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firstSheet="3" activeTab="3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C728" i="1"/>
  <c r="Y681" i="1"/>
  <c r="C676" i="1"/>
  <c r="C732" i="3"/>
  <c r="C708" i="6"/>
  <c r="Y684" i="19"/>
  <c r="Y673" i="4"/>
  <c r="Y678" i="22"/>
  <c r="Y693" i="3"/>
  <c r="Y689" i="1"/>
  <c r="AN697" i="3"/>
  <c r="AN694" i="1"/>
  <c r="AN637" i="13"/>
  <c r="Y633" i="13" s="1"/>
  <c r="AN669" i="2"/>
  <c r="Y662" i="2" s="1"/>
  <c r="AN680" i="6"/>
  <c r="Y669" i="6" s="1"/>
  <c r="AN672" i="5"/>
  <c r="Y667" i="5" s="1"/>
  <c r="G38" i="21"/>
  <c r="G32" i="21"/>
  <c r="G27" i="21"/>
  <c r="G23" i="21"/>
  <c r="G16" i="21"/>
  <c r="G5" i="2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C676" i="3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3" i="12" l="1"/>
  <c r="M172" i="12"/>
  <c r="M175" i="12" s="1"/>
  <c r="Q170" i="12"/>
  <c r="Q175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6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74" i="12" l="1"/>
  <c r="D173" i="12"/>
  <c r="D172" i="12"/>
  <c r="H170" i="12"/>
  <c r="H175" i="12" s="1"/>
  <c r="M129" i="12"/>
  <c r="AD504" i="6"/>
  <c r="Y484" i="6" s="1"/>
  <c r="D175" i="12" l="1"/>
  <c r="E176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7" i="12"/>
  <c r="D58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0" i="12" l="1"/>
  <c r="M149" i="12" l="1"/>
  <c r="M152" i="12" s="1"/>
  <c r="Q147" i="12"/>
  <c r="Q152" i="12" s="1"/>
  <c r="H1045" i="22"/>
  <c r="AN1047" i="22"/>
  <c r="Y1039" i="22" s="1"/>
  <c r="R1047" i="22"/>
  <c r="C1039" i="22" s="1"/>
  <c r="AD1045" i="22"/>
  <c r="Y1030" i="22" s="1"/>
  <c r="C1030" i="22"/>
  <c r="H1000" i="22"/>
  <c r="C985" i="22" s="1"/>
  <c r="AN1002" i="22"/>
  <c r="Y993" i="22" s="1"/>
  <c r="R1002" i="22"/>
  <c r="C993" i="22" s="1"/>
  <c r="AD1000" i="22"/>
  <c r="Y985" i="22" s="1"/>
  <c r="B992" i="22"/>
  <c r="H952" i="22"/>
  <c r="C937" i="22" s="1"/>
  <c r="AN954" i="22"/>
  <c r="Y946" i="22" s="1"/>
  <c r="R954" i="22"/>
  <c r="C946" i="22" s="1"/>
  <c r="AD952" i="22"/>
  <c r="Y937" i="22" s="1"/>
  <c r="H907" i="22"/>
  <c r="C892" i="22" s="1"/>
  <c r="AN909" i="22"/>
  <c r="Y900" i="22" s="1"/>
  <c r="R909" i="22"/>
  <c r="C900" i="22" s="1"/>
  <c r="AD907" i="22"/>
  <c r="Y892" i="22" s="1"/>
  <c r="B899" i="22"/>
  <c r="H858" i="22"/>
  <c r="C843" i="22" s="1"/>
  <c r="AN860" i="22"/>
  <c r="Y852" i="22" s="1"/>
  <c r="R860" i="22"/>
  <c r="C852" i="22" s="1"/>
  <c r="AD858" i="22"/>
  <c r="Y843" i="22" s="1"/>
  <c r="H813" i="22"/>
  <c r="C798" i="22" s="1"/>
  <c r="AN815" i="22"/>
  <c r="Y806" i="22" s="1"/>
  <c r="R815" i="22"/>
  <c r="C806" i="22" s="1"/>
  <c r="AD813" i="22"/>
  <c r="Y798" i="22" s="1"/>
  <c r="B805" i="22"/>
  <c r="H765" i="22"/>
  <c r="C750" i="22" s="1"/>
  <c r="AN767" i="22"/>
  <c r="Y759" i="22" s="1"/>
  <c r="R767" i="22"/>
  <c r="C759" i="22" s="1"/>
  <c r="AD765" i="22"/>
  <c r="Y750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3" i="12"/>
  <c r="Y154" i="22"/>
  <c r="Y11" i="22"/>
  <c r="C56" i="22"/>
  <c r="Y109" i="22"/>
  <c r="Y194" i="22"/>
  <c r="Y286" i="22"/>
  <c r="M128" i="12"/>
  <c r="M127" i="12"/>
  <c r="Q125" i="12"/>
  <c r="Q130" i="12" s="1"/>
  <c r="X16" i="22" l="1"/>
  <c r="Y13" i="22"/>
  <c r="B62" i="22" s="1"/>
  <c r="B14" i="22"/>
  <c r="M130" i="12"/>
  <c r="N131" i="12" s="1"/>
  <c r="C62" i="22" l="1"/>
  <c r="C81" i="22" s="1"/>
  <c r="C57" i="22" s="1"/>
  <c r="C58" i="22" s="1"/>
  <c r="X62" i="22" s="1"/>
  <c r="X14" i="22"/>
  <c r="D150" i="12"/>
  <c r="D149" i="12"/>
  <c r="H147" i="12"/>
  <c r="H152" i="12" s="1"/>
  <c r="B60" i="22" l="1"/>
  <c r="Y62" i="22"/>
  <c r="Y81" i="22" s="1"/>
  <c r="Y57" i="22" s="1"/>
  <c r="Y58" i="22" s="1"/>
  <c r="X59" i="22" s="1"/>
  <c r="D152" i="12"/>
  <c r="E153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28" i="12"/>
  <c r="D127" i="12"/>
  <c r="H125" i="12"/>
  <c r="H130" i="12" s="1"/>
  <c r="Y199" i="22" l="1"/>
  <c r="Y218" i="22" s="1"/>
  <c r="Y195" i="22" s="1"/>
  <c r="Y196" i="22" s="1"/>
  <c r="B197" i="22"/>
  <c r="X157" i="22"/>
  <c r="D130" i="12"/>
  <c r="C245" i="22"/>
  <c r="C264" i="22" s="1"/>
  <c r="C240" i="22" s="1"/>
  <c r="C236" i="22"/>
  <c r="C239" i="22" s="1"/>
  <c r="B245" i="22"/>
  <c r="X197" i="22"/>
  <c r="E131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5" i="12"/>
  <c r="D105" i="12"/>
  <c r="M104" i="12"/>
  <c r="D104" i="12"/>
  <c r="Q102" i="12"/>
  <c r="Q107" i="12" s="1"/>
  <c r="H102" i="12"/>
  <c r="H107" i="12" s="1"/>
  <c r="M81" i="12"/>
  <c r="M80" i="12"/>
  <c r="D81" i="12"/>
  <c r="D80" i="12"/>
  <c r="M58" i="12"/>
  <c r="M57" i="12"/>
  <c r="D59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07" i="12" l="1"/>
  <c r="E108" i="12" s="1"/>
  <c r="M107" i="12"/>
  <c r="Y420" i="22"/>
  <c r="X421" i="22" s="1"/>
  <c r="N108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5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71" i="19"/>
  <c r="Y1063" i="19" s="1"/>
  <c r="R1071" i="19"/>
  <c r="C1063" i="19" s="1"/>
  <c r="AD1069" i="19"/>
  <c r="Y1054" i="19" s="1"/>
  <c r="H1069" i="19"/>
  <c r="C1054" i="19" s="1"/>
  <c r="AN1026" i="19"/>
  <c r="Y1017" i="19" s="1"/>
  <c r="R1026" i="19"/>
  <c r="C1017" i="19" s="1"/>
  <c r="AD1024" i="19"/>
  <c r="Y1009" i="19" s="1"/>
  <c r="H1024" i="19"/>
  <c r="C1009" i="19" s="1"/>
  <c r="B1016" i="19"/>
  <c r="AN978" i="19"/>
  <c r="Y970" i="19" s="1"/>
  <c r="R978" i="19"/>
  <c r="C970" i="19" s="1"/>
  <c r="AD976" i="19"/>
  <c r="Y961" i="19" s="1"/>
  <c r="H976" i="19"/>
  <c r="C961" i="19" s="1"/>
  <c r="AN933" i="19"/>
  <c r="Y924" i="19" s="1"/>
  <c r="R933" i="19"/>
  <c r="C924" i="19" s="1"/>
  <c r="AD931" i="19"/>
  <c r="Y916" i="19" s="1"/>
  <c r="H931" i="19"/>
  <c r="C916" i="19" s="1"/>
  <c r="B923" i="19"/>
  <c r="AN884" i="19"/>
  <c r="Y876" i="19" s="1"/>
  <c r="R884" i="19"/>
  <c r="C876" i="19" s="1"/>
  <c r="AD882" i="19"/>
  <c r="Y867" i="19" s="1"/>
  <c r="H882" i="19"/>
  <c r="C867" i="19" s="1"/>
  <c r="AN839" i="19"/>
  <c r="Y830" i="19" s="1"/>
  <c r="R839" i="19"/>
  <c r="C830" i="19" s="1"/>
  <c r="AD837" i="19"/>
  <c r="Y822" i="19" s="1"/>
  <c r="H837" i="19"/>
  <c r="C822" i="19" s="1"/>
  <c r="B829" i="19"/>
  <c r="AN791" i="19"/>
  <c r="Y783" i="19" s="1"/>
  <c r="R791" i="19"/>
  <c r="C783" i="19" s="1"/>
  <c r="AD789" i="19"/>
  <c r="Y774" i="19" s="1"/>
  <c r="H789" i="19"/>
  <c r="C774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C151" i="19"/>
  <c r="C154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Y581" i="22" l="1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B670" i="22"/>
  <c r="C200" i="19"/>
  <c r="C203" i="19" s="1"/>
  <c r="C208" i="19"/>
  <c r="C227" i="19" s="1"/>
  <c r="C204" i="19" s="1"/>
  <c r="C111" i="16"/>
  <c r="Y114" i="16" s="1"/>
  <c r="Y133" i="16" s="1"/>
  <c r="Y110" i="16" s="1"/>
  <c r="C670" i="22" l="1"/>
  <c r="C684" i="22" s="1"/>
  <c r="C665" i="22" s="1"/>
  <c r="C661" i="22"/>
  <c r="C664" i="22" s="1"/>
  <c r="C205" i="19"/>
  <c r="Y200" i="19" s="1"/>
  <c r="Y203" i="19" s="1"/>
  <c r="C245" i="19"/>
  <c r="C248" i="19" s="1"/>
  <c r="X208" i="19"/>
  <c r="X114" i="16"/>
  <c r="Y106" i="16"/>
  <c r="Y109" i="16" s="1"/>
  <c r="Y111" i="16" s="1"/>
  <c r="C160" i="16" s="1"/>
  <c r="C179" i="16" s="1"/>
  <c r="C155" i="16" s="1"/>
  <c r="B112" i="16"/>
  <c r="C151" i="16"/>
  <c r="C154" i="16" s="1"/>
  <c r="Y208" i="19" l="1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31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31" i="22" s="1"/>
  <c r="Y708" i="22" s="1"/>
  <c r="C749" i="22"/>
  <c r="C752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8" i="22" s="1"/>
  <c r="C777" i="22" s="1"/>
  <c r="C753" i="22" s="1"/>
  <c r="C754" i="22" s="1"/>
  <c r="B756" i="22" s="1"/>
  <c r="Y749" i="22"/>
  <c r="C805" i="22" s="1"/>
  <c r="C824" i="22" s="1"/>
  <c r="C801" i="22" s="1"/>
  <c r="Y297" i="19"/>
  <c r="B346" i="19" s="1"/>
  <c r="B254" i="16"/>
  <c r="C254" i="16"/>
  <c r="C273" i="16" s="1"/>
  <c r="C249" i="16" s="1"/>
  <c r="C250" i="16" s="1"/>
  <c r="Y245" i="16" s="1"/>
  <c r="X206" i="16"/>
  <c r="Y752" i="22" l="1"/>
  <c r="X758" i="22"/>
  <c r="Y758" i="22"/>
  <c r="Y777" i="22" s="1"/>
  <c r="Y753" i="22" s="1"/>
  <c r="B758" i="22"/>
  <c r="X710" i="22"/>
  <c r="Y754" i="22"/>
  <c r="C797" i="22" s="1"/>
  <c r="C800" i="22" s="1"/>
  <c r="C802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755" i="22" l="1"/>
  <c r="B803" i="22"/>
  <c r="Y805" i="22"/>
  <c r="Y824" i="22" s="1"/>
  <c r="Y801" i="22" s="1"/>
  <c r="Y797" i="22"/>
  <c r="Y800" i="22" s="1"/>
  <c r="X805" i="22"/>
  <c r="C842" i="22"/>
  <c r="C845" i="22" s="1"/>
  <c r="Y250" i="16"/>
  <c r="C292" i="16" s="1"/>
  <c r="C295" i="16" s="1"/>
  <c r="B344" i="19"/>
  <c r="X346" i="19"/>
  <c r="C387" i="19"/>
  <c r="C401" i="19" s="1"/>
  <c r="C383" i="19" s="1"/>
  <c r="Y802" i="22" l="1"/>
  <c r="C851" i="22" s="1"/>
  <c r="C870" i="22" s="1"/>
  <c r="C846" i="22" s="1"/>
  <c r="C847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51" i="22" l="1"/>
  <c r="B849" i="22"/>
  <c r="X851" i="22"/>
  <c r="Y842" i="22"/>
  <c r="Y845" i="22" s="1"/>
  <c r="X803" i="22"/>
  <c r="Y851" i="22"/>
  <c r="Y870" i="22" s="1"/>
  <c r="Y846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847" i="22" l="1"/>
  <c r="X848" i="22" s="1"/>
  <c r="C891" i="22"/>
  <c r="C894" i="22" s="1"/>
  <c r="Y384" i="19"/>
  <c r="B428" i="19" s="1"/>
  <c r="Y297" i="16"/>
  <c r="C337" i="16" s="1"/>
  <c r="C340" i="16" s="1"/>
  <c r="C899" i="22" l="1"/>
  <c r="C918" i="22" s="1"/>
  <c r="C895" i="22" s="1"/>
  <c r="C896" i="22" s="1"/>
  <c r="Y899" i="22" s="1"/>
  <c r="Y918" i="22" s="1"/>
  <c r="Y895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936" i="22" l="1"/>
  <c r="C939" i="22" s="1"/>
  <c r="Y891" i="22"/>
  <c r="Y894" i="22" s="1"/>
  <c r="Y896" i="22" s="1"/>
  <c r="C945" i="22" s="1"/>
  <c r="C964" i="22" s="1"/>
  <c r="C940" i="22" s="1"/>
  <c r="X899" i="22"/>
  <c r="B897" i="22"/>
  <c r="X897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941" i="22" l="1"/>
  <c r="B943" i="22" s="1"/>
  <c r="B945" i="22"/>
  <c r="X945" i="22"/>
  <c r="Y936" i="22"/>
  <c r="Y939" i="22" s="1"/>
  <c r="Y945" i="22"/>
  <c r="Y964" i="22" s="1"/>
  <c r="Y940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Y941" i="22" l="1"/>
  <c r="C984" i="22" s="1"/>
  <c r="C987" i="22" s="1"/>
  <c r="C992" i="22"/>
  <c r="C1011" i="22" s="1"/>
  <c r="C988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C989" i="22" l="1"/>
  <c r="Y992" i="22" s="1"/>
  <c r="Y1011" i="22" s="1"/>
  <c r="Y988" i="22" s="1"/>
  <c r="X942" i="22"/>
  <c r="B990" i="22"/>
  <c r="C1029" i="22"/>
  <c r="C1032" i="22" s="1"/>
  <c r="Y984" i="22"/>
  <c r="Y987" i="22" s="1"/>
  <c r="Y989" i="22" s="1"/>
  <c r="C1038" i="22" s="1"/>
  <c r="C1057" i="22" s="1"/>
  <c r="C1033" i="22" s="1"/>
  <c r="X992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34" i="22" l="1"/>
  <c r="Y1038" i="22" s="1"/>
  <c r="Y1057" i="22" s="1"/>
  <c r="Y1033" i="22" s="1"/>
  <c r="X990" i="22"/>
  <c r="B1038" i="22"/>
  <c r="C518" i="19"/>
  <c r="C530" i="19" s="1"/>
  <c r="C513" i="19" s="1"/>
  <c r="C514" i="19" s="1"/>
  <c r="Y518" i="19" s="1"/>
  <c r="Y530" i="19" s="1"/>
  <c r="Y513" i="19" s="1"/>
  <c r="X470" i="19"/>
  <c r="Y390" i="16"/>
  <c r="X1038" i="22" l="1"/>
  <c r="Y1029" i="22"/>
  <c r="Y1032" i="22" s="1"/>
  <c r="Y1034" i="22" s="1"/>
  <c r="X1035" i="22" s="1"/>
  <c r="B1036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55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55" i="19" s="1"/>
  <c r="Y732" i="19" s="1"/>
  <c r="Y728" i="19"/>
  <c r="Y731" i="19" s="1"/>
  <c r="C773" i="19"/>
  <c r="C776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82" i="19" s="1"/>
  <c r="C801" i="19" s="1"/>
  <c r="C777" i="19" s="1"/>
  <c r="C778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82" i="19"/>
  <c r="Y782" i="19"/>
  <c r="Y801" i="19" s="1"/>
  <c r="Y777" i="19" s="1"/>
  <c r="B780" i="19"/>
  <c r="X782" i="19"/>
  <c r="Y773" i="19"/>
  <c r="U13" i="15"/>
  <c r="Y671" i="16"/>
  <c r="C720" i="16" s="1"/>
  <c r="C739" i="16" s="1"/>
  <c r="C715" i="16" s="1"/>
  <c r="C716" i="16" s="1"/>
  <c r="R26" i="1"/>
  <c r="C829" i="19" l="1"/>
  <c r="C848" i="19" s="1"/>
  <c r="C825" i="19" s="1"/>
  <c r="Y776" i="19"/>
  <c r="Y778" i="19" s="1"/>
  <c r="X672" i="16"/>
  <c r="B720" i="16"/>
  <c r="Y720" i="16"/>
  <c r="Y739" i="16" s="1"/>
  <c r="Y715" i="16" s="1"/>
  <c r="B718" i="16"/>
  <c r="Y711" i="16"/>
  <c r="X720" i="16"/>
  <c r="AN1002" i="13"/>
  <c r="Y994" i="13" s="1"/>
  <c r="R1002" i="13"/>
  <c r="C994" i="13" s="1"/>
  <c r="AD1000" i="13"/>
  <c r="Y985" i="13" s="1"/>
  <c r="H1000" i="13"/>
  <c r="C985" i="13" s="1"/>
  <c r="AN957" i="13"/>
  <c r="Y948" i="13" s="1"/>
  <c r="R957" i="13"/>
  <c r="C948" i="13" s="1"/>
  <c r="AD955" i="13"/>
  <c r="Y940" i="13" s="1"/>
  <c r="H955" i="13"/>
  <c r="C940" i="13" s="1"/>
  <c r="B947" i="13"/>
  <c r="AN909" i="13"/>
  <c r="Y901" i="13" s="1"/>
  <c r="R909" i="13"/>
  <c r="C901" i="13" s="1"/>
  <c r="AD907" i="13"/>
  <c r="Y892" i="13" s="1"/>
  <c r="H907" i="13"/>
  <c r="C892" i="13" s="1"/>
  <c r="AN864" i="13"/>
  <c r="Y855" i="13" s="1"/>
  <c r="R864" i="13"/>
  <c r="C855" i="13" s="1"/>
  <c r="AD862" i="13"/>
  <c r="Y847" i="13" s="1"/>
  <c r="H862" i="13"/>
  <c r="C847" i="13" s="1"/>
  <c r="B854" i="13"/>
  <c r="AN815" i="13"/>
  <c r="Y807" i="13" s="1"/>
  <c r="R815" i="13"/>
  <c r="C807" i="13" s="1"/>
  <c r="AD813" i="13"/>
  <c r="Y798" i="13" s="1"/>
  <c r="H813" i="13"/>
  <c r="C798" i="13" s="1"/>
  <c r="AN770" i="13"/>
  <c r="Y761" i="13" s="1"/>
  <c r="R770" i="13"/>
  <c r="C761" i="13" s="1"/>
  <c r="AD768" i="13"/>
  <c r="Y753" i="13" s="1"/>
  <c r="H768" i="13"/>
  <c r="C753" i="13" s="1"/>
  <c r="B760" i="13"/>
  <c r="AN722" i="13"/>
  <c r="Y714" i="13" s="1"/>
  <c r="R722" i="13"/>
  <c r="C714" i="13" s="1"/>
  <c r="AD720" i="13"/>
  <c r="Y705" i="13" s="1"/>
  <c r="H720" i="13"/>
  <c r="C705" i="13" s="1"/>
  <c r="AN677" i="13"/>
  <c r="Y668" i="13" s="1"/>
  <c r="R677" i="13"/>
  <c r="C668" i="13" s="1"/>
  <c r="AD675" i="13"/>
  <c r="Y660" i="13" s="1"/>
  <c r="H675" i="13"/>
  <c r="C660" i="13" s="1"/>
  <c r="B667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9" i="19" l="1"/>
  <c r="C821" i="19"/>
  <c r="C824" i="19" s="1"/>
  <c r="C826" i="19" s="1"/>
  <c r="C767" i="16"/>
  <c r="C786" i="16" s="1"/>
  <c r="C763" i="16" s="1"/>
  <c r="Y714" i="16"/>
  <c r="Y716" i="16" s="1"/>
  <c r="Y11" i="13"/>
  <c r="C13" i="13"/>
  <c r="B14" i="13" s="1"/>
  <c r="C9" i="13"/>
  <c r="X829" i="19" l="1"/>
  <c r="B827" i="19"/>
  <c r="Y829" i="19"/>
  <c r="Y848" i="19" s="1"/>
  <c r="Y825" i="19" s="1"/>
  <c r="Y821" i="19"/>
  <c r="Y824" i="19" s="1"/>
  <c r="C866" i="19"/>
  <c r="C869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26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75" i="19" l="1"/>
  <c r="C894" i="19" s="1"/>
  <c r="C870" i="19" s="1"/>
  <c r="C871" i="19" s="1"/>
  <c r="B875" i="19"/>
  <c r="X827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66" i="19" l="1"/>
  <c r="Y869" i="19" s="1"/>
  <c r="B873" i="19"/>
  <c r="Y875" i="19"/>
  <c r="Y894" i="19" s="1"/>
  <c r="Y870" i="19" s="1"/>
  <c r="X875" i="19"/>
  <c r="X59" i="13"/>
  <c r="X765" i="16"/>
  <c r="B813" i="16"/>
  <c r="Y813" i="16"/>
  <c r="Y832" i="16" s="1"/>
  <c r="Y808" i="16" s="1"/>
  <c r="B811" i="16"/>
  <c r="Y804" i="16"/>
  <c r="X813" i="16"/>
  <c r="C107" i="13"/>
  <c r="Y871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23" i="19" l="1"/>
  <c r="C942" i="19" s="1"/>
  <c r="C919" i="19" s="1"/>
  <c r="C915" i="19"/>
  <c r="C918" i="19" s="1"/>
  <c r="X872" i="19"/>
  <c r="C852" i="16"/>
  <c r="C855" i="16" s="1"/>
  <c r="C857" i="16" s="1"/>
  <c r="X810" i="16"/>
  <c r="Y107" i="13"/>
  <c r="C920" i="19" l="1"/>
  <c r="Y915" i="19" s="1"/>
  <c r="Y918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23" i="19" l="1"/>
  <c r="Y942" i="19" s="1"/>
  <c r="Y919" i="19" s="1"/>
  <c r="B921" i="19"/>
  <c r="X923" i="19"/>
  <c r="C960" i="19"/>
  <c r="C963" i="19" s="1"/>
  <c r="Y920" i="19"/>
  <c r="C138" i="13"/>
  <c r="Y857" i="16"/>
  <c r="C906" i="16" s="1"/>
  <c r="C925" i="16" s="1"/>
  <c r="C901" i="16" s="1"/>
  <c r="C902" i="16" s="1"/>
  <c r="C969" i="19" l="1"/>
  <c r="C988" i="19" s="1"/>
  <c r="C964" i="19" s="1"/>
  <c r="C965" i="19" s="1"/>
  <c r="X921" i="19"/>
  <c r="B969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69" i="19" l="1"/>
  <c r="Y988" i="19" s="1"/>
  <c r="Y964" i="19" s="1"/>
  <c r="B967" i="19"/>
  <c r="X969" i="19"/>
  <c r="Y960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16" i="19" l="1"/>
  <c r="C1035" i="19" s="1"/>
  <c r="C1012" i="19" s="1"/>
  <c r="Y963" i="19"/>
  <c r="Y965" i="19" s="1"/>
  <c r="C177" i="13"/>
  <c r="Y173" i="13" s="1"/>
  <c r="Y176" i="13" s="1"/>
  <c r="X903" i="16"/>
  <c r="C946" i="16"/>
  <c r="C949" i="16" s="1"/>
  <c r="C951" i="16" s="1"/>
  <c r="C1008" i="19" l="1"/>
  <c r="C1011" i="19" s="1"/>
  <c r="C1013" i="19" s="1"/>
  <c r="X966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16" i="19"/>
  <c r="Y1035" i="19" s="1"/>
  <c r="Y1012" i="19" s="1"/>
  <c r="C1053" i="19"/>
  <c r="C1056" i="19" s="1"/>
  <c r="Y1008" i="19"/>
  <c r="Y1011" i="19" s="1"/>
  <c r="B1014" i="19"/>
  <c r="X1016" i="19"/>
  <c r="X179" i="13"/>
  <c r="C226" i="13"/>
  <c r="C245" i="13" s="1"/>
  <c r="C217" i="13"/>
  <c r="C220" i="13" s="1"/>
  <c r="B226" i="13"/>
  <c r="X1000" i="16" l="1"/>
  <c r="X952" i="16"/>
  <c r="Y991" i="16"/>
  <c r="B998" i="16"/>
  <c r="B1000" i="16"/>
  <c r="Y1013" i="19"/>
  <c r="B1062" i="19" s="1"/>
  <c r="C221" i="13"/>
  <c r="C222" i="13" s="1"/>
  <c r="Y218" i="13" s="1"/>
  <c r="C1047" i="16"/>
  <c r="C1066" i="16" s="1"/>
  <c r="C1043" i="16" s="1"/>
  <c r="Y994" i="16"/>
  <c r="Y996" i="16" s="1"/>
  <c r="X1014" i="19" l="1"/>
  <c r="C1062" i="19"/>
  <c r="C1081" i="19" s="1"/>
  <c r="C1057" i="19" s="1"/>
  <c r="C1058" i="19" s="1"/>
  <c r="Y1062" i="19" s="1"/>
  <c r="Y1081" i="19" s="1"/>
  <c r="Y1057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62" i="19" l="1"/>
  <c r="B1060" i="19"/>
  <c r="Y1053" i="19"/>
  <c r="Y1056" i="19" s="1"/>
  <c r="Y1058" i="19" s="1"/>
  <c r="X1059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/>
  <c r="C625" i="13" l="1"/>
  <c r="C639" i="13" s="1"/>
  <c r="C620" i="13" s="1"/>
  <c r="C616" i="13"/>
  <c r="C619" i="13" s="1"/>
  <c r="C621" i="13" s="1"/>
  <c r="X577" i="13"/>
  <c r="B625" i="13"/>
  <c r="C667" i="13"/>
  <c r="C686" i="13" s="1"/>
  <c r="C663" i="13" s="1"/>
  <c r="X625" i="13" l="1"/>
  <c r="Y625" i="13"/>
  <c r="Y639" i="13" s="1"/>
  <c r="Y620" i="13" s="1"/>
  <c r="B623" i="13"/>
  <c r="Y619" i="13"/>
  <c r="Y621" i="13" l="1"/>
  <c r="X622" i="13" s="1"/>
  <c r="C659" i="13"/>
  <c r="C662" i="13" s="1"/>
  <c r="C664" i="13" s="1"/>
  <c r="B665" i="13" s="1"/>
  <c r="C704" i="13" l="1"/>
  <c r="C707" i="13" s="1"/>
  <c r="Y659" i="13"/>
  <c r="Y662" i="13" s="1"/>
  <c r="Y667" i="13"/>
  <c r="Y686" i="13" s="1"/>
  <c r="Y663" i="13" s="1"/>
  <c r="X667" i="13"/>
  <c r="Y664" i="13" l="1"/>
  <c r="X665" i="13" s="1"/>
  <c r="B713" i="13" l="1"/>
  <c r="C713" i="13"/>
  <c r="C732" i="13" s="1"/>
  <c r="C708" i="13" s="1"/>
  <c r="C709" i="13" s="1"/>
  <c r="Y713" i="13" s="1"/>
  <c r="Y732" i="13" s="1"/>
  <c r="Y708" i="13" s="1"/>
  <c r="X713" i="13" l="1"/>
  <c r="B711" i="13"/>
  <c r="Y704" i="13"/>
  <c r="Y707" i="13" s="1"/>
  <c r="Y709" i="13" s="1"/>
  <c r="C760" i="13" l="1"/>
  <c r="C779" i="13" s="1"/>
  <c r="C756" i="13" s="1"/>
  <c r="X710" i="13"/>
  <c r="C752" i="13"/>
  <c r="C755" i="13" s="1"/>
  <c r="C757" i="13" s="1"/>
  <c r="Y760" i="13" l="1"/>
  <c r="Y779" i="13" s="1"/>
  <c r="Y756" i="13" s="1"/>
  <c r="C797" i="13"/>
  <c r="C800" i="13" s="1"/>
  <c r="B758" i="13"/>
  <c r="Y752" i="13"/>
  <c r="Y755" i="13" s="1"/>
  <c r="X760" i="13"/>
  <c r="Y757" i="13" l="1"/>
  <c r="C806" i="13" s="1"/>
  <c r="C825" i="13" s="1"/>
  <c r="C801" i="13" s="1"/>
  <c r="C802" i="13" s="1"/>
  <c r="X758" i="13" l="1"/>
  <c r="B806" i="13"/>
  <c r="Y806" i="13"/>
  <c r="Y825" i="13" s="1"/>
  <c r="Y801" i="13" s="1"/>
  <c r="Y797" i="13"/>
  <c r="Y800" i="13" s="1"/>
  <c r="B804" i="13"/>
  <c r="X806" i="13"/>
  <c r="Y802" i="13" l="1"/>
  <c r="C854" i="13" s="1"/>
  <c r="C873" i="13" s="1"/>
  <c r="C850" i="13" s="1"/>
  <c r="C846" i="13" l="1"/>
  <c r="C849" i="13" s="1"/>
  <c r="C851" i="13" s="1"/>
  <c r="Y854" i="13" s="1"/>
  <c r="Y873" i="13" s="1"/>
  <c r="Y850" i="13" s="1"/>
  <c r="X803" i="13"/>
  <c r="Y846" i="13" l="1"/>
  <c r="Y849" i="13" s="1"/>
  <c r="Y851" i="13" s="1"/>
  <c r="X852" i="13" s="1"/>
  <c r="C891" i="13"/>
  <c r="C894" i="13" s="1"/>
  <c r="X854" i="13"/>
  <c r="B852" i="13"/>
  <c r="B900" i="13" l="1"/>
  <c r="C900" i="13"/>
  <c r="C919" i="13" s="1"/>
  <c r="C895" i="13" s="1"/>
  <c r="C896" i="13" s="1"/>
  <c r="X900" i="13" s="1"/>
  <c r="B898" i="13" l="1"/>
  <c r="Y900" i="13"/>
  <c r="Y919" i="13" s="1"/>
  <c r="Y895" i="13" s="1"/>
  <c r="Y891" i="13"/>
  <c r="Y894" i="13" l="1"/>
  <c r="Y896" i="13" s="1"/>
  <c r="C947" i="13"/>
  <c r="C966" i="13" s="1"/>
  <c r="C943" i="13" s="1"/>
  <c r="C939" i="13" l="1"/>
  <c r="C942" i="13" s="1"/>
  <c r="C944" i="13" s="1"/>
  <c r="X897" i="13"/>
  <c r="Y947" i="13" l="1"/>
  <c r="Y966" i="13" s="1"/>
  <c r="Y943" i="13" s="1"/>
  <c r="C984" i="13"/>
  <c r="C987" i="13" s="1"/>
  <c r="B945" i="13"/>
  <c r="Y939" i="13"/>
  <c r="Y942" i="13" s="1"/>
  <c r="X947" i="13"/>
  <c r="Y944" i="13" l="1"/>
  <c r="C993" i="13" s="1"/>
  <c r="C1012" i="13" s="1"/>
  <c r="C988" i="13" s="1"/>
  <c r="C989" i="13" s="1"/>
  <c r="B991" i="13" s="1"/>
  <c r="H24" i="1"/>
  <c r="H24" i="7"/>
  <c r="B993" i="13" l="1"/>
  <c r="X945" i="13"/>
  <c r="X993" i="13"/>
  <c r="Y993" i="13"/>
  <c r="Y1012" i="13" s="1"/>
  <c r="Y988" i="13" s="1"/>
  <c r="Y984" i="13"/>
  <c r="Y987" i="13" s="1"/>
  <c r="AN1067" i="3"/>
  <c r="Y1059" i="3" s="1"/>
  <c r="R1067" i="3"/>
  <c r="C1059" i="3" s="1"/>
  <c r="AD1065" i="3"/>
  <c r="Y1050" i="3" s="1"/>
  <c r="H1065" i="3"/>
  <c r="C1050" i="3" s="1"/>
  <c r="AN1022" i="3"/>
  <c r="R1022" i="3"/>
  <c r="C1013" i="3" s="1"/>
  <c r="AD1020" i="3"/>
  <c r="Y1005" i="3" s="1"/>
  <c r="H1020" i="3"/>
  <c r="C1005" i="3" s="1"/>
  <c r="Y1013" i="3"/>
  <c r="B1012" i="3"/>
  <c r="AN974" i="3"/>
  <c r="Y966" i="3" s="1"/>
  <c r="R974" i="3"/>
  <c r="C966" i="3" s="1"/>
  <c r="AD972" i="3"/>
  <c r="Y957" i="3" s="1"/>
  <c r="H972" i="3"/>
  <c r="C957" i="3" s="1"/>
  <c r="AN929" i="3"/>
  <c r="Y920" i="3" s="1"/>
  <c r="R929" i="3"/>
  <c r="C920" i="3" s="1"/>
  <c r="AD927" i="3"/>
  <c r="Y912" i="3" s="1"/>
  <c r="H927" i="3"/>
  <c r="C912" i="3" s="1"/>
  <c r="B919" i="3"/>
  <c r="AN880" i="3"/>
  <c r="Y872" i="3" s="1"/>
  <c r="R880" i="3"/>
  <c r="C872" i="3" s="1"/>
  <c r="AD878" i="3"/>
  <c r="Y863" i="3" s="1"/>
  <c r="H878" i="3"/>
  <c r="C863" i="3" s="1"/>
  <c r="AN835" i="3"/>
  <c r="Y826" i="3" s="1"/>
  <c r="R835" i="3"/>
  <c r="C826" i="3" s="1"/>
  <c r="AD833" i="3"/>
  <c r="Y818" i="3" s="1"/>
  <c r="H833" i="3"/>
  <c r="C818" i="3" s="1"/>
  <c r="B825" i="3"/>
  <c r="AN787" i="3"/>
  <c r="Y779" i="3" s="1"/>
  <c r="R787" i="3"/>
  <c r="C779" i="3" s="1"/>
  <c r="AD785" i="3"/>
  <c r="Y770" i="3" s="1"/>
  <c r="H785" i="3"/>
  <c r="C770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9" i="13" l="1"/>
  <c r="X99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5" i="9" l="1"/>
  <c r="Y1067" i="9" s="1"/>
  <c r="R1075" i="9"/>
  <c r="C1067" i="9" s="1"/>
  <c r="AD1073" i="9"/>
  <c r="Y1058" i="9" s="1"/>
  <c r="H1073" i="9"/>
  <c r="C1058" i="9" s="1"/>
  <c r="AN1030" i="9"/>
  <c r="Y1021" i="9" s="1"/>
  <c r="R1030" i="9"/>
  <c r="C1021" i="9" s="1"/>
  <c r="AD1028" i="9"/>
  <c r="Y1013" i="9" s="1"/>
  <c r="H1028" i="9"/>
  <c r="C1013" i="9" s="1"/>
  <c r="B1020" i="9"/>
  <c r="AN982" i="9"/>
  <c r="Y974" i="9" s="1"/>
  <c r="R982" i="9"/>
  <c r="C974" i="9" s="1"/>
  <c r="AD980" i="9"/>
  <c r="Y965" i="9" s="1"/>
  <c r="H980" i="9"/>
  <c r="C965" i="9" s="1"/>
  <c r="AN937" i="9"/>
  <c r="Y928" i="9" s="1"/>
  <c r="R937" i="9"/>
  <c r="C928" i="9" s="1"/>
  <c r="AD935" i="9"/>
  <c r="Y920" i="9" s="1"/>
  <c r="H935" i="9"/>
  <c r="C920" i="9" s="1"/>
  <c r="B927" i="9"/>
  <c r="AN888" i="9"/>
  <c r="Y880" i="9" s="1"/>
  <c r="R888" i="9"/>
  <c r="C880" i="9" s="1"/>
  <c r="AD886" i="9"/>
  <c r="Y871" i="9" s="1"/>
  <c r="H886" i="9"/>
  <c r="C871" i="9" s="1"/>
  <c r="AN843" i="9"/>
  <c r="Y834" i="9" s="1"/>
  <c r="R843" i="9"/>
  <c r="C834" i="9" s="1"/>
  <c r="AD841" i="9"/>
  <c r="Y826" i="9" s="1"/>
  <c r="H841" i="9"/>
  <c r="C826" i="9" s="1"/>
  <c r="B833" i="9"/>
  <c r="AN795" i="9"/>
  <c r="Y787" i="9" s="1"/>
  <c r="R795" i="9"/>
  <c r="C787" i="9" s="1"/>
  <c r="AD793" i="9"/>
  <c r="Y778" i="9" s="1"/>
  <c r="H793" i="9"/>
  <c r="C778" i="9" s="1"/>
  <c r="AN750" i="9"/>
  <c r="Y741" i="9" s="1"/>
  <c r="R750" i="9"/>
  <c r="C741" i="9" s="1"/>
  <c r="AD748" i="9"/>
  <c r="Y733" i="9" s="1"/>
  <c r="H748" i="9"/>
  <c r="C733" i="9" s="1"/>
  <c r="B740" i="9"/>
  <c r="AN702" i="9"/>
  <c r="Y694" i="9" s="1"/>
  <c r="R702" i="9"/>
  <c r="C694" i="9" s="1"/>
  <c r="AD700" i="9"/>
  <c r="Y685" i="9" s="1"/>
  <c r="H700" i="9"/>
  <c r="C685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68" i="8"/>
  <c r="Y1060" i="8" s="1"/>
  <c r="R1068" i="8"/>
  <c r="C1060" i="8" s="1"/>
  <c r="AD1066" i="8"/>
  <c r="Y1051" i="8" s="1"/>
  <c r="H1066" i="8"/>
  <c r="C1051" i="8" s="1"/>
  <c r="AN1023" i="8"/>
  <c r="Y1014" i="8" s="1"/>
  <c r="R1023" i="8"/>
  <c r="C1014" i="8" s="1"/>
  <c r="AD1021" i="8"/>
  <c r="Y1006" i="8" s="1"/>
  <c r="H1021" i="8"/>
  <c r="C1006" i="8" s="1"/>
  <c r="B1013" i="8"/>
  <c r="AN975" i="8"/>
  <c r="Y967" i="8" s="1"/>
  <c r="R975" i="8"/>
  <c r="C967" i="8" s="1"/>
  <c r="AD973" i="8"/>
  <c r="Y958" i="8" s="1"/>
  <c r="H973" i="8"/>
  <c r="C958" i="8" s="1"/>
  <c r="AN930" i="8"/>
  <c r="Y921" i="8" s="1"/>
  <c r="R930" i="8"/>
  <c r="C921" i="8" s="1"/>
  <c r="AD928" i="8"/>
  <c r="Y913" i="8" s="1"/>
  <c r="H928" i="8"/>
  <c r="C913" i="8" s="1"/>
  <c r="B920" i="8"/>
  <c r="AN881" i="8"/>
  <c r="Y873" i="8" s="1"/>
  <c r="R881" i="8"/>
  <c r="C873" i="8" s="1"/>
  <c r="AD879" i="8"/>
  <c r="Y864" i="8" s="1"/>
  <c r="H879" i="8"/>
  <c r="C864" i="8" s="1"/>
  <c r="AN836" i="8"/>
  <c r="Y827" i="8" s="1"/>
  <c r="R836" i="8"/>
  <c r="C827" i="8" s="1"/>
  <c r="AD834" i="8"/>
  <c r="Y819" i="8" s="1"/>
  <c r="H834" i="8"/>
  <c r="C819" i="8" s="1"/>
  <c r="B826" i="8"/>
  <c r="AN788" i="8"/>
  <c r="Y780" i="8" s="1"/>
  <c r="R788" i="8"/>
  <c r="C780" i="8" s="1"/>
  <c r="AD786" i="8"/>
  <c r="Y771" i="8" s="1"/>
  <c r="H786" i="8"/>
  <c r="C771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43" i="6"/>
  <c r="Y1031" i="6" s="1"/>
  <c r="R1043" i="6"/>
  <c r="C1035" i="6" s="1"/>
  <c r="AD1037" i="6"/>
  <c r="Y1022" i="6" s="1"/>
  <c r="H1041" i="6"/>
  <c r="C1026" i="6" s="1"/>
  <c r="AN998" i="6"/>
  <c r="Y985" i="6" s="1"/>
  <c r="R998" i="6"/>
  <c r="C989" i="6" s="1"/>
  <c r="AD992" i="6"/>
  <c r="Y977" i="6" s="1"/>
  <c r="H996" i="6"/>
  <c r="C981" i="6" s="1"/>
  <c r="B988" i="6"/>
  <c r="AN950" i="6"/>
  <c r="Y938" i="6" s="1"/>
  <c r="R950" i="6"/>
  <c r="C942" i="6" s="1"/>
  <c r="AD944" i="6"/>
  <c r="Y929" i="6" s="1"/>
  <c r="H948" i="6"/>
  <c r="C933" i="6" s="1"/>
  <c r="AN905" i="6"/>
  <c r="Y892" i="6" s="1"/>
  <c r="R905" i="6"/>
  <c r="C896" i="6" s="1"/>
  <c r="AD899" i="6"/>
  <c r="Y884" i="6" s="1"/>
  <c r="H903" i="6"/>
  <c r="C888" i="6" s="1"/>
  <c r="B895" i="6"/>
  <c r="AN856" i="6"/>
  <c r="Y844" i="6" s="1"/>
  <c r="R856" i="6"/>
  <c r="C848" i="6" s="1"/>
  <c r="AD850" i="6"/>
  <c r="Y835" i="6" s="1"/>
  <c r="H854" i="6"/>
  <c r="C839" i="6" s="1"/>
  <c r="AN811" i="6"/>
  <c r="Y798" i="6" s="1"/>
  <c r="R811" i="6"/>
  <c r="C802" i="6" s="1"/>
  <c r="AD805" i="6"/>
  <c r="Y790" i="6" s="1"/>
  <c r="H809" i="6"/>
  <c r="C794" i="6" s="1"/>
  <c r="B801" i="6"/>
  <c r="AN763" i="6"/>
  <c r="Y751" i="6" s="1"/>
  <c r="R763" i="6"/>
  <c r="C755" i="6" s="1"/>
  <c r="AD757" i="6"/>
  <c r="Y742" i="6" s="1"/>
  <c r="H761" i="6"/>
  <c r="C746" i="6" s="1"/>
  <c r="AN718" i="6"/>
  <c r="Y705" i="6" s="1"/>
  <c r="R718" i="6"/>
  <c r="C709" i="6" s="1"/>
  <c r="AD712" i="6"/>
  <c r="Y697" i="6" s="1"/>
  <c r="H716" i="6"/>
  <c r="C701" i="6" s="1"/>
  <c r="B708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37" i="5"/>
  <c r="Y1029" i="5" s="1"/>
  <c r="R1037" i="5"/>
  <c r="C1029" i="5" s="1"/>
  <c r="AD1035" i="5"/>
  <c r="Y1020" i="5" s="1"/>
  <c r="H1035" i="5"/>
  <c r="C1020" i="5" s="1"/>
  <c r="AN992" i="5"/>
  <c r="Y983" i="5" s="1"/>
  <c r="R992" i="5"/>
  <c r="C983" i="5" s="1"/>
  <c r="AD990" i="5"/>
  <c r="Y975" i="5" s="1"/>
  <c r="H990" i="5"/>
  <c r="C975" i="5" s="1"/>
  <c r="B982" i="5"/>
  <c r="AN944" i="5"/>
  <c r="Y936" i="5" s="1"/>
  <c r="R944" i="5"/>
  <c r="C936" i="5" s="1"/>
  <c r="AD942" i="5"/>
  <c r="Y927" i="5" s="1"/>
  <c r="H942" i="5"/>
  <c r="C927" i="5" s="1"/>
  <c r="AN899" i="5"/>
  <c r="Y890" i="5" s="1"/>
  <c r="R899" i="5"/>
  <c r="C890" i="5" s="1"/>
  <c r="AD897" i="5"/>
  <c r="Y882" i="5" s="1"/>
  <c r="H897" i="5"/>
  <c r="C882" i="5" s="1"/>
  <c r="B889" i="5"/>
  <c r="AN850" i="5"/>
  <c r="Y842" i="5" s="1"/>
  <c r="R850" i="5"/>
  <c r="C842" i="5" s="1"/>
  <c r="AD848" i="5"/>
  <c r="Y833" i="5" s="1"/>
  <c r="H848" i="5"/>
  <c r="C833" i="5" s="1"/>
  <c r="AN805" i="5"/>
  <c r="Y796" i="5" s="1"/>
  <c r="R805" i="5"/>
  <c r="C796" i="5" s="1"/>
  <c r="AD803" i="5"/>
  <c r="Y788" i="5" s="1"/>
  <c r="H803" i="5"/>
  <c r="C788" i="5" s="1"/>
  <c r="B795" i="5"/>
  <c r="AN757" i="5"/>
  <c r="Y749" i="5" s="1"/>
  <c r="R757" i="5"/>
  <c r="C749" i="5" s="1"/>
  <c r="AD755" i="5"/>
  <c r="Y740" i="5" s="1"/>
  <c r="H755" i="5"/>
  <c r="C740" i="5" s="1"/>
  <c r="AN712" i="5"/>
  <c r="Y703" i="5" s="1"/>
  <c r="R712" i="5"/>
  <c r="C703" i="5" s="1"/>
  <c r="AD710" i="5"/>
  <c r="Y695" i="5" s="1"/>
  <c r="H710" i="5"/>
  <c r="C695" i="5" s="1"/>
  <c r="B702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41" i="4"/>
  <c r="Y1033" i="4" s="1"/>
  <c r="R1041" i="4"/>
  <c r="C1033" i="4" s="1"/>
  <c r="AD1039" i="4"/>
  <c r="Y1024" i="4" s="1"/>
  <c r="H1039" i="4"/>
  <c r="C1024" i="4" s="1"/>
  <c r="AN996" i="4"/>
  <c r="Y987" i="4" s="1"/>
  <c r="R996" i="4"/>
  <c r="C987" i="4" s="1"/>
  <c r="AD994" i="4"/>
  <c r="Y979" i="4" s="1"/>
  <c r="H994" i="4"/>
  <c r="C979" i="4" s="1"/>
  <c r="B986" i="4"/>
  <c r="AN948" i="4"/>
  <c r="Y940" i="4" s="1"/>
  <c r="R948" i="4"/>
  <c r="C940" i="4" s="1"/>
  <c r="AD946" i="4"/>
  <c r="Y931" i="4" s="1"/>
  <c r="H946" i="4"/>
  <c r="C931" i="4" s="1"/>
  <c r="AN903" i="4"/>
  <c r="Y894" i="4" s="1"/>
  <c r="R903" i="4"/>
  <c r="C894" i="4" s="1"/>
  <c r="AD901" i="4"/>
  <c r="Y886" i="4" s="1"/>
  <c r="H901" i="4"/>
  <c r="C886" i="4" s="1"/>
  <c r="B893" i="4"/>
  <c r="AN854" i="4"/>
  <c r="Y846" i="4" s="1"/>
  <c r="R854" i="4"/>
  <c r="C846" i="4" s="1"/>
  <c r="AD852" i="4"/>
  <c r="Y837" i="4" s="1"/>
  <c r="H852" i="4"/>
  <c r="C837" i="4" s="1"/>
  <c r="AN809" i="4"/>
  <c r="Y800" i="4" s="1"/>
  <c r="R809" i="4"/>
  <c r="C800" i="4" s="1"/>
  <c r="AD807" i="4"/>
  <c r="Y792" i="4" s="1"/>
  <c r="H807" i="4"/>
  <c r="C792" i="4" s="1"/>
  <c r="B799" i="4"/>
  <c r="AN761" i="4"/>
  <c r="Y753" i="4" s="1"/>
  <c r="R761" i="4"/>
  <c r="C753" i="4" s="1"/>
  <c r="AD759" i="4"/>
  <c r="Y744" i="4" s="1"/>
  <c r="H759" i="4"/>
  <c r="C744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3" i="2"/>
  <c r="Y1025" i="2" s="1"/>
  <c r="R1033" i="2"/>
  <c r="C1025" i="2" s="1"/>
  <c r="AD1031" i="2"/>
  <c r="Y1016" i="2" s="1"/>
  <c r="H1031" i="2"/>
  <c r="C1016" i="2" s="1"/>
  <c r="AN988" i="2"/>
  <c r="Y979" i="2" s="1"/>
  <c r="R988" i="2"/>
  <c r="C979" i="2" s="1"/>
  <c r="AD986" i="2"/>
  <c r="Y971" i="2" s="1"/>
  <c r="H986" i="2"/>
  <c r="C971" i="2" s="1"/>
  <c r="B978" i="2"/>
  <c r="AN940" i="2"/>
  <c r="Y932" i="2" s="1"/>
  <c r="R940" i="2"/>
  <c r="C932" i="2" s="1"/>
  <c r="AD938" i="2"/>
  <c r="Y923" i="2" s="1"/>
  <c r="H938" i="2"/>
  <c r="C923" i="2" s="1"/>
  <c r="AN895" i="2"/>
  <c r="Y886" i="2" s="1"/>
  <c r="R895" i="2"/>
  <c r="C886" i="2" s="1"/>
  <c r="AD893" i="2"/>
  <c r="Y878" i="2" s="1"/>
  <c r="H893" i="2"/>
  <c r="C878" i="2" s="1"/>
  <c r="B885" i="2"/>
  <c r="AN846" i="2"/>
  <c r="Y838" i="2" s="1"/>
  <c r="R846" i="2"/>
  <c r="C838" i="2" s="1"/>
  <c r="AD844" i="2"/>
  <c r="Y829" i="2" s="1"/>
  <c r="H844" i="2"/>
  <c r="C829" i="2" s="1"/>
  <c r="AN801" i="2"/>
  <c r="Y792" i="2" s="1"/>
  <c r="R801" i="2"/>
  <c r="C792" i="2" s="1"/>
  <c r="AD799" i="2"/>
  <c r="Y784" i="2" s="1"/>
  <c r="H799" i="2"/>
  <c r="C784" i="2" s="1"/>
  <c r="B791" i="2"/>
  <c r="AN753" i="2"/>
  <c r="Y745" i="2" s="1"/>
  <c r="R753" i="2"/>
  <c r="C745" i="2" s="1"/>
  <c r="AD751" i="2"/>
  <c r="Y736" i="2" s="1"/>
  <c r="H751" i="2"/>
  <c r="C736" i="2" s="1"/>
  <c r="AN708" i="2"/>
  <c r="Y699" i="2" s="1"/>
  <c r="R708" i="2"/>
  <c r="C699" i="2" s="1"/>
  <c r="AD706" i="2"/>
  <c r="Y691" i="2" s="1"/>
  <c r="H706" i="2"/>
  <c r="C691" i="2" s="1"/>
  <c r="B698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63" i="1"/>
  <c r="Y1055" i="1" s="1"/>
  <c r="R1063" i="1"/>
  <c r="C1055" i="1" s="1"/>
  <c r="AD1061" i="1"/>
  <c r="Y1046" i="1" s="1"/>
  <c r="H1061" i="1"/>
  <c r="C1046" i="1" s="1"/>
  <c r="AN1018" i="1"/>
  <c r="Y1009" i="1" s="1"/>
  <c r="R1018" i="1"/>
  <c r="C1009" i="1" s="1"/>
  <c r="AD1016" i="1"/>
  <c r="Y1001" i="1" s="1"/>
  <c r="H1016" i="1"/>
  <c r="C1001" i="1" s="1"/>
  <c r="B1008" i="1"/>
  <c r="AN970" i="1"/>
  <c r="Y962" i="1" s="1"/>
  <c r="R970" i="1"/>
  <c r="C962" i="1" s="1"/>
  <c r="AD968" i="1"/>
  <c r="Y953" i="1" s="1"/>
  <c r="H968" i="1"/>
  <c r="C953" i="1" s="1"/>
  <c r="AN925" i="1"/>
  <c r="Y916" i="1" s="1"/>
  <c r="R925" i="1"/>
  <c r="C916" i="1" s="1"/>
  <c r="AD923" i="1"/>
  <c r="Y908" i="1" s="1"/>
  <c r="H923" i="1"/>
  <c r="C908" i="1" s="1"/>
  <c r="B915" i="1"/>
  <c r="AN876" i="1"/>
  <c r="Y868" i="1" s="1"/>
  <c r="R876" i="1"/>
  <c r="C868" i="1" s="1"/>
  <c r="AD874" i="1"/>
  <c r="Y859" i="1" s="1"/>
  <c r="H874" i="1"/>
  <c r="C859" i="1" s="1"/>
  <c r="AN831" i="1"/>
  <c r="Y822" i="1" s="1"/>
  <c r="R831" i="1"/>
  <c r="C822" i="1" s="1"/>
  <c r="AD829" i="1"/>
  <c r="Y814" i="1" s="1"/>
  <c r="H829" i="1"/>
  <c r="C814" i="1" s="1"/>
  <c r="B821" i="1"/>
  <c r="AN783" i="1"/>
  <c r="Y775" i="1" s="1"/>
  <c r="R783" i="1"/>
  <c r="C775" i="1" s="1"/>
  <c r="AD781" i="1"/>
  <c r="Y766" i="1" s="1"/>
  <c r="H781" i="1"/>
  <c r="C766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3" i="12"/>
  <c r="D83" i="12"/>
  <c r="Q78" i="12"/>
  <c r="Q83" i="12" s="1"/>
  <c r="H78" i="12"/>
  <c r="H83" i="12" s="1"/>
  <c r="M60" i="12"/>
  <c r="D60" i="12"/>
  <c r="Q60" i="12"/>
  <c r="H55" i="12"/>
  <c r="H60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1" i="12"/>
  <c r="E84" i="12"/>
  <c r="N61" i="12"/>
  <c r="N84" i="12"/>
  <c r="E37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5" i="11" l="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X206" i="11" l="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B237" i="8"/>
  <c r="B182" i="2"/>
  <c r="X184" i="2"/>
  <c r="X193" i="7"/>
  <c r="Y230" i="8"/>
  <c r="Y233" i="8" s="1"/>
  <c r="Y235" i="8" s="1"/>
  <c r="C277" i="8" s="1"/>
  <c r="C280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X230" i="2" l="1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C324" i="7"/>
  <c r="C327" i="7" s="1"/>
  <c r="Y287" i="7"/>
  <c r="Y306" i="7" s="1"/>
  <c r="Y283" i="7" s="1"/>
  <c r="Y279" i="7"/>
  <c r="Y282" i="7" s="1"/>
  <c r="B285" i="7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B344" i="11" l="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C333" i="7"/>
  <c r="C352" i="7" s="1"/>
  <c r="C328" i="7" s="1"/>
  <c r="C329" i="7" s="1"/>
  <c r="B333" i="7" l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C315" i="4" l="1"/>
  <c r="X320" i="4" s="1"/>
  <c r="Y268" i="2"/>
  <c r="Y271" i="2" s="1"/>
  <c r="Y276" i="2"/>
  <c r="Y295" i="2" s="1"/>
  <c r="Y272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273" i="2" l="1"/>
  <c r="X274" i="2" s="1"/>
  <c r="C313" i="2"/>
  <c r="C316" i="2" s="1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B322" i="2" l="1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Y313" i="2" l="1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18" i="2" l="1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B406" i="4" l="1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69" i="2" l="1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9" i="7"/>
  <c r="C472" i="7" s="1"/>
  <c r="C467" i="9"/>
  <c r="C486" i="9" s="1"/>
  <c r="C463" i="9" s="1"/>
  <c r="X112" i="1"/>
  <c r="C160" i="1"/>
  <c r="C170" i="1" s="1"/>
  <c r="C155" i="1" s="1"/>
  <c r="C487" i="11" l="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/>
  <c r="X475" i="7" l="1"/>
  <c r="Y404" i="2"/>
  <c r="Y465" i="8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405" i="2" l="1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17" i="2"/>
  <c r="Y520" i="2" s="1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25" i="2" l="1"/>
  <c r="Y541" i="2" s="1"/>
  <c r="Y521" i="2" s="1"/>
  <c r="B523" i="2"/>
  <c r="Y522" i="2"/>
  <c r="X523" i="2" s="1"/>
  <c r="B576" i="4"/>
  <c r="Y569" i="4"/>
  <c r="Y578" i="4"/>
  <c r="Y593" i="4" s="1"/>
  <c r="Y573" i="4" s="1"/>
  <c r="X578" i="4"/>
  <c r="C556" i="2"/>
  <c r="C559" i="2" s="1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B565" i="2" l="1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0" i="5"/>
  <c r="C653" i="5" s="1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52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Y602" i="2"/>
  <c r="Y605" i="2" s="1"/>
  <c r="Y610" i="2"/>
  <c r="X610" i="2"/>
  <c r="Y619" i="6"/>
  <c r="Y384" i="1"/>
  <c r="Y398" i="1" s="1"/>
  <c r="Y380" i="1" s="1"/>
  <c r="X384" i="1"/>
  <c r="Y376" i="1"/>
  <c r="Y379" i="1" s="1"/>
  <c r="B382" i="1"/>
  <c r="C702" i="5"/>
  <c r="C721" i="5" s="1"/>
  <c r="C698" i="5" s="1"/>
  <c r="Y653" i="5"/>
  <c r="C725" i="8"/>
  <c r="C728" i="8" s="1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59" i="5" l="1"/>
  <c r="Y674" i="5" s="1"/>
  <c r="Y654" i="5" s="1"/>
  <c r="Y655" i="5" s="1"/>
  <c r="B657" i="5"/>
  <c r="X659" i="5"/>
  <c r="C661" i="6"/>
  <c r="C680" i="6" s="1"/>
  <c r="C656" i="6" s="1"/>
  <c r="C652" i="6"/>
  <c r="C655" i="6" s="1"/>
  <c r="Y629" i="2"/>
  <c r="Y606" i="2" s="1"/>
  <c r="Y607" i="2" s="1"/>
  <c r="B608" i="2"/>
  <c r="X620" i="6"/>
  <c r="B661" i="6"/>
  <c r="Y381" i="1"/>
  <c r="X382" i="1" s="1"/>
  <c r="Y733" i="8"/>
  <c r="Y752" i="8" s="1"/>
  <c r="Y729" i="8" s="1"/>
  <c r="Y725" i="8"/>
  <c r="Y728" i="8" s="1"/>
  <c r="C770" i="8"/>
  <c r="C773" i="8" s="1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4" i="5" l="1"/>
  <c r="C697" i="5" s="1"/>
  <c r="C699" i="5" s="1"/>
  <c r="X702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C739" i="5"/>
  <c r="C742" i="5" s="1"/>
  <c r="Y730" i="8"/>
  <c r="C779" i="8" s="1"/>
  <c r="C798" i="8" s="1"/>
  <c r="C774" i="8" s="1"/>
  <c r="C775" i="8" s="1"/>
  <c r="C808" i="7"/>
  <c r="C827" i="7" s="1"/>
  <c r="C803" i="7" s="1"/>
  <c r="C804" i="7" s="1"/>
  <c r="X760" i="7"/>
  <c r="B808" i="7"/>
  <c r="Y858" i="11"/>
  <c r="Y694" i="5" l="1"/>
  <c r="Y697" i="5" s="1"/>
  <c r="B700" i="5"/>
  <c r="Y702" i="5"/>
  <c r="Y721" i="5" s="1"/>
  <c r="Y698" i="5" s="1"/>
  <c r="Y699" i="5" s="1"/>
  <c r="X700" i="5" s="1"/>
  <c r="C650" i="2"/>
  <c r="B659" i="6"/>
  <c r="Y652" i="6"/>
  <c r="X661" i="6"/>
  <c r="Y661" i="6"/>
  <c r="Y676" i="6" s="1"/>
  <c r="Y656" i="6" s="1"/>
  <c r="C421" i="1"/>
  <c r="X731" i="8"/>
  <c r="B779" i="8"/>
  <c r="Y779" i="8"/>
  <c r="Y798" i="8" s="1"/>
  <c r="Y774" i="8" s="1"/>
  <c r="B777" i="8"/>
  <c r="Y770" i="8"/>
  <c r="X779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B652" i="2" l="1"/>
  <c r="Y645" i="2"/>
  <c r="X654" i="2"/>
  <c r="Y654" i="2"/>
  <c r="Y670" i="2" s="1"/>
  <c r="Y649" i="2" s="1"/>
  <c r="Y655" i="6"/>
  <c r="Y657" i="6" s="1"/>
  <c r="C727" i="6"/>
  <c r="C704" i="6" s="1"/>
  <c r="Y425" i="1"/>
  <c r="Y438" i="1" s="1"/>
  <c r="Y420" i="1" s="1"/>
  <c r="X425" i="1"/>
  <c r="Y419" i="1"/>
  <c r="B423" i="1"/>
  <c r="B748" i="5"/>
  <c r="C748" i="5"/>
  <c r="C767" i="5" s="1"/>
  <c r="C743" i="5" s="1"/>
  <c r="C744" i="5" s="1"/>
  <c r="Y748" i="5" s="1"/>
  <c r="Y767" i="5" s="1"/>
  <c r="Y743" i="5" s="1"/>
  <c r="C826" i="8"/>
  <c r="C845" i="8" s="1"/>
  <c r="C822" i="8" s="1"/>
  <c r="Y773" i="8"/>
  <c r="Y775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Y648" i="2" l="1"/>
  <c r="Y650" i="2" s="1"/>
  <c r="X658" i="6"/>
  <c r="C700" i="6"/>
  <c r="C703" i="6" s="1"/>
  <c r="C705" i="6" s="1"/>
  <c r="Y421" i="1"/>
  <c r="X422" i="1" s="1"/>
  <c r="Y739" i="5"/>
  <c r="Y742" i="5" s="1"/>
  <c r="Y744" i="5" s="1"/>
  <c r="B746" i="5"/>
  <c r="X748" i="5"/>
  <c r="Y903" i="11"/>
  <c r="C955" i="11" s="1"/>
  <c r="C974" i="11" s="1"/>
  <c r="C951" i="11" s="1"/>
  <c r="C818" i="8"/>
  <c r="C821" i="8" s="1"/>
  <c r="C823" i="8" s="1"/>
  <c r="X776" i="8"/>
  <c r="C847" i="7"/>
  <c r="C850" i="7" s="1"/>
  <c r="C852" i="7" s="1"/>
  <c r="X805" i="7"/>
  <c r="C698" i="2" l="1"/>
  <c r="C717" i="2" s="1"/>
  <c r="C694" i="2" s="1"/>
  <c r="C690" i="2"/>
  <c r="C693" i="2"/>
  <c r="C695" i="2" s="1"/>
  <c r="X651" i="2"/>
  <c r="Y704" i="6"/>
  <c r="Y723" i="6" s="1"/>
  <c r="Y700" i="6" s="1"/>
  <c r="X704" i="6"/>
  <c r="C745" i="6"/>
  <c r="C748" i="6" s="1"/>
  <c r="B706" i="6"/>
  <c r="Y696" i="6"/>
  <c r="Y699" i="6" s="1"/>
  <c r="C462" i="1"/>
  <c r="C465" i="1" s="1"/>
  <c r="C470" i="1"/>
  <c r="C484" i="1" s="1"/>
  <c r="C466" i="1" s="1"/>
  <c r="C795" i="5"/>
  <c r="C814" i="5" s="1"/>
  <c r="C791" i="5" s="1"/>
  <c r="C947" i="11"/>
  <c r="C950" i="11" s="1"/>
  <c r="C952" i="11" s="1"/>
  <c r="X745" i="5"/>
  <c r="C787" i="5"/>
  <c r="C790" i="5" s="1"/>
  <c r="X904" i="11"/>
  <c r="Y826" i="8"/>
  <c r="Y845" i="8" s="1"/>
  <c r="Y822" i="8" s="1"/>
  <c r="Y818" i="8"/>
  <c r="Y821" i="8" s="1"/>
  <c r="C863" i="8"/>
  <c r="C866" i="8" s="1"/>
  <c r="X826" i="8"/>
  <c r="B824" i="8"/>
  <c r="Y855" i="7"/>
  <c r="Y874" i="7" s="1"/>
  <c r="Y851" i="7" s="1"/>
  <c r="Y847" i="7"/>
  <c r="Y850" i="7" s="1"/>
  <c r="C892" i="7"/>
  <c r="C895" i="7" s="1"/>
  <c r="X855" i="7"/>
  <c r="B853" i="7"/>
  <c r="Y701" i="6" l="1"/>
  <c r="C754" i="6" s="1"/>
  <c r="C773" i="6" s="1"/>
  <c r="C749" i="6" s="1"/>
  <c r="C750" i="6" s="1"/>
  <c r="X698" i="2"/>
  <c r="Y698" i="2"/>
  <c r="Y717" i="2" s="1"/>
  <c r="Y694" i="2" s="1"/>
  <c r="C735" i="2"/>
  <c r="C738" i="2" s="1"/>
  <c r="Y690" i="2"/>
  <c r="Y693" i="2" s="1"/>
  <c r="B696" i="2"/>
  <c r="X702" i="6"/>
  <c r="B754" i="6"/>
  <c r="C467" i="1"/>
  <c r="B468" i="1" s="1"/>
  <c r="C792" i="5"/>
  <c r="X795" i="5" s="1"/>
  <c r="Y823" i="8"/>
  <c r="X824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Y741" i="6" l="1"/>
  <c r="B752" i="6"/>
  <c r="Y750" i="6"/>
  <c r="Y769" i="6" s="1"/>
  <c r="Y745" i="6" s="1"/>
  <c r="X750" i="6"/>
  <c r="Y695" i="2"/>
  <c r="B744" i="2" s="1"/>
  <c r="C801" i="6"/>
  <c r="C820" i="6" s="1"/>
  <c r="C797" i="6" s="1"/>
  <c r="Y744" i="6"/>
  <c r="Y746" i="6" s="1"/>
  <c r="X470" i="1"/>
  <c r="Y470" i="1"/>
  <c r="Y484" i="1" s="1"/>
  <c r="Y466" i="1" s="1"/>
  <c r="Y462" i="1"/>
  <c r="Y465" i="1" s="1"/>
  <c r="Y795" i="5"/>
  <c r="Y814" i="5" s="1"/>
  <c r="Y791" i="5" s="1"/>
  <c r="Y787" i="5"/>
  <c r="Y790" i="5" s="1"/>
  <c r="B793" i="5"/>
  <c r="C832" i="5"/>
  <c r="C835" i="5" s="1"/>
  <c r="C872" i="8"/>
  <c r="C891" i="8" s="1"/>
  <c r="C867" i="8" s="1"/>
  <c r="C868" i="8" s="1"/>
  <c r="B870" i="8" s="1"/>
  <c r="B872" i="8"/>
  <c r="X853" i="7"/>
  <c r="B901" i="7"/>
  <c r="Y901" i="7"/>
  <c r="Y920" i="7" s="1"/>
  <c r="Y896" i="7" s="1"/>
  <c r="B899" i="7"/>
  <c r="Y892" i="7"/>
  <c r="Y895" i="7" s="1"/>
  <c r="X901" i="7"/>
  <c r="Y952" i="11"/>
  <c r="C744" i="2" l="1"/>
  <c r="C763" i="2" s="1"/>
  <c r="C739" i="2" s="1"/>
  <c r="C740" i="2" s="1"/>
  <c r="Y744" i="2" s="1"/>
  <c r="Y763" i="2" s="1"/>
  <c r="Y739" i="2" s="1"/>
  <c r="X696" i="2"/>
  <c r="C793" i="6"/>
  <c r="C796" i="6" s="1"/>
  <c r="C798" i="6" s="1"/>
  <c r="X747" i="6"/>
  <c r="Y467" i="1"/>
  <c r="Y872" i="8"/>
  <c r="Y891" i="8" s="1"/>
  <c r="Y867" i="8" s="1"/>
  <c r="Y792" i="5"/>
  <c r="B841" i="5" s="1"/>
  <c r="Y863" i="8"/>
  <c r="Y866" i="8" s="1"/>
  <c r="X872" i="8"/>
  <c r="Y897" i="7"/>
  <c r="C941" i="7" s="1"/>
  <c r="C944" i="7" s="1"/>
  <c r="C1001" i="11"/>
  <c r="C1020" i="11" s="1"/>
  <c r="C996" i="11" s="1"/>
  <c r="C997" i="11" s="1"/>
  <c r="X953" i="11"/>
  <c r="B1001" i="11"/>
  <c r="Y735" i="2" l="1"/>
  <c r="X744" i="2"/>
  <c r="B742" i="2"/>
  <c r="C791" i="2"/>
  <c r="C810" i="2" s="1"/>
  <c r="C787" i="2" s="1"/>
  <c r="Y738" i="2"/>
  <c r="Y740" i="2" s="1"/>
  <c r="Y789" i="6"/>
  <c r="Y792" i="6" s="1"/>
  <c r="B799" i="6"/>
  <c r="Y797" i="6"/>
  <c r="Y816" i="6" s="1"/>
  <c r="Y793" i="6" s="1"/>
  <c r="C838" i="6"/>
  <c r="C841" i="6" s="1"/>
  <c r="X797" i="6"/>
  <c r="Y868" i="8"/>
  <c r="X869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93" i="5"/>
  <c r="C841" i="5"/>
  <c r="C860" i="5" s="1"/>
  <c r="C836" i="5" s="1"/>
  <c r="C837" i="5" s="1"/>
  <c r="Y841" i="5" s="1"/>
  <c r="Y860" i="5" s="1"/>
  <c r="Y836" i="5" s="1"/>
  <c r="X898" i="7"/>
  <c r="Y1001" i="11"/>
  <c r="Y1020" i="11" s="1"/>
  <c r="Y996" i="11" s="1"/>
  <c r="B999" i="11"/>
  <c r="Y992" i="11"/>
  <c r="X1001" i="11"/>
  <c r="C783" i="2" l="1"/>
  <c r="C786" i="2" s="1"/>
  <c r="C788" i="2" s="1"/>
  <c r="X741" i="2"/>
  <c r="C912" i="8"/>
  <c r="C915" i="8" s="1"/>
  <c r="C920" i="8"/>
  <c r="C939" i="8" s="1"/>
  <c r="C916" i="8" s="1"/>
  <c r="C917" i="8" s="1"/>
  <c r="Y912" i="8" s="1"/>
  <c r="Y915" i="8" s="1"/>
  <c r="Y794" i="6"/>
  <c r="C505" i="1"/>
  <c r="X509" i="1" s="1"/>
  <c r="Y832" i="5"/>
  <c r="Y835" i="5" s="1"/>
  <c r="Y837" i="5" s="1"/>
  <c r="C889" i="5" s="1"/>
  <c r="C908" i="5" s="1"/>
  <c r="C885" i="5" s="1"/>
  <c r="X841" i="5"/>
  <c r="B839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B789" i="2" l="1"/>
  <c r="X791" i="2"/>
  <c r="Y783" i="2"/>
  <c r="Y786" i="2" s="1"/>
  <c r="Y791" i="2"/>
  <c r="Y810" i="2" s="1"/>
  <c r="Y787" i="2" s="1"/>
  <c r="C828" i="2"/>
  <c r="C831" i="2" s="1"/>
  <c r="X795" i="6"/>
  <c r="B847" i="6"/>
  <c r="C847" i="6"/>
  <c r="C866" i="6" s="1"/>
  <c r="C842" i="6" s="1"/>
  <c r="C843" i="6" s="1"/>
  <c r="Y503" i="1"/>
  <c r="Y509" i="1"/>
  <c r="Y525" i="1" s="1"/>
  <c r="Y504" i="1" s="1"/>
  <c r="B507" i="1"/>
  <c r="X920" i="8"/>
  <c r="C957" i="8"/>
  <c r="C960" i="8" s="1"/>
  <c r="Y920" i="8"/>
  <c r="Y939" i="8" s="1"/>
  <c r="Y916" i="8" s="1"/>
  <c r="Y917" i="8" s="1"/>
  <c r="X918" i="8" s="1"/>
  <c r="B918" i="8"/>
  <c r="C881" i="5"/>
  <c r="C884" i="5" s="1"/>
  <c r="C886" i="5" s="1"/>
  <c r="X889" i="5" s="1"/>
  <c r="X838" i="5"/>
  <c r="C995" i="7"/>
  <c r="C1014" i="7" s="1"/>
  <c r="C990" i="7" s="1"/>
  <c r="C991" i="7" s="1"/>
  <c r="X947" i="7"/>
  <c r="B995" i="7"/>
  <c r="C1040" i="11"/>
  <c r="C1043" i="11" s="1"/>
  <c r="C1045" i="11" s="1"/>
  <c r="X998" i="11"/>
  <c r="Y788" i="2" l="1"/>
  <c r="X789" i="2" s="1"/>
  <c r="B845" i="6"/>
  <c r="Y834" i="6"/>
  <c r="Y837" i="6" s="1"/>
  <c r="Y843" i="6"/>
  <c r="Y862" i="6" s="1"/>
  <c r="Y838" i="6" s="1"/>
  <c r="X843" i="6"/>
  <c r="Y505" i="1"/>
  <c r="C559" i="1" s="1"/>
  <c r="C571" i="1" s="1"/>
  <c r="C555" i="1" s="1"/>
  <c r="C966" i="8"/>
  <c r="C985" i="8" s="1"/>
  <c r="C961" i="8" s="1"/>
  <c r="C962" i="8" s="1"/>
  <c r="B964" i="8" s="1"/>
  <c r="C926" i="5"/>
  <c r="C929" i="5" s="1"/>
  <c r="Y881" i="5"/>
  <c r="Y884" i="5" s="1"/>
  <c r="B966" i="8"/>
  <c r="Y889" i="5"/>
  <c r="Y908" i="5" s="1"/>
  <c r="Y885" i="5" s="1"/>
  <c r="B887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C837" i="2" l="1"/>
  <c r="C856" i="2" s="1"/>
  <c r="C832" i="2" s="1"/>
  <c r="C833" i="2" s="1"/>
  <c r="X837" i="2" s="1"/>
  <c r="B837" i="2"/>
  <c r="Y839" i="6"/>
  <c r="Y886" i="5"/>
  <c r="C935" i="5" s="1"/>
  <c r="C954" i="5" s="1"/>
  <c r="C930" i="5" s="1"/>
  <c r="C931" i="5" s="1"/>
  <c r="Y935" i="5" s="1"/>
  <c r="Y954" i="5" s="1"/>
  <c r="Y930" i="5" s="1"/>
  <c r="Y957" i="8"/>
  <c r="C1013" i="8" s="1"/>
  <c r="C1032" i="8" s="1"/>
  <c r="C1009" i="8" s="1"/>
  <c r="X966" i="8"/>
  <c r="Y966" i="8"/>
  <c r="Y985" i="8" s="1"/>
  <c r="Y961" i="8" s="1"/>
  <c r="C551" i="1"/>
  <c r="C554" i="1" s="1"/>
  <c r="C556" i="1" s="1"/>
  <c r="X506" i="1"/>
  <c r="C1042" i="7"/>
  <c r="C1061" i="7" s="1"/>
  <c r="C1038" i="7" s="1"/>
  <c r="Y989" i="7"/>
  <c r="Y991" i="7" s="1"/>
  <c r="Y1045" i="11"/>
  <c r="Y828" i="2" l="1"/>
  <c r="Y831" i="2" s="1"/>
  <c r="Y837" i="2"/>
  <c r="Y856" i="2" s="1"/>
  <c r="Y832" i="2" s="1"/>
  <c r="B835" i="2"/>
  <c r="X887" i="5"/>
  <c r="X840" i="6"/>
  <c r="C887" i="6"/>
  <c r="C890" i="6" s="1"/>
  <c r="C895" i="6"/>
  <c r="C914" i="6" s="1"/>
  <c r="C891" i="6" s="1"/>
  <c r="B935" i="5"/>
  <c r="Y960" i="8"/>
  <c r="Y962" i="8" s="1"/>
  <c r="Y926" i="5"/>
  <c r="C982" i="5" s="1"/>
  <c r="C1001" i="5" s="1"/>
  <c r="C978" i="5" s="1"/>
  <c r="X935" i="5"/>
  <c r="B933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Y833" i="2" l="1"/>
  <c r="C885" i="2" s="1"/>
  <c r="C904" i="2" s="1"/>
  <c r="C881" i="2" s="1"/>
  <c r="C877" i="2"/>
  <c r="C880" i="2" s="1"/>
  <c r="X834" i="2"/>
  <c r="X963" i="8"/>
  <c r="C1005" i="8"/>
  <c r="C1008" i="8" s="1"/>
  <c r="C1010" i="8" s="1"/>
  <c r="Y1013" i="8" s="1"/>
  <c r="Y1032" i="8" s="1"/>
  <c r="Y1009" i="8" s="1"/>
  <c r="C892" i="6"/>
  <c r="Y929" i="5"/>
  <c r="Y931" i="5" s="1"/>
  <c r="C974" i="5" s="1"/>
  <c r="C977" i="5" s="1"/>
  <c r="C979" i="5" s="1"/>
  <c r="Y974" i="5" s="1"/>
  <c r="Y977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C882" i="2" l="1"/>
  <c r="Y877" i="2" s="1"/>
  <c r="Y880" i="2" s="1"/>
  <c r="B1011" i="8"/>
  <c r="X1013" i="8"/>
  <c r="Y1005" i="8"/>
  <c r="Y1008" i="8" s="1"/>
  <c r="Y1010" i="8" s="1"/>
  <c r="X1011" i="8" s="1"/>
  <c r="C1050" i="8"/>
  <c r="C1053" i="8" s="1"/>
  <c r="C595" i="1"/>
  <c r="C612" i="1" s="1"/>
  <c r="C590" i="1" s="1"/>
  <c r="C586" i="1"/>
  <c r="C589" i="1" s="1"/>
  <c r="B893" i="6"/>
  <c r="X891" i="6"/>
  <c r="Y891" i="6"/>
  <c r="Y910" i="6" s="1"/>
  <c r="Y887" i="6" s="1"/>
  <c r="C932" i="6"/>
  <c r="C935" i="6" s="1"/>
  <c r="Y883" i="6"/>
  <c r="Y886" i="6" s="1"/>
  <c r="X932" i="5"/>
  <c r="B980" i="5"/>
  <c r="C1019" i="5"/>
  <c r="C1022" i="5" s="1"/>
  <c r="Y982" i="5"/>
  <c r="Y1001" i="5" s="1"/>
  <c r="Y978" i="5" s="1"/>
  <c r="Y979" i="5" s="1"/>
  <c r="X982" i="5"/>
  <c r="B595" i="1"/>
  <c r="X557" i="1"/>
  <c r="Y1090" i="11"/>
  <c r="X1091" i="11" s="1"/>
  <c r="Y1039" i="7"/>
  <c r="C922" i="2" l="1"/>
  <c r="C925" i="2" s="1"/>
  <c r="Y885" i="2"/>
  <c r="Y904" i="2" s="1"/>
  <c r="Y881" i="2" s="1"/>
  <c r="Y882" i="2" s="1"/>
  <c r="X883" i="2" s="1"/>
  <c r="B883" i="2"/>
  <c r="X885" i="2"/>
  <c r="B1059" i="8"/>
  <c r="C1059" i="8"/>
  <c r="C1078" i="8" s="1"/>
  <c r="C1054" i="8" s="1"/>
  <c r="C1055" i="8" s="1"/>
  <c r="B1057" i="8" s="1"/>
  <c r="C591" i="1"/>
  <c r="X595" i="1" s="1"/>
  <c r="Y888" i="6"/>
  <c r="X889" i="6" s="1"/>
  <c r="C1028" i="5"/>
  <c r="C1047" i="5" s="1"/>
  <c r="C1023" i="5" s="1"/>
  <c r="C1024" i="5" s="1"/>
  <c r="X980" i="5"/>
  <c r="B1028" i="5"/>
  <c r="C1088" i="7"/>
  <c r="C1107" i="7" s="1"/>
  <c r="C1083" i="7" s="1"/>
  <c r="C1084" i="7" s="1"/>
  <c r="X1040" i="7"/>
  <c r="B1088" i="7"/>
  <c r="C931" i="2" l="1"/>
  <c r="C950" i="2" s="1"/>
  <c r="C926" i="2" s="1"/>
  <c r="C927" i="2" s="1"/>
  <c r="Y931" i="2" s="1"/>
  <c r="Y950" i="2" s="1"/>
  <c r="Y926" i="2" s="1"/>
  <c r="B931" i="2"/>
  <c r="X1059" i="8"/>
  <c r="Y1059" i="8"/>
  <c r="Y1078" i="8" s="1"/>
  <c r="Y1054" i="8" s="1"/>
  <c r="Y1050" i="8"/>
  <c r="Y1053" i="8" s="1"/>
  <c r="B593" i="1"/>
  <c r="Y595" i="1"/>
  <c r="Y612" i="1" s="1"/>
  <c r="Y590" i="1" s="1"/>
  <c r="B941" i="6"/>
  <c r="C941" i="6"/>
  <c r="C960" i="6" s="1"/>
  <c r="C936" i="6" s="1"/>
  <c r="C937" i="6" s="1"/>
  <c r="X937" i="6" s="1"/>
  <c r="Y1028" i="5"/>
  <c r="Y1047" i="5" s="1"/>
  <c r="Y1023" i="5" s="1"/>
  <c r="Y1019" i="5"/>
  <c r="Y1022" i="5" s="1"/>
  <c r="B1026" i="5"/>
  <c r="X1028" i="5"/>
  <c r="Y1088" i="7"/>
  <c r="Y1107" i="7" s="1"/>
  <c r="Y1083" i="7" s="1"/>
  <c r="B1086" i="7"/>
  <c r="Y1079" i="7"/>
  <c r="Y1082" i="7" s="1"/>
  <c r="X1088" i="7"/>
  <c r="Y922" i="2" l="1"/>
  <c r="B929" i="2"/>
  <c r="X931" i="2"/>
  <c r="C978" i="2"/>
  <c r="C997" i="2" s="1"/>
  <c r="C974" i="2" s="1"/>
  <c r="Y925" i="2"/>
  <c r="Y927" i="2" s="1"/>
  <c r="Y1055" i="8"/>
  <c r="X1056" i="8" s="1"/>
  <c r="Y589" i="1"/>
  <c r="Y591" i="1" s="1"/>
  <c r="C640" i="1" s="1"/>
  <c r="C654" i="1" s="1"/>
  <c r="C636" i="1" s="1"/>
  <c r="B939" i="6"/>
  <c r="Y937" i="6"/>
  <c r="Y956" i="6" s="1"/>
  <c r="Y932" i="6" s="1"/>
  <c r="Y928" i="6"/>
  <c r="Y931" i="6" s="1"/>
  <c r="Y1024" i="5"/>
  <c r="X1025" i="5" s="1"/>
  <c r="Y1084" i="7"/>
  <c r="X1085" i="7" s="1"/>
  <c r="X928" i="2" l="1"/>
  <c r="C970" i="2"/>
  <c r="C973" i="2" s="1"/>
  <c r="C975" i="2" s="1"/>
  <c r="C632" i="1"/>
  <c r="C635" i="1" s="1"/>
  <c r="C637" i="1" s="1"/>
  <c r="X592" i="1"/>
  <c r="Y933" i="6"/>
  <c r="X934" i="6" s="1"/>
  <c r="C988" i="6"/>
  <c r="C1007" i="6" s="1"/>
  <c r="C984" i="6" s="1"/>
  <c r="Y978" i="2" l="1"/>
  <c r="Y997" i="2" s="1"/>
  <c r="Y974" i="2" s="1"/>
  <c r="C1015" i="2"/>
  <c r="C1018" i="2" s="1"/>
  <c r="Y970" i="2"/>
  <c r="Y973" i="2" s="1"/>
  <c r="B976" i="2"/>
  <c r="X978" i="2"/>
  <c r="Y640" i="1"/>
  <c r="Y654" i="1" s="1"/>
  <c r="Y636" i="1" s="1"/>
  <c r="X640" i="1"/>
  <c r="Y632" i="1"/>
  <c r="Y635" i="1" s="1"/>
  <c r="B638" i="1"/>
  <c r="C980" i="6"/>
  <c r="C983" i="6" s="1"/>
  <c r="C985" i="6" s="1"/>
  <c r="C1025" i="6" s="1"/>
  <c r="C1028" i="6" s="1"/>
  <c r="Y975" i="2" l="1"/>
  <c r="X976" i="2" s="1"/>
  <c r="C1024" i="2"/>
  <c r="C1043" i="2" s="1"/>
  <c r="C1019" i="2" s="1"/>
  <c r="C1020" i="2" s="1"/>
  <c r="Y637" i="1"/>
  <c r="Y976" i="6"/>
  <c r="Y979" i="6" s="1"/>
  <c r="B986" i="6"/>
  <c r="Y984" i="6"/>
  <c r="Y1003" i="6" s="1"/>
  <c r="Y980" i="6" s="1"/>
  <c r="X984" i="6"/>
  <c r="B1024" i="2" l="1"/>
  <c r="X1024" i="2"/>
  <c r="Y1024" i="2"/>
  <c r="Y1043" i="2" s="1"/>
  <c r="Y1019" i="2" s="1"/>
  <c r="Y1015" i="2"/>
  <c r="Y1018" i="2" s="1"/>
  <c r="B1022" i="2"/>
  <c r="B681" i="1"/>
  <c r="C672" i="1"/>
  <c r="C675" i="1" s="1"/>
  <c r="X638" i="1"/>
  <c r="C681" i="1"/>
  <c r="C700" i="1" s="1"/>
  <c r="Y981" i="6"/>
  <c r="X982" i="6" s="1"/>
  <c r="C677" i="1" l="1"/>
  <c r="C747" i="1" s="1"/>
  <c r="C724" i="1" s="1"/>
  <c r="Y1020" i="2"/>
  <c r="X1021" i="2" s="1"/>
  <c r="C1034" i="6"/>
  <c r="C1053" i="6" s="1"/>
  <c r="C1029" i="6" s="1"/>
  <c r="C1030" i="6" s="1"/>
  <c r="B1032" i="6" s="1"/>
  <c r="B1034" i="6"/>
  <c r="Y675" i="1" l="1"/>
  <c r="Y700" i="1"/>
  <c r="Y676" i="1" s="1"/>
  <c r="B679" i="1"/>
  <c r="X681" i="1"/>
  <c r="Y1021" i="6"/>
  <c r="Y1024" i="6" s="1"/>
  <c r="X1030" i="6"/>
  <c r="Y1030" i="6"/>
  <c r="Y1049" i="6" s="1"/>
  <c r="Y1025" i="6" s="1"/>
  <c r="Y677" i="1" l="1"/>
  <c r="C720" i="1" s="1"/>
  <c r="Y1026" i="6"/>
  <c r="X1027" i="6" s="1"/>
  <c r="C723" i="1" l="1"/>
  <c r="C725" i="1" s="1"/>
  <c r="X678" i="1"/>
  <c r="Y728" i="1" l="1"/>
  <c r="Y747" i="1" s="1"/>
  <c r="Y724" i="1" s="1"/>
  <c r="Y720" i="1"/>
  <c r="Y723" i="1" s="1"/>
  <c r="Y725" i="1" s="1"/>
  <c r="C774" i="1" s="1"/>
  <c r="C793" i="1" s="1"/>
  <c r="C769" i="1" s="1"/>
  <c r="C770" i="1" s="1"/>
  <c r="Y765" i="1" s="1"/>
  <c r="X728" i="1"/>
  <c r="C765" i="1"/>
  <c r="C768" i="1" s="1"/>
  <c r="B726" i="1"/>
  <c r="B774" i="1" l="1"/>
  <c r="X774" i="1"/>
  <c r="X726" i="1"/>
  <c r="Y774" i="1"/>
  <c r="Y793" i="1" s="1"/>
  <c r="Y769" i="1" s="1"/>
  <c r="B772" i="1"/>
  <c r="C821" i="1"/>
  <c r="C840" i="1" s="1"/>
  <c r="C817" i="1" s="1"/>
  <c r="Y768" i="1"/>
  <c r="Y770" i="1" l="1"/>
  <c r="C813" i="1"/>
  <c r="C816" i="1" s="1"/>
  <c r="C818" i="1" s="1"/>
  <c r="X771" i="1"/>
  <c r="Y821" i="1" l="1"/>
  <c r="Y840" i="1" s="1"/>
  <c r="Y817" i="1" s="1"/>
  <c r="C858" i="1"/>
  <c r="C861" i="1" s="1"/>
  <c r="B819" i="1"/>
  <c r="Y813" i="1"/>
  <c r="Y816" i="1" s="1"/>
  <c r="X821" i="1"/>
  <c r="Y818" i="1" l="1"/>
  <c r="X819" i="1" s="1"/>
  <c r="B867" i="1" l="1"/>
  <c r="C867" i="1"/>
  <c r="C886" i="1" s="1"/>
  <c r="C862" i="1" s="1"/>
  <c r="C863" i="1" s="1"/>
  <c r="Y867" i="1" s="1"/>
  <c r="Y886" i="1" s="1"/>
  <c r="Y862" i="1" s="1"/>
  <c r="X867" i="1" l="1"/>
  <c r="B865" i="1"/>
  <c r="Y858" i="1"/>
  <c r="Y861" i="1" s="1"/>
  <c r="Y863" i="1" s="1"/>
  <c r="C915" i="1" s="1"/>
  <c r="C934" i="1" s="1"/>
  <c r="C911" i="1" s="1"/>
  <c r="C907" i="1" l="1"/>
  <c r="C910" i="1" s="1"/>
  <c r="C912" i="1" s="1"/>
  <c r="X864" i="1"/>
  <c r="Y907" i="1" l="1"/>
  <c r="Y910" i="1" s="1"/>
  <c r="C952" i="1"/>
  <c r="C955" i="1" s="1"/>
  <c r="B913" i="1"/>
  <c r="Y915" i="1"/>
  <c r="Y934" i="1" s="1"/>
  <c r="Y911" i="1" s="1"/>
  <c r="X915" i="1"/>
  <c r="Y912" i="1" l="1"/>
  <c r="B961" i="1" s="1"/>
  <c r="X913" i="1" l="1"/>
  <c r="C961" i="1"/>
  <c r="C980" i="1" s="1"/>
  <c r="C956" i="1" s="1"/>
  <c r="C957" i="1" s="1"/>
  <c r="B959" i="1" s="1"/>
  <c r="Y961" i="1" l="1"/>
  <c r="Y980" i="1" s="1"/>
  <c r="Y956" i="1" s="1"/>
  <c r="X961" i="1"/>
  <c r="Y952" i="1"/>
  <c r="Y955" i="1" s="1"/>
  <c r="C242" i="3"/>
  <c r="C244" i="3" s="1"/>
  <c r="Y239" i="3" s="1"/>
  <c r="Y957" i="1" l="1"/>
  <c r="C1000" i="1" s="1"/>
  <c r="C1003" i="1" s="1"/>
  <c r="C1008" i="1"/>
  <c r="C1027" i="1" s="1"/>
  <c r="C1004" i="1" s="1"/>
  <c r="X958" i="1"/>
  <c r="B246" i="3"/>
  <c r="Y248" i="3"/>
  <c r="Y267" i="3" s="1"/>
  <c r="Y243" i="3" s="1"/>
  <c r="X248" i="3"/>
  <c r="Y242" i="3"/>
  <c r="C1005" i="1" l="1"/>
  <c r="B1006" i="1"/>
  <c r="C1045" i="1"/>
  <c r="C1048" i="1" s="1"/>
  <c r="X1008" i="1"/>
  <c r="Y1008" i="1"/>
  <c r="Y1027" i="1" s="1"/>
  <c r="Y1004" i="1" s="1"/>
  <c r="Y1000" i="1"/>
  <c r="Y1003" i="1" s="1"/>
  <c r="Y244" i="3"/>
  <c r="C294" i="3" s="1"/>
  <c r="C313" i="3" s="1"/>
  <c r="C290" i="3" s="1"/>
  <c r="Y1005" i="1" l="1"/>
  <c r="X1006" i="1" s="1"/>
  <c r="C286" i="3"/>
  <c r="C289" i="3" s="1"/>
  <c r="C291" i="3" s="1"/>
  <c r="X294" i="3" s="1"/>
  <c r="X245" i="3"/>
  <c r="B1054" i="1" l="1"/>
  <c r="C1054" i="1"/>
  <c r="C1073" i="1" s="1"/>
  <c r="C1049" i="1" s="1"/>
  <c r="C1050" i="1" s="1"/>
  <c r="B1052" i="1" s="1"/>
  <c r="B292" i="3"/>
  <c r="Y294" i="3"/>
  <c r="Y313" i="3" s="1"/>
  <c r="Y290" i="3" s="1"/>
  <c r="Y286" i="3"/>
  <c r="Y289" i="3" s="1"/>
  <c r="Y1054" i="1" l="1"/>
  <c r="Y1073" i="1" s="1"/>
  <c r="Y1049" i="1" s="1"/>
  <c r="X1054" i="1"/>
  <c r="Y1045" i="1"/>
  <c r="Y1048" i="1" s="1"/>
  <c r="Y1050" i="1" s="1"/>
  <c r="X1051" i="1" s="1"/>
  <c r="Y291" i="3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C679" i="3"/>
  <c r="Y636" i="3" l="1"/>
  <c r="C685" i="3" s="1"/>
  <c r="C704" i="3" s="1"/>
  <c r="C680" i="3" s="1"/>
  <c r="C681" i="3" s="1"/>
  <c r="X637" i="3" l="1"/>
  <c r="B685" i="3"/>
  <c r="B683" i="3"/>
  <c r="Y676" i="3"/>
  <c r="Y685" i="3"/>
  <c r="Y704" i="3" s="1"/>
  <c r="Y680" i="3" s="1"/>
  <c r="X685" i="3"/>
  <c r="C751" i="3" l="1"/>
  <c r="C728" i="3" s="1"/>
  <c r="Y679" i="3"/>
  <c r="Y681" i="3" s="1"/>
  <c r="C724" i="3" l="1"/>
  <c r="C727" i="3" s="1"/>
  <c r="C729" i="3" s="1"/>
  <c r="X682" i="3"/>
  <c r="B730" i="3" l="1"/>
  <c r="X732" i="3"/>
  <c r="C769" i="3"/>
  <c r="C772" i="3" s="1"/>
  <c r="Y724" i="3"/>
  <c r="Y727" i="3" s="1"/>
  <c r="Y732" i="3"/>
  <c r="Y751" i="3" s="1"/>
  <c r="Y728" i="3" s="1"/>
  <c r="Y729" i="3" l="1"/>
  <c r="B778" i="3" s="1"/>
  <c r="X730" i="3" l="1"/>
  <c r="C778" i="3"/>
  <c r="C797" i="3" s="1"/>
  <c r="C773" i="3" s="1"/>
  <c r="C774" i="3" s="1"/>
  <c r="Y769" i="3" s="1"/>
  <c r="Y778" i="3" l="1"/>
  <c r="Y797" i="3" s="1"/>
  <c r="Y773" i="3" s="1"/>
  <c r="B776" i="3"/>
  <c r="X778" i="3"/>
  <c r="Y772" i="3"/>
  <c r="C825" i="3"/>
  <c r="C844" i="3" s="1"/>
  <c r="C821" i="3" s="1"/>
  <c r="Y774" i="3" l="1"/>
  <c r="X775" i="3" s="1"/>
  <c r="C817" i="3" l="1"/>
  <c r="C820" i="3" s="1"/>
  <c r="C822" i="3" s="1"/>
  <c r="Y817" i="3" s="1"/>
  <c r="Y820" i="3" s="1"/>
  <c r="C862" i="3" l="1"/>
  <c r="C865" i="3" s="1"/>
  <c r="B823" i="3"/>
  <c r="Y825" i="3"/>
  <c r="Y844" i="3" s="1"/>
  <c r="Y821" i="3" s="1"/>
  <c r="Y822" i="3" s="1"/>
  <c r="X823" i="3" s="1"/>
  <c r="X825" i="3"/>
  <c r="B871" i="3" l="1"/>
  <c r="C871" i="3"/>
  <c r="C890" i="3" s="1"/>
  <c r="C866" i="3" s="1"/>
  <c r="C867" i="3" s="1"/>
  <c r="B869" i="3" s="1"/>
  <c r="X871" i="3" l="1"/>
  <c r="Y871" i="3"/>
  <c r="Y890" i="3" s="1"/>
  <c r="Y866" i="3" s="1"/>
  <c r="Y862" i="3"/>
  <c r="Y865" i="3" s="1"/>
  <c r="Y867" i="3" l="1"/>
  <c r="C911" i="3" s="1"/>
  <c r="C914" i="3" s="1"/>
  <c r="X868" i="3" l="1"/>
  <c r="C919" i="3"/>
  <c r="C938" i="3" s="1"/>
  <c r="C915" i="3" s="1"/>
  <c r="C916" i="3" s="1"/>
  <c r="Y911" i="3" l="1"/>
  <c r="Y914" i="3" s="1"/>
  <c r="B917" i="3"/>
  <c r="Y919" i="3"/>
  <c r="Y938" i="3" s="1"/>
  <c r="Y915" i="3" s="1"/>
  <c r="X919" i="3"/>
  <c r="C956" i="3"/>
  <c r="C959" i="3" s="1"/>
  <c r="Y916" i="3" l="1"/>
  <c r="C965" i="3" s="1"/>
  <c r="C984" i="3" s="1"/>
  <c r="C960" i="3" s="1"/>
  <c r="C961" i="3" s="1"/>
  <c r="X917" i="3" l="1"/>
  <c r="B965" i="3"/>
  <c r="B963" i="3"/>
  <c r="Y965" i="3"/>
  <c r="Y984" i="3" s="1"/>
  <c r="Y960" i="3" s="1"/>
  <c r="X965" i="3"/>
  <c r="Y956" i="3"/>
  <c r="Y959" i="3" l="1"/>
  <c r="Y961" i="3" s="1"/>
  <c r="C1012" i="3"/>
  <c r="C1031" i="3" s="1"/>
  <c r="C1008" i="3" s="1"/>
  <c r="C1004" i="3" l="1"/>
  <c r="C1007" i="3" s="1"/>
  <c r="C1009" i="3" s="1"/>
  <c r="X962" i="3"/>
  <c r="B1010" i="3" l="1"/>
  <c r="X1012" i="3"/>
  <c r="C1049" i="3"/>
  <c r="C1052" i="3" s="1"/>
  <c r="Y1004" i="3"/>
  <c r="Y1007" i="3" s="1"/>
  <c r="Y1012" i="3"/>
  <c r="Y1031" i="3" s="1"/>
  <c r="Y1008" i="3" s="1"/>
  <c r="Y1009" i="3" l="1"/>
  <c r="X1010" i="3" l="1"/>
  <c r="B1058" i="3"/>
  <c r="C1058" i="3"/>
  <c r="C1077" i="3" s="1"/>
  <c r="C1053" i="3" s="1"/>
  <c r="C1054" i="3" s="1"/>
  <c r="X1058" i="3" l="1"/>
  <c r="Y1049" i="3"/>
  <c r="Y1052" i="3" s="1"/>
  <c r="B1056" i="3"/>
  <c r="Y1058" i="3"/>
  <c r="Y1077" i="3" s="1"/>
  <c r="Y1053" i="3" s="1"/>
  <c r="Y1054" i="3" l="1"/>
  <c r="X1055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B617" i="4"/>
  <c r="C659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C706" i="4" l="1"/>
  <c r="C725" i="4" s="1"/>
  <c r="C702" i="4" s="1"/>
  <c r="Y659" i="4"/>
  <c r="Y661" i="4" s="1"/>
  <c r="X662" i="4" l="1"/>
  <c r="C698" i="4"/>
  <c r="C701" i="4" s="1"/>
  <c r="C703" i="4" s="1"/>
  <c r="Y706" i="4" l="1"/>
  <c r="Y725" i="4" s="1"/>
  <c r="Y702" i="4" s="1"/>
  <c r="X706" i="4"/>
  <c r="B704" i="4"/>
  <c r="C743" i="4"/>
  <c r="C746" i="4" s="1"/>
  <c r="Y698" i="4"/>
  <c r="Y701" i="4" s="1"/>
  <c r="Y703" i="4" l="1"/>
  <c r="X704" i="4" s="1"/>
  <c r="B752" i="4" l="1"/>
  <c r="C752" i="4"/>
  <c r="C771" i="4" s="1"/>
  <c r="C747" i="4" s="1"/>
  <c r="C748" i="4" s="1"/>
  <c r="X752" i="4" s="1"/>
  <c r="Y743" i="4" l="1"/>
  <c r="Y752" i="4"/>
  <c r="Y771" i="4" s="1"/>
  <c r="Y747" i="4" s="1"/>
  <c r="B750" i="4"/>
  <c r="Y746" i="4"/>
  <c r="Y748" i="4" s="1"/>
  <c r="C799" i="4"/>
  <c r="C818" i="4" s="1"/>
  <c r="C795" i="4" s="1"/>
  <c r="C791" i="4" l="1"/>
  <c r="C794" i="4" s="1"/>
  <c r="C796" i="4" s="1"/>
  <c r="X749" i="4"/>
  <c r="X799" i="4" l="1"/>
  <c r="B797" i="4"/>
  <c r="C836" i="4"/>
  <c r="C839" i="4" s="1"/>
  <c r="Y791" i="4"/>
  <c r="Y794" i="4" s="1"/>
  <c r="Y799" i="4"/>
  <c r="Y818" i="4" s="1"/>
  <c r="Y795" i="4" s="1"/>
  <c r="Y796" i="4" l="1"/>
  <c r="B845" i="4" l="1"/>
  <c r="X797" i="4"/>
  <c r="C845" i="4"/>
  <c r="C864" i="4" s="1"/>
  <c r="C840" i="4" s="1"/>
  <c r="C841" i="4" s="1"/>
  <c r="B843" i="4" l="1"/>
  <c r="Y845" i="4"/>
  <c r="Y864" i="4" s="1"/>
  <c r="Y840" i="4" s="1"/>
  <c r="X845" i="4"/>
  <c r="Y836" i="4"/>
  <c r="Y839" i="4" s="1"/>
  <c r="Y841" i="4" l="1"/>
  <c r="X842" i="4" s="1"/>
  <c r="C893" i="4" l="1"/>
  <c r="C912" i="4" s="1"/>
  <c r="C889" i="4" s="1"/>
  <c r="C885" i="4"/>
  <c r="C888" i="4" s="1"/>
  <c r="C890" i="4" s="1"/>
  <c r="B891" i="4" l="1"/>
  <c r="Y893" i="4"/>
  <c r="Y912" i="4" s="1"/>
  <c r="Y889" i="4" s="1"/>
  <c r="Y885" i="4"/>
  <c r="Y888" i="4" s="1"/>
  <c r="X893" i="4"/>
  <c r="C930" i="4"/>
  <c r="C933" i="4" s="1"/>
  <c r="Y890" i="4" l="1"/>
  <c r="X891" i="4" s="1"/>
  <c r="C939" i="4" l="1"/>
  <c r="C958" i="4" s="1"/>
  <c r="C934" i="4" s="1"/>
  <c r="C935" i="4" s="1"/>
  <c r="X939" i="4" s="1"/>
  <c r="B939" i="4"/>
  <c r="Y930" i="4" l="1"/>
  <c r="C986" i="4" s="1"/>
  <c r="C1005" i="4" s="1"/>
  <c r="C982" i="4" s="1"/>
  <c r="Y939" i="4"/>
  <c r="Y958" i="4" s="1"/>
  <c r="Y934" i="4" s="1"/>
  <c r="B937" i="4"/>
  <c r="Y933" i="4"/>
  <c r="Y935" i="4" l="1"/>
  <c r="C978" i="4" s="1"/>
  <c r="C981" i="4" s="1"/>
  <c r="C983" i="4" s="1"/>
  <c r="X936" i="4" l="1"/>
  <c r="C1023" i="4"/>
  <c r="C1026" i="4" s="1"/>
  <c r="B984" i="4"/>
  <c r="Y978" i="4"/>
  <c r="Y981" i="4" s="1"/>
  <c r="Y986" i="4"/>
  <c r="Y1005" i="4" s="1"/>
  <c r="Y982" i="4" s="1"/>
  <c r="X986" i="4"/>
  <c r="Y983" i="4" l="1"/>
  <c r="X984" i="4" l="1"/>
  <c r="B1032" i="4"/>
  <c r="C1032" i="4"/>
  <c r="C1051" i="4" s="1"/>
  <c r="C1027" i="4" s="1"/>
  <c r="C1028" i="4" s="1"/>
  <c r="Y1023" i="4" l="1"/>
  <c r="Y1026" i="4" s="1"/>
  <c r="X1032" i="4"/>
  <c r="B1030" i="4"/>
  <c r="Y1032" i="4"/>
  <c r="Y1051" i="4" s="1"/>
  <c r="Y1027" i="4" s="1"/>
  <c r="Y1028" i="4" l="1"/>
  <c r="X1029" i="4" s="1"/>
  <c r="C594" i="9"/>
  <c r="C596" i="9" s="1"/>
  <c r="B598" i="9" l="1"/>
  <c r="X600" i="9"/>
  <c r="Y600" i="9"/>
  <c r="Y619" i="9" s="1"/>
  <c r="Y595" i="9" s="1"/>
  <c r="Y591" i="9"/>
  <c r="C647" i="9" l="1"/>
  <c r="C666" i="9" s="1"/>
  <c r="C643" i="9" s="1"/>
  <c r="Y594" i="9"/>
  <c r="Y596" i="9" s="1"/>
  <c r="X597" i="9" l="1"/>
  <c r="C639" i="9"/>
  <c r="C642" i="9" s="1"/>
  <c r="C644" i="9" s="1"/>
  <c r="X647" i="9" l="1"/>
  <c r="Y639" i="9"/>
  <c r="Y642" i="9" s="1"/>
  <c r="C684" i="9"/>
  <c r="C687" i="9" s="1"/>
  <c r="B645" i="9"/>
  <c r="Y647" i="9"/>
  <c r="Y666" i="9" s="1"/>
  <c r="Y643" i="9" s="1"/>
  <c r="Y644" i="9" l="1"/>
  <c r="C693" i="9" l="1"/>
  <c r="C712" i="9" s="1"/>
  <c r="C688" i="9" s="1"/>
  <c r="C689" i="9" s="1"/>
  <c r="B693" i="9"/>
  <c r="X645" i="9"/>
  <c r="X693" i="9" l="1"/>
  <c r="B691" i="9"/>
  <c r="Y684" i="9"/>
  <c r="Y693" i="9"/>
  <c r="Y712" i="9" s="1"/>
  <c r="Y688" i="9" s="1"/>
  <c r="C740" i="9" l="1"/>
  <c r="C759" i="9" s="1"/>
  <c r="C736" i="9" s="1"/>
  <c r="Y687" i="9"/>
  <c r="Y689" i="9" s="1"/>
  <c r="X690" i="9" l="1"/>
  <c r="C732" i="9"/>
  <c r="C735" i="9" s="1"/>
  <c r="C737" i="9" s="1"/>
  <c r="Y740" i="9" l="1"/>
  <c r="Y759" i="9" s="1"/>
  <c r="Y736" i="9" s="1"/>
  <c r="B738" i="9"/>
  <c r="X740" i="9"/>
  <c r="C777" i="9"/>
  <c r="C780" i="9" s="1"/>
  <c r="Y732" i="9"/>
  <c r="Y735" i="9" s="1"/>
  <c r="Y737" i="9" s="1"/>
  <c r="B786" i="9" l="1"/>
  <c r="C786" i="9"/>
  <c r="C805" i="9" s="1"/>
  <c r="C781" i="9" s="1"/>
  <c r="C782" i="9" s="1"/>
  <c r="X738" i="9"/>
  <c r="X786" i="9" l="1"/>
  <c r="Y777" i="9"/>
  <c r="Y786" i="9"/>
  <c r="Y805" i="9" s="1"/>
  <c r="Y781" i="9" s="1"/>
  <c r="B784" i="9"/>
  <c r="C833" i="9" l="1"/>
  <c r="C852" i="9" s="1"/>
  <c r="C829" i="9" s="1"/>
  <c r="Y780" i="9"/>
  <c r="Y782" i="9" s="1"/>
  <c r="X783" i="9" l="1"/>
  <c r="C825" i="9"/>
  <c r="C828" i="9" s="1"/>
  <c r="C830" i="9" s="1"/>
  <c r="Y825" i="9" l="1"/>
  <c r="Y828" i="9" s="1"/>
  <c r="Y833" i="9"/>
  <c r="Y852" i="9" s="1"/>
  <c r="Y829" i="9" s="1"/>
  <c r="X833" i="9"/>
  <c r="B831" i="9"/>
  <c r="C870" i="9"/>
  <c r="C873" i="9" s="1"/>
  <c r="Y830" i="9" l="1"/>
  <c r="C879" i="9" l="1"/>
  <c r="C898" i="9" s="1"/>
  <c r="C874" i="9" s="1"/>
  <c r="C875" i="9" s="1"/>
  <c r="X831" i="9"/>
  <c r="B879" i="9"/>
  <c r="Y879" i="9" l="1"/>
  <c r="Y898" i="9" s="1"/>
  <c r="Y874" i="9" s="1"/>
  <c r="B877" i="9"/>
  <c r="Y870" i="9"/>
  <c r="Y873" i="9" s="1"/>
  <c r="Y875" i="9" s="1"/>
  <c r="X879" i="9"/>
  <c r="C927" i="9" l="1"/>
  <c r="C946" i="9" s="1"/>
  <c r="C923" i="9" s="1"/>
  <c r="X876" i="9"/>
  <c r="C919" i="9"/>
  <c r="C922" i="9" s="1"/>
  <c r="C924" i="9" s="1"/>
  <c r="B925" i="9" l="1"/>
  <c r="Y927" i="9"/>
  <c r="Y946" i="9" s="1"/>
  <c r="Y923" i="9" s="1"/>
  <c r="X927" i="9"/>
  <c r="Y919" i="9"/>
  <c r="Y922" i="9" s="1"/>
  <c r="C964" i="9"/>
  <c r="C967" i="9" s="1"/>
  <c r="Y924" i="9" l="1"/>
  <c r="B973" i="9"/>
  <c r="C973" i="9"/>
  <c r="C992" i="9" s="1"/>
  <c r="C968" i="9" s="1"/>
  <c r="C969" i="9" s="1"/>
  <c r="X925" i="9"/>
  <c r="Y973" i="9" l="1"/>
  <c r="Y992" i="9" s="1"/>
  <c r="Y968" i="9" s="1"/>
  <c r="B971" i="9"/>
  <c r="Y964" i="9"/>
  <c r="X973" i="9"/>
  <c r="Y967" i="9" l="1"/>
  <c r="Y969" i="9" s="1"/>
  <c r="C1020" i="9"/>
  <c r="C1039" i="9" s="1"/>
  <c r="C1016" i="9" s="1"/>
  <c r="X970" i="9" l="1"/>
  <c r="C1012" i="9"/>
  <c r="C1015" i="9" s="1"/>
  <c r="C1017" i="9" s="1"/>
  <c r="C1057" i="9" l="1"/>
  <c r="C1060" i="9" s="1"/>
  <c r="X1020" i="9"/>
  <c r="B1018" i="9"/>
  <c r="Y1020" i="9"/>
  <c r="Y1039" i="9" s="1"/>
  <c r="Y1016" i="9" s="1"/>
  <c r="Y1012" i="9"/>
  <c r="Y1015" i="9" s="1"/>
  <c r="Y1017" i="9" l="1"/>
  <c r="X1018" i="9" l="1"/>
  <c r="C1066" i="9"/>
  <c r="C1085" i="9" s="1"/>
  <c r="C1061" i="9" s="1"/>
  <c r="C1062" i="9" s="1"/>
  <c r="B1066" i="9"/>
  <c r="X1066" i="9" l="1"/>
  <c r="Y1066" i="9"/>
  <c r="Y1085" i="9" s="1"/>
  <c r="Y1061" i="9" s="1"/>
  <c r="Y1057" i="9"/>
  <c r="Y1060" i="9" s="1"/>
  <c r="B1064" i="9"/>
  <c r="Y1062" i="9" l="1"/>
  <c r="X1063" i="9" s="1"/>
  <c r="S530" i="4" l="1"/>
</calcChain>
</file>

<file path=xl/sharedStrings.xml><?xml version="1.0" encoding="utf-8"?>
<sst xmlns="http://schemas.openxmlformats.org/spreadsheetml/2006/main" count="27270" uniqueCount="1293">
  <si>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</si>
  <si>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</si>
  <si>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</si>
  <si>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</si>
  <si>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</si>
  <si>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</si>
  <si>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</si>
  <si>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</si>
  <si>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</si>
  <si>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</si>
  <si>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</si>
  <si>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</si>
  <si>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</si>
  <si>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</si>
  <si>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</si>
  <si>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</si>
  <si>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</si>
  <si>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</si>
  <si>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</si>
  <si>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</si>
  <si>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</si>
  <si>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</si>
  <si>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</si>
  <si>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</si>
  <si>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</si>
  <si>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</si>
  <si>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</si>
  <si>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</si>
  <si>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</si>
  <si>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</si>
  <si>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</si>
  <si>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</si>
  <si>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</si>
  <si>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</si>
  <si>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</si>
  <si>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</si>
  <si>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</si>
  <si>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</si>
  <si>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</si>
  <si>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</si>
  <si>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</si>
  <si>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</si>
  <si>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</si>
  <si>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</si>
  <si>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</si>
  <si>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</si>
  <si>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</si>
  <si>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</si>
  <si>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</si>
  <si>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</si>
  <si>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</si>
  <si>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</si>
  <si>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</si>
  <si>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</si>
  <si>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</si>
  <si>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</si>
  <si>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</si>
  <si>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</si>
  <si>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</si>
  <si>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</si>
  <si>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</si>
  <si>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</si>
  <si>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</si>
  <si>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</si>
  <si>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</si>
  <si>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</si>
  <si>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</si>
  <si>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</si>
  <si>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</si>
  <si>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</si>
  <si>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</si>
  <si>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</si>
  <si>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</si>
  <si>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</si>
  <si>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</si>
  <si>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</si>
  <si>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</si>
  <si>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</si>
  <si>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</si>
  <si>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</si>
  <si>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</si>
  <si>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</si>
  <si>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</si>
  <si>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</si>
  <si>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</si>
  <si>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</si>
  <si>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</si>
  <si>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</si>
  <si>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</si>
  <si>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</si>
  <si>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</si>
  <si>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</si>
  <si>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</si>
  <si>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</si>
  <si>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</si>
  <si>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</si>
  <si>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</si>
  <si>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</si>
  <si>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</si>
  <si>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</si>
  <si>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</si>
  <si>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</si>
  <si>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</si>
  <si>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</si>
  <si>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</si>
  <si>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</si>
  <si>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</si>
  <si>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</si>
  <si>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</si>
  <si>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</si>
  <si>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</si>
  <si>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</si>
  <si>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</si>
  <si>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</si>
  <si>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</si>
  <si>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</si>
  <si>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</si>
  <si>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</si>
  <si>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</si>
  <si>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</si>
  <si>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</si>
  <si>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</si>
  <si>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</si>
  <si>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</si>
  <si>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</si>
  <si>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</si>
  <si>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</si>
  <si>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</si>
  <si>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</si>
  <si>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</si>
  <si>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</si>
  <si>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</si>
  <si>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</si>
  <si>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</si>
  <si>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</si>
  <si>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</si>
  <si>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</si>
  <si>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</si>
  <si>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</si>
  <si>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</si>
  <si>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</si>
  <si>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</si>
  <si>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</si>
  <si>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</si>
  <si>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</si>
  <si>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</si>
  <si>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</si>
  <si>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</si>
  <si>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</si>
  <si>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</si>
  <si>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</si>
  <si>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</si>
  <si>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</si>
  <si>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</si>
  <si>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</si>
  <si>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</si>
  <si>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</si>
  <si>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</si>
  <si>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</si>
  <si>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</si>
  <si>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</si>
  <si>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</si>
  <si>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</si>
  <si>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</si>
  <si>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</si>
  <si>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</si>
  <si>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</si>
  <si>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</si>
  <si>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</si>
  <si>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</si>
  <si>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</si>
  <si>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</si>
  <si>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</si>
  <si>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</si>
  <si>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</si>
  <si>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</si>
  <si>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</si>
  <si>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</si>
  <si>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</si>
  <si>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</si>
  <si>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</si>
  <si>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</si>
  <si>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</si>
  <si>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</si>
  <si>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</si>
  <si>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</si>
  <si>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</si>
  <si>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</si>
  <si>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</si>
  <si>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</si>
  <si>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</si>
  <si>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</si>
  <si>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</si>
  <si>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</si>
  <si>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</si>
  <si>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</si>
  <si>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</si>
  <si>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</si>
  <si>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</si>
  <si>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</si>
  <si>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</si>
  <si>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</si>
  <si>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</si>
  <si>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</si>
  <si>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</si>
  <si>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</si>
  <si>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</si>
  <si>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</si>
  <si>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</si>
  <si>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</si>
  <si>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</si>
  <si>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</si>
  <si>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</si>
  <si>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</si>
  <si>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</si>
  <si>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</si>
  <si>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</si>
  <si>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</si>
  <si>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</si>
  <si>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</si>
  <si>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</si>
  <si>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</si>
  <si>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</si>
  <si>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</si>
  <si>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</si>
  <si>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</si>
  <si>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</si>
  <si>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</si>
  <si>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</si>
  <si>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</si>
  <si>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</si>
  <si>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</si>
  <si>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</si>
  <si>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</si>
  <si>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</si>
  <si>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</si>
  <si>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</si>
  <si>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</si>
  <si>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</si>
  <si>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</si>
  <si>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</si>
  <si>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</si>
  <si>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</si>
  <si>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</si>
  <si>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</si>
  <si>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</si>
  <si>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</si>
  <si>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</si>
  <si>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</si>
  <si>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</si>
  <si>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</si>
  <si>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</si>
  <si>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</si>
  <si>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</si>
  <si>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</si>
  <si>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</si>
  <si>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</si>
  <si>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</si>
  <si>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</si>
  <si>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</si>
  <si>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</si>
  <si>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</si>
  <si>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</si>
  <si>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</si>
  <si>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</si>
  <si>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</si>
  <si>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</si>
  <si>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</si>
  <si>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</si>
  <si>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</si>
  <si>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</si>
  <si>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</si>
  <si>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</si>
  <si>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</si>
  <si>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</si>
  <si>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</si>
  <si>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</si>
  <si>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</si>
  <si>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</si>
  <si>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</si>
  <si>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</si>
  <si>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</si>
  <si>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</si>
  <si>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</si>
  <si>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</si>
  <si>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</si>
  <si>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</si>
  <si>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</si>
  <si>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</si>
  <si>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</si>
  <si>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</si>
  <si>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</si>
  <si>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</si>
  <si>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</si>
  <si>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</si>
  <si>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</si>
  <si>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</si>
  <si>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</si>
  <si>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</si>
  <si>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</si>
  <si>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</si>
  <si>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</si>
  <si>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</si>
  <si>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</si>
  <si>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</si>
  <si>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</si>
  <si>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</si>
  <si>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</si>
  <si>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</si>
  <si>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</si>
  <si>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</si>
  <si>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</si>
  <si>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</si>
  <si>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</si>
  <si>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</si>
  <si>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</si>
  <si>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</si>
  <si>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</si>
  <si>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</si>
  <si>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</si>
  <si>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</si>
  <si>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</si>
  <si>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</si>
  <si>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</si>
  <si>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</si>
  <si>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</si>
  <si>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</si>
  <si>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</si>
  <si>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</si>
  <si>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</si>
  <si>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</si>
  <si>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</si>
  <si>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</si>
  <si>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</si>
  <si>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</si>
  <si>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</si>
  <si>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</si>
  <si>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</si>
  <si>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</si>
  <si>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</si>
  <si>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</si>
  <si>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</si>
  <si>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</si>
  <si>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</si>
  <si>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</si>
  <si>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</si>
  <si>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</si>
  <si>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</si>
  <si>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</si>
  <si>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</si>
  <si>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</si>
  <si>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</si>
  <si>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</si>
  <si>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</si>
  <si>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</si>
  <si>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</si>
  <si>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</si>
  <si>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</si>
  <si>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</si>
  <si>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</si>
  <si>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</si>
  <si>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</si>
  <si>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</si>
  <si>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</si>
  <si>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</si>
  <si>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</si>
  <si>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</si>
  <si>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</si>
  <si>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</si>
  <si>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</si>
  <si>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</si>
  <si>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</si>
  <si>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</si>
  <si>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</si>
  <si>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</si>
  <si>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</si>
  <si>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</si>
  <si>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</si>
  <si>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</si>
  <si>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</si>
  <si>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</si>
  <si>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</si>
  <si>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</si>
  <si>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</si>
  <si>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</si>
  <si>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</si>
  <si>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</si>
  <si>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</si>
  <si>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</si>
  <si>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</si>
  <si>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</si>
  <si>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</si>
  <si>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</si>
  <si>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</si>
  <si>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</si>
  <si>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</si>
  <si>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</si>
  <si>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</si>
  <si>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</si>
  <si>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</si>
  <si>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</si>
  <si>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</si>
  <si>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</si>
  <si>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</si>
  <si>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</si>
  <si>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</si>
  <si>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</si>
  <si>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</si>
  <si>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</si>
  <si>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</si>
  <si>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</si>
  <si>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</si>
  <si>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</si>
  <si>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</si>
  <si>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</si>
  <si>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</si>
  <si>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</si>
  <si>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</si>
  <si>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</si>
  <si>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</si>
  <si>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</si>
  <si>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</si>
  <si>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</si>
  <si>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</si>
  <si>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</si>
  <si>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</si>
  <si>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</si>
  <si>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</si>
  <si>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</si>
  <si>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</si>
  <si>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</si>
  <si>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</si>
  <si>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</si>
  <si>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</si>
  <si>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</si>
  <si>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</si>
  <si>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</si>
  <si>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</si>
  <si>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</si>
  <si>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</si>
  <si>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</si>
  <si>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</si>
  <si>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</si>
  <si>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</si>
  <si>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</si>
  <si>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</si>
  <si>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</si>
  <si>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</si>
  <si>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</si>
  <si>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</si>
  <si>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</si>
  <si>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</si>
  <si>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</si>
  <si>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</si>
  <si>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</si>
  <si>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</si>
  <si>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</si>
  <si>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</si>
  <si>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</si>
  <si>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</si>
  <si>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</si>
  <si>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</si>
  <si>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</si>
  <si>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</si>
  <si>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</si>
  <si>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</si>
  <si>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</si>
  <si>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</si>
  <si>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</si>
  <si>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</si>
  <si>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</si>
  <si>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</si>
  <si>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</si>
  <si>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</si>
  <si>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</si>
  <si>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</si>
  <si>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</si>
  <si>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</si>
  <si>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</si>
  <si>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</si>
  <si>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</si>
  <si>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</si>
  <si>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</si>
  <si>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</si>
  <si>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</si>
  <si>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</si>
  <si>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</si>
  <si>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</si>
  <si>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</si>
  <si>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</si>
  <si>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</si>
  <si>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</si>
  <si>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</si>
  <si>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</si>
  <si>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</si>
  <si>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</si>
  <si>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</si>
  <si>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</si>
  <si>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</si>
  <si>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</si>
  <si>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</si>
  <si>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</si>
  <si>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</si>
  <si>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</si>
  <si>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</si>
  <si>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</si>
  <si>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</si>
  <si>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</si>
  <si>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</si>
  <si>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</si>
  <si>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</si>
  <si>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</si>
  <si>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</si>
  <si>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</si>
  <si>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</si>
  <si>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</si>
  <si>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</si>
  <si>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</si>
  <si>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</si>
  <si>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</si>
  <si>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</si>
  <si>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</si>
  <si>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</si>
  <si>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</si>
  <si>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</si>
  <si>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</si>
  <si>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</si>
  <si>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</si>
  <si>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</si>
  <si>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</si>
  <si>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</si>
  <si>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</si>
  <si>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</si>
  <si>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</si>
  <si>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</si>
  <si>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</si>
  <si>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</si>
  <si>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</si>
  <si>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</si>
  <si>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</si>
  <si>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</si>
  <si>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</si>
  <si>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</si>
  <si>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</si>
  <si>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</si>
  <si>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</si>
  <si>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</si>
  <si>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</si>
  <si>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</si>
  <si>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</si>
  <si>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</si>
  <si>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</si>
  <si>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</si>
  <si>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</si>
  <si>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</si>
  <si>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</si>
  <si>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</si>
  <si>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</si>
  <si>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</si>
  <si>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</si>
  <si>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</si>
  <si>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</si>
  <si>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</si>
  <si>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</si>
  <si>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</si>
  <si>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</si>
  <si>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</si>
  <si>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</si>
  <si>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</si>
  <si>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</si>
  <si>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</si>
  <si>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</si>
  <si>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</si>
  <si>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</si>
  <si>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</si>
  <si>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</si>
  <si>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</si>
  <si>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</si>
  <si>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</si>
  <si>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</si>
  <si>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</si>
  <si>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</si>
  <si>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</si>
  <si>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</si>
  <si>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</si>
  <si>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</si>
  <si>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</si>
  <si>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</si>
  <si>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</si>
  <si>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</si>
  <si>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</si>
  <si>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</si>
  <si>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</si>
  <si>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</si>
  <si>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</si>
  <si>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</si>
  <si>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</si>
  <si>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</si>
  <si>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</si>
  <si>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</si>
  <si>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</si>
  <si>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</si>
  <si>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</si>
  <si>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</si>
  <si>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</si>
  <si>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</si>
  <si>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</si>
  <si>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</si>
  <si>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</si>
  <si>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</si>
  <si>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</si>
  <si>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</si>
  <si>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</si>
  <si>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</si>
  <si>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</si>
  <si>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</si>
  <si>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</si>
  <si>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</si>
  <si>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</si>
  <si>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</si>
  <si>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</si>
  <si>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</si>
  <si>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</si>
  <si>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</si>
  <si>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</si>
  <si>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</si>
  <si>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</si>
  <si>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</si>
  <si>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</si>
  <si>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</si>
  <si>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</si>
  <si>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</si>
  <si>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</si>
  <si>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</si>
  <si>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</si>
  <si>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</si>
  <si>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</si>
  <si>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</si>
  <si>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</si>
  <si>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</si>
  <si>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</si>
  <si>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</si>
  <si>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</si>
  <si>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</si>
  <si>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</si>
  <si>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</si>
  <si>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</si>
  <si>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</si>
  <si>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</si>
  <si>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</si>
  <si>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</si>
  <si>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</si>
  <si>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</si>
  <si>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</si>
  <si>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</si>
  <si>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</si>
  <si>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</si>
  <si>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</si>
  <si>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</si>
  <si>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</si>
  <si>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</si>
  <si>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</si>
  <si>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</si>
  <si>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</si>
  <si>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</si>
  <si>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</si>
  <si>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</si>
  <si>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</si>
  <si>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</si>
  <si>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</si>
  <si>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</si>
  <si>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</si>
  <si>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</si>
  <si>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</si>
  <si>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</si>
  <si>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</si>
  <si>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</si>
  <si>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</si>
  <si>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</si>
  <si>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</si>
  <si>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</si>
  <si>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</si>
  <si>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</si>
  <si>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</si>
  <si>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</si>
  <si>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</si>
  <si>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</si>
  <si>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</si>
  <si>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</si>
  <si>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</si>
  <si>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</si>
  <si>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</si>
  <si>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</si>
  <si>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</si>
  <si>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</si>
  <si>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</si>
  <si>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</si>
  <si>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</si>
  <si>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</si>
  <si>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</si>
  <si>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</si>
  <si>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</si>
  <si>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</si>
  <si>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</si>
  <si>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</si>
  <si>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</si>
  <si>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</si>
  <si>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</si>
  <si>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</si>
  <si>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</si>
  <si>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</si>
  <si>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</si>
  <si>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</si>
  <si>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</si>
  <si>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</si>
  <si>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</si>
  <si>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</si>
  <si>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</si>
  <si>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</si>
  <si>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</si>
  <si>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</si>
  <si>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</si>
  <si>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</si>
  <si>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</si>
  <si>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</si>
  <si>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</si>
  <si>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</si>
  <si>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</si>
  <si>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</si>
  <si>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</si>
  <si>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</si>
  <si>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</si>
  <si>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</si>
  <si>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</si>
  <si>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</si>
  <si>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</si>
  <si>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</si>
  <si>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</si>
  <si>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</si>
  <si>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</si>
  <si>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</si>
  <si>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</si>
  <si>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</si>
  <si>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</si>
  <si>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</si>
  <si>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</si>
  <si>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</si>
  <si>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</si>
  <si>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</si>
  <si>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</si>
  <si>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</si>
  <si>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</si>
  <si>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</si>
  <si>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</si>
  <si>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</si>
  <si>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</si>
  <si>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</si>
  <si>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</si>
  <si>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</si>
  <si>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</si>
  <si>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</si>
  <si>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</si>
  <si>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</si>
  <si>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</si>
  <si>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</si>
  <si>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</si>
  <si>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</si>
  <si>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</si>
  <si>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</si>
  <si>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</si>
  <si>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</si>
  <si>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</si>
  <si>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</si>
  <si>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</si>
  <si>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</si>
  <si>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</si>
  <si>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</si>
  <si>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</si>
  <si>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</si>
  <si>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</si>
  <si>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</si>
  <si>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</si>
  <si>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</si>
  <si>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</si>
  <si>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</si>
  <si>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</si>
  <si>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</si>
  <si>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</si>
  <si>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</si>
  <si>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</si>
  <si>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</si>
  <si>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</si>
  <si>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</si>
  <si>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</si>
  <si>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</si>
  <si>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</si>
  <si>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</si>
  <si>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</si>
  <si>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</si>
  <si>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</si>
  <si>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</si>
  <si>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</si>
  <si>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</si>
  <si>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</si>
  <si>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</si>
  <si>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</si>
  <si>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</si>
  <si>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</si>
  <si>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</si>
  <si>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</si>
  <si>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</si>
  <si>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</si>
  <si>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</si>
  <si>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</si>
  <si>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</si>
  <si>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</si>
  <si>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</si>
  <si>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</si>
  <si>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</si>
  <si>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</si>
  <si>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</si>
  <si>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</si>
  <si>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</si>
  <si>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</si>
  <si>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</si>
  <si>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</si>
  <si>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</si>
  <si>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</si>
  <si>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</si>
  <si>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</si>
  <si>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</si>
  <si>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</si>
  <si>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</si>
  <si>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</si>
  <si>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</si>
  <si>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</si>
  <si>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</si>
  <si>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</si>
  <si>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</si>
  <si>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</si>
  <si>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</si>
  <si>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</si>
  <si>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</si>
  <si>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</si>
  <si>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</si>
  <si>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</si>
  <si>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</si>
  <si>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</si>
  <si>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</si>
  <si>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</si>
  <si>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</si>
  <si>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</si>
  <si>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</si>
  <si>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</si>
  <si>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</si>
  <si>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</si>
  <si>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</si>
  <si>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</si>
  <si>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</si>
  <si>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</si>
  <si>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</si>
  <si>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</si>
  <si>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</si>
  <si>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</si>
  <si>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</si>
  <si>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</si>
  <si>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</si>
  <si>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</si>
  <si>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</si>
  <si>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</si>
  <si>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</si>
  <si>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</si>
  <si>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</si>
  <si>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</si>
  <si>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</si>
  <si>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</si>
  <si>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</si>
  <si>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</si>
  <si>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</si>
  <si>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</si>
  <si>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</si>
  <si>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</si>
  <si>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</si>
  <si>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</si>
  <si>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</si>
  <si>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</si>
  <si>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</si>
  <si>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</si>
  <si>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</si>
  <si>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</si>
  <si>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</si>
  <si>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</si>
  <si>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</si>
  <si>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</si>
  <si>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</si>
  <si>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</si>
  <si>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</si>
  <si>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</si>
  <si>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</si>
  <si>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</si>
  <si>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</si>
  <si>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</si>
  <si>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</si>
  <si>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</si>
  <si>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</si>
  <si>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</si>
  <si>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</si>
  <si>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</si>
  <si>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</si>
  <si>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</si>
  <si>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</si>
  <si>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</si>
  <si>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</si>
  <si>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</si>
  <si>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</si>
  <si>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</si>
  <si>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</si>
  <si>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</si>
  <si>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</si>
  <si>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</si>
  <si>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</si>
  <si>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</si>
  <si>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</si>
  <si>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</si>
  <si>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</si>
  <si>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</si>
  <si>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</si>
  <si>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</si>
  <si>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</si>
  <si>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</si>
  <si>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</si>
  <si>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</si>
  <si>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</si>
  <si>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</si>
  <si>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</si>
  <si>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</si>
  <si>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</si>
  <si>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</si>
  <si>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</si>
  <si>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</si>
  <si>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</si>
  <si>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</si>
  <si>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</si>
  <si>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</si>
  <si>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</si>
  <si>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</si>
  <si>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</si>
  <si>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</si>
  <si>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</si>
  <si>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</si>
  <si>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</si>
  <si>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</si>
  <si>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</si>
  <si>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</si>
  <si>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</si>
  <si>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</si>
  <si>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</si>
  <si>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</si>
  <si>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</si>
  <si>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</si>
  <si>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</si>
  <si>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</si>
  <si>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</si>
  <si>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</si>
  <si>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</si>
  <si>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</si>
  <si>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</si>
  <si>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</si>
  <si>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</si>
  <si>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</si>
  <si>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</si>
  <si>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</si>
  <si>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</si>
  <si>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</si>
  <si>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</si>
  <si>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</si>
  <si>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</si>
  <si>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</si>
  <si>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</si>
  <si>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</si>
  <si>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</si>
  <si>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</si>
  <si>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</si>
  <si>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</si>
  <si>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</si>
  <si>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</si>
  <si>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</si>
  <si>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</si>
  <si>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</si>
  <si>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</si>
  <si>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</si>
  <si>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</si>
  <si>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</si>
  <si>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</si>
  <si>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</si>
  <si>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</si>
  <si>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</si>
  <si>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</si>
  <si>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</si>
  <si>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</si>
  <si>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</si>
  <si>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</si>
  <si>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</si>
  <si>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</si>
  <si>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</si>
  <si>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</si>
  <si>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</si>
  <si>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</si>
  <si>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</si>
  <si>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</si>
  <si>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</si>
  <si>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</si>
  <si>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</si>
  <si>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</si>
  <si>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</si>
  <si>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</si>
  <si>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</si>
  <si>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</si>
  <si>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</si>
  <si>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</si>
  <si>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</si>
  <si>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</si>
  <si>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</si>
  <si>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</si>
  <si>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</si>
  <si>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</si>
  <si>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</si>
  <si>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</si>
  <si>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</si>
  <si>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</si>
  <si>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</si>
  <si>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</si>
  <si>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</si>
  <si>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</si>
  <si>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</si>
  <si>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</si>
  <si>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</si>
  <si>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</si>
  <si>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</si>
  <si>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</si>
  <si>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</si>
  <si>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</si>
  <si>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</si>
  <si>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</si>
  <si>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</si>
  <si>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</si>
  <si>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</si>
  <si>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</si>
  <si>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</si>
  <si>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</si>
  <si>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</si>
  <si>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</si>
  <si>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</si>
  <si>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</si>
  <si>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</si>
  <si>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</si>
  <si>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</si>
  <si>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</si>
  <si>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</si>
  <si>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</si>
  <si>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</si>
  <si>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</si>
  <si>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</si>
  <si>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</si>
  <si>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</si>
  <si>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</si>
  <si>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</si>
  <si>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</si>
  <si>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</si>
  <si>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</si>
  <si>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</si>
  <si>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</si>
  <si>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</si>
  <si>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</si>
  <si>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</si>
  <si>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</si>
  <si>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</si>
  <si>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</si>
  <si>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</si>
  <si>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</si>
  <si>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</si>
  <si>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</si>
  <si>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</si>
  <si>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</si>
  <si>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</si>
  <si>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</si>
  <si>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</si>
  <si>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</si>
  <si>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</si>
  <si>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</si>
  <si>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</si>
  <si>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</si>
  <si>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</si>
  <si>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</si>
  <si>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</si>
  <si>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</si>
  <si>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</si>
  <si>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</si>
  <si>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</si>
  <si>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</si>
  <si>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</si>
  <si>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</si>
  <si>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</si>
  <si>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</si>
  <si>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</si>
  <si>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</si>
  <si>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</si>
  <si>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</si>
  <si>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</si>
  <si>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</si>
  <si>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</si>
  <si>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</si>
  <si>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</si>
  <si>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</si>
  <si>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</si>
  <si>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</si>
  <si>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</si>
  <si>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</si>
  <si>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</si>
  <si>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</si>
  <si>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</si>
  <si>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</si>
  <si>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</si>
  <si>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</si>
  <si>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</si>
  <si>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</si>
  <si>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</si>
  <si>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</si>
  <si>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</si>
  <si>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</si>
  <si>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</si>
  <si>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</si>
  <si>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</si>
  <si>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</si>
  <si>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</si>
  <si>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</si>
  <si>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</si>
  <si>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</si>
  <si>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</si>
  <si>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</si>
  <si>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</si>
  <si>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</si>
  <si>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</si>
  <si>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</si>
  <si>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</si>
  <si>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</si>
  <si>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</si>
  <si>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</si>
  <si>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</si>
  <si>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</si>
  <si>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</si>
  <si>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</si>
  <si>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</si>
  <si>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</si>
  <si>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</si>
  <si>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</si>
  <si>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</si>
  <si>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</si>
  <si>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</si>
  <si>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</si>
  <si>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</si>
  <si>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</si>
  <si>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</si>
  <si>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</si>
  <si>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</si>
  <si>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</si>
  <si>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</si>
  <si>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</si>
  <si>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</si>
  <si>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</si>
  <si>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</si>
  <si>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</si>
  <si>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</si>
  <si>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</si>
  <si>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</si>
  <si>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</si>
  <si>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</si>
  <si>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</si>
  <si>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</si>
  <si>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</si>
  <si>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</si>
  <si>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</si>
  <si>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</si>
  <si>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</si>
  <si>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</si>
  <si>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</si>
  <si>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</si>
  <si>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</si>
  <si>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</si>
  <si>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</si>
  <si>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</si>
  <si>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</si>
  <si>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</si>
  <si>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</si>
  <si>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</si>
  <si>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</si>
  <si>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</si>
  <si>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</si>
  <si>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</si>
  <si>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</si>
  <si>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</si>
  <si>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</si>
  <si>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</si>
  <si>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</si>
  <si>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</si>
  <si>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</si>
  <si>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</si>
  <si>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</si>
  <si>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</si>
  <si>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</si>
  <si>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</si>
  <si>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</si>
  <si>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</si>
  <si>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</si>
  <si>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</si>
  <si>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</si>
  <si>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</si>
  <si>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</si>
  <si>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</si>
  <si>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</si>
  <si>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</si>
  <si>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</si>
  <si>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</si>
  <si>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</si>
  <si>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</si>
  <si>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</si>
  <si>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</si>
  <si>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</si>
  <si>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</si>
  <si>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</si>
  <si>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</si>
  <si>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</si>
  <si>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</si>
  <si>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</si>
  <si>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</si>
  <si>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</si>
  <si>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</si>
  <si>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</si>
  <si>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</si>
  <si>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</si>
  <si>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</si>
  <si>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</si>
  <si>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</si>
  <si>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</si>
  <si>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</si>
  <si>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</si>
  <si>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</si>
  <si>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</si>
  <si>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</si>
  <si>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</si>
  <si>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</si>
  <si>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</si>
  <si>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</si>
  <si>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</si>
  <si>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</si>
  <si>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</si>
  <si>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</si>
  <si>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</si>
  <si>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</si>
  <si>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</si>
  <si>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</si>
  <si>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</si>
  <si>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</si>
  <si>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</si>
  <si>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</si>
  <si>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</si>
  <si>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</si>
  <si>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</si>
  <si>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</si>
  <si>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</si>
  <si>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</si>
  <si>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 xml:space="preserve">PAGADO 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</si>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</sst>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&quot;$&quot;* #,##0.00_ ;_ &quot;$&quot;* \-#,##0.00_ ;_ &quot;$&quot;* &quot;-&quot;??_ ;_ @_ "/>
    <numFmt numFmtId="165" formatCode="&quot;$&quot;\ #,##0.00"/>
    <numFmt numFmtId="166" formatCode="_-* #,##0.00\ _€_-;\-* #,##0.00\ _€_-;_-* &quot;-&quot;??\ _€_-;_-@_-"/>
    <numFmt numFmtId="167" formatCode="yyyy/mm/dd"/>
    <numFmt numFmtId="168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6" fontId="0" fillId="0" borderId="0" xfId="2" applyFont="1" applyBorder="1"/>
    <xf numFmtId="166" fontId="0" fillId="0" borderId="0" xfId="0" applyNumberFormat="1"/>
    <xf numFmtId="166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6" fontId="20" fillId="0" borderId="0" xfId="2" applyFont="1" applyFill="1" applyBorder="1"/>
    <xf numFmtId="166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5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5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7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8" fontId="28" fillId="0" borderId="16" xfId="0" applyNumberFormat="1" applyFont="1" applyBorder="1" applyAlignment="1">
      <alignment wrapText="1"/>
    </xf>
    <xf numFmtId="168" fontId="0" fillId="0" borderId="0" xfId="0" applyNumberFormat="1"/>
    <xf numFmtId="0" fontId="2" fillId="3" borderId="2" xfId="0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2" fillId="3" borderId="17" xfId="1" applyFont="1" applyFill="1" applyBorder="1" applyAlignment="1">
      <alignment horizontal="center"/>
    </xf>
    <xf numFmtId="168" fontId="28" fillId="0" borderId="1" xfId="0" applyNumberFormat="1" applyFont="1" applyBorder="1" applyAlignment="1">
      <alignment wrapText="1"/>
    </xf>
    <xf numFmtId="168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4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8" fontId="2" fillId="0" borderId="0" xfId="0" applyNumberFormat="1" applyFont="1"/>
    <xf numFmtId="164" fontId="0" fillId="0" borderId="1" xfId="0" applyNumberFormat="1" applyBorder="1"/>
    <xf numFmtId="4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4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4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6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=""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=""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=""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=""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19050</xdr:rowOff>
    </xdr:from>
    <xdr:to>
      <xdr:col>8</xdr:col>
      <xdr:colOff>9525</xdr:colOff>
      <xdr:row>48</xdr:row>
      <xdr:rowOff>185123</xdr:rowOff>
    </xdr:to>
    <xdr:pic>
      <xdr:nvPicPr>
        <xdr:cNvPr id="16" name="15 Imagen">
          <a:extLst>
            <a:ext uri="{FF2B5EF4-FFF2-40B4-BE49-F238E27FC236}">
              <a16:creationId xmlns=""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46</xdr:row>
      <xdr:rowOff>28575</xdr:rowOff>
    </xdr:from>
    <xdr:to>
      <xdr:col>16</xdr:col>
      <xdr:colOff>154080</xdr:colOff>
      <xdr:row>48</xdr:row>
      <xdr:rowOff>194648</xdr:rowOff>
    </xdr:to>
    <xdr:pic>
      <xdr:nvPicPr>
        <xdr:cNvPr id="17" name="16 Imagen">
          <a:extLst>
            <a:ext uri="{FF2B5EF4-FFF2-40B4-BE49-F238E27FC236}">
              <a16:creationId xmlns=""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69</xdr:row>
      <xdr:rowOff>57150</xdr:rowOff>
    </xdr:from>
    <xdr:to>
      <xdr:col>8</xdr:col>
      <xdr:colOff>0</xdr:colOff>
      <xdr:row>71</xdr:row>
      <xdr:rowOff>223222</xdr:rowOff>
    </xdr:to>
    <xdr:pic>
      <xdr:nvPicPr>
        <xdr:cNvPr id="18" name="17 Imagen">
          <a:extLst>
            <a:ext uri="{FF2B5EF4-FFF2-40B4-BE49-F238E27FC236}">
              <a16:creationId xmlns=""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69</xdr:row>
      <xdr:rowOff>28575</xdr:rowOff>
    </xdr:from>
    <xdr:to>
      <xdr:col>16</xdr:col>
      <xdr:colOff>154080</xdr:colOff>
      <xdr:row>71</xdr:row>
      <xdr:rowOff>194647</xdr:rowOff>
    </xdr:to>
    <xdr:pic>
      <xdr:nvPicPr>
        <xdr:cNvPr id="19" name="18 Imagen">
          <a:extLst>
            <a:ext uri="{FF2B5EF4-FFF2-40B4-BE49-F238E27FC236}">
              <a16:creationId xmlns=""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19050</xdr:rowOff>
    </xdr:from>
    <xdr:to>
      <xdr:col>8</xdr:col>
      <xdr:colOff>9525</xdr:colOff>
      <xdr:row>95</xdr:row>
      <xdr:rowOff>185123</xdr:rowOff>
    </xdr:to>
    <xdr:pic>
      <xdr:nvPicPr>
        <xdr:cNvPr id="20" name="19 Imagen">
          <a:extLst>
            <a:ext uri="{FF2B5EF4-FFF2-40B4-BE49-F238E27FC236}">
              <a16:creationId xmlns=""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93</xdr:row>
      <xdr:rowOff>0</xdr:rowOff>
    </xdr:from>
    <xdr:to>
      <xdr:col>16</xdr:col>
      <xdr:colOff>154080</xdr:colOff>
      <xdr:row>95</xdr:row>
      <xdr:rowOff>166073</xdr:rowOff>
    </xdr:to>
    <xdr:pic>
      <xdr:nvPicPr>
        <xdr:cNvPr id="21" name="20 Imagen">
          <a:extLst>
            <a:ext uri="{FF2B5EF4-FFF2-40B4-BE49-F238E27FC236}">
              <a16:creationId xmlns=""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138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116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=""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138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=""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=""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161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=""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161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=""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0"/>
  <sheetViews>
    <sheetView topLeftCell="U702" workbookViewId="0">
      <selection activeCell="AA712" sqref="AA712:AD712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191" t="s">
        <v>29</v>
      </c>
      <c r="AD2" s="191"/>
      <c r="AE2" s="191"/>
    </row>
    <row r="3" spans="2:41" x14ac:dyDescent="0.25">
      <c r="H3" s="192" t="s">
        <v>28</v>
      </c>
      <c r="I3" s="192"/>
      <c r="J3" s="192"/>
      <c r="V3" s="17"/>
      <c r="AC3" s="191"/>
      <c r="AD3" s="191"/>
      <c r="AE3" s="191"/>
    </row>
    <row r="4" spans="2:41" x14ac:dyDescent="0.25">
      <c r="H4" s="192"/>
      <c r="I4" s="192"/>
      <c r="J4" s="192"/>
      <c r="V4" s="17"/>
      <c r="AC4" s="191"/>
      <c r="AD4" s="191"/>
      <c r="AE4" s="19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93" t="s">
        <v>81</v>
      </c>
      <c r="F8" s="193"/>
      <c r="G8" s="193"/>
      <c r="H8" s="193"/>
      <c r="V8" s="17"/>
      <c r="X8" s="23" t="s">
        <v>32</v>
      </c>
      <c r="Y8" s="20">
        <f>IF(B8="PAGADO",0,C13)</f>
        <v>-261</v>
      </c>
      <c r="AA8" s="193" t="s">
        <v>60</v>
      </c>
      <c r="AB8" s="193"/>
      <c r="AC8" s="193"/>
      <c r="AD8" s="193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94" t="str">
        <f>IF(C13&lt;0,"NO PAGAR","COBRAR")</f>
        <v>NO PAGAR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NO PAGAR</v>
      </c>
      <c r="Y14" s="19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8" t="s">
        <v>7</v>
      </c>
      <c r="F24" s="189"/>
      <c r="G24" s="19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 x14ac:dyDescent="0.25">
      <c r="H49" s="192"/>
      <c r="I49" s="192"/>
      <c r="J49" s="192"/>
      <c r="V49" s="17"/>
      <c r="AA49" s="192"/>
      <c r="AB49" s="192"/>
      <c r="AC49" s="19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193" t="s">
        <v>60</v>
      </c>
      <c r="F53" s="193"/>
      <c r="G53" s="193"/>
      <c r="H53" s="193"/>
      <c r="V53" s="17"/>
      <c r="X53" s="23" t="s">
        <v>32</v>
      </c>
      <c r="Y53" s="20">
        <f>IF(B53="PAGADO",0,C58)</f>
        <v>97.079999999999984</v>
      </c>
      <c r="AA53" s="193" t="s">
        <v>81</v>
      </c>
      <c r="AB53" s="193"/>
      <c r="AC53" s="193"/>
      <c r="AD53" s="193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8" t="s">
        <v>7</v>
      </c>
      <c r="F69" s="189"/>
      <c r="G69" s="190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8" t="s">
        <v>7</v>
      </c>
      <c r="O71" s="189"/>
      <c r="P71" s="189"/>
      <c r="Q71" s="190"/>
      <c r="R71" s="18">
        <f>SUM(R55:R70)</f>
        <v>150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91" t="s">
        <v>29</v>
      </c>
      <c r="AD100" s="191"/>
      <c r="AE100" s="191"/>
    </row>
    <row r="101" spans="2:41" x14ac:dyDescent="0.25">
      <c r="H101" s="192" t="s">
        <v>28</v>
      </c>
      <c r="I101" s="192"/>
      <c r="J101" s="192"/>
      <c r="V101" s="17"/>
      <c r="AC101" s="191"/>
      <c r="AD101" s="191"/>
      <c r="AE101" s="191"/>
    </row>
    <row r="102" spans="2:41" x14ac:dyDescent="0.25">
      <c r="H102" s="192"/>
      <c r="I102" s="192"/>
      <c r="J102" s="192"/>
      <c r="V102" s="17"/>
      <c r="AC102" s="191"/>
      <c r="AD102" s="191"/>
      <c r="AE102" s="191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385</v>
      </c>
      <c r="C106" s="20">
        <f>IF(X53="PAGADO",0,Y58)</f>
        <v>97.079999999999984</v>
      </c>
      <c r="E106" s="193" t="s">
        <v>81</v>
      </c>
      <c r="F106" s="193"/>
      <c r="G106" s="193"/>
      <c r="H106" s="193"/>
      <c r="V106" s="17"/>
      <c r="X106" s="23" t="s">
        <v>32</v>
      </c>
      <c r="Y106" s="20">
        <f>IF(B106="PAGADO",0,C111)</f>
        <v>97.079999999999984</v>
      </c>
      <c r="AA106" s="193" t="s">
        <v>20</v>
      </c>
      <c r="AB106" s="193"/>
      <c r="AC106" s="193"/>
      <c r="AD106" s="193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4" t="str">
        <f>IF(C111&lt;0,"NO PAGAR","COBRAR")</f>
        <v>COBRAR</v>
      </c>
      <c r="C112" s="19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4" t="str">
        <f>IF(Y111&lt;0,"NO PAGAR","COBRAR")</f>
        <v>COBRAR</v>
      </c>
      <c r="Y112" s="19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8" t="s">
        <v>7</v>
      </c>
      <c r="F122" s="189"/>
      <c r="G122" s="19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92" t="s">
        <v>30</v>
      </c>
      <c r="I146" s="192"/>
      <c r="J146" s="192"/>
      <c r="V146" s="17"/>
      <c r="AA146" s="192" t="s">
        <v>31</v>
      </c>
      <c r="AB146" s="192"/>
      <c r="AC146" s="192"/>
    </row>
    <row r="147" spans="2:41" x14ac:dyDescent="0.25">
      <c r="H147" s="192"/>
      <c r="I147" s="192"/>
      <c r="J147" s="192"/>
      <c r="V147" s="17"/>
      <c r="AA147" s="192"/>
      <c r="AB147" s="192"/>
      <c r="AC147" s="192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193" t="s">
        <v>81</v>
      </c>
      <c r="F151" s="193"/>
      <c r="G151" s="193"/>
      <c r="H151" s="193"/>
      <c r="V151" s="17"/>
      <c r="X151" s="23" t="s">
        <v>32</v>
      </c>
      <c r="Y151" s="20">
        <f>IF(B151="PAGADO",0,C156)</f>
        <v>97.079999999999984</v>
      </c>
      <c r="AA151" s="193" t="s">
        <v>81</v>
      </c>
      <c r="AB151" s="193"/>
      <c r="AC151" s="193"/>
      <c r="AD151" s="193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5" t="str">
        <f>IF(Y156&lt;0,"NO PAGAR","COBRAR'")</f>
        <v>COBRAR'</v>
      </c>
      <c r="Y157" s="19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95" t="str">
        <f>IF(C156&lt;0,"NO PAGAR","COBRAR'")</f>
        <v>COBRAR'</v>
      </c>
      <c r="C158" s="19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6" t="s">
        <v>9</v>
      </c>
      <c r="C159" s="18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8" t="s">
        <v>7</v>
      </c>
      <c r="F167" s="189"/>
      <c r="G167" s="19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91" t="s">
        <v>29</v>
      </c>
      <c r="AD194" s="191"/>
      <c r="AE194" s="191"/>
    </row>
    <row r="195" spans="2:41" x14ac:dyDescent="0.25">
      <c r="H195" s="192" t="s">
        <v>28</v>
      </c>
      <c r="I195" s="192"/>
      <c r="J195" s="192"/>
      <c r="V195" s="17"/>
      <c r="AC195" s="191"/>
      <c r="AD195" s="191"/>
      <c r="AE195" s="191"/>
    </row>
    <row r="196" spans="2:41" x14ac:dyDescent="0.25">
      <c r="H196" s="192"/>
      <c r="I196" s="192"/>
      <c r="J196" s="192"/>
      <c r="V196" s="17"/>
      <c r="AC196" s="191"/>
      <c r="AD196" s="191"/>
      <c r="AE196" s="191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193" t="s">
        <v>81</v>
      </c>
      <c r="F200" s="193"/>
      <c r="G200" s="193"/>
      <c r="H200" s="193"/>
      <c r="V200" s="17"/>
      <c r="X200" s="23" t="s">
        <v>32</v>
      </c>
      <c r="Y200" s="20">
        <f>IF(B200="PAGADO",0,C205)</f>
        <v>-796.44</v>
      </c>
      <c r="AA200" s="193" t="s">
        <v>81</v>
      </c>
      <c r="AB200" s="193"/>
      <c r="AC200" s="193"/>
      <c r="AD200" s="193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94" t="str">
        <f>IF(C205&lt;0,"NO PAGAR","COBRAR")</f>
        <v>NO PAGAR</v>
      </c>
      <c r="C206" s="194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4" t="str">
        <f>IF(Y205&lt;0,"NO PAGAR","COBRAR")</f>
        <v>NO PAGAR</v>
      </c>
      <c r="Y206" s="194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86" t="s">
        <v>9</v>
      </c>
      <c r="C207" s="18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6" t="s">
        <v>9</v>
      </c>
      <c r="Y207" s="18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88" t="s">
        <v>7</v>
      </c>
      <c r="F216" s="189"/>
      <c r="G216" s="190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8" t="s">
        <v>7</v>
      </c>
      <c r="AB216" s="189"/>
      <c r="AC216" s="190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88" t="s">
        <v>7</v>
      </c>
      <c r="O218" s="189"/>
      <c r="P218" s="189"/>
      <c r="Q218" s="190"/>
      <c r="R218" s="18">
        <f>SUM(R202:R217)</f>
        <v>796.44</v>
      </c>
      <c r="S218" s="3"/>
      <c r="V218" s="17"/>
      <c r="X218" s="12"/>
      <c r="Y218" s="10"/>
      <c r="AJ218" s="188" t="s">
        <v>7</v>
      </c>
      <c r="AK218" s="189"/>
      <c r="AL218" s="189"/>
      <c r="AM218" s="190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92" t="s">
        <v>30</v>
      </c>
      <c r="I240" s="192"/>
      <c r="J240" s="192"/>
      <c r="V240" s="17"/>
      <c r="AA240" s="192" t="s">
        <v>31</v>
      </c>
      <c r="AB240" s="192"/>
      <c r="AC240" s="192"/>
    </row>
    <row r="241" spans="2:41" x14ac:dyDescent="0.25">
      <c r="H241" s="192"/>
      <c r="I241" s="192"/>
      <c r="J241" s="192"/>
      <c r="V241" s="17"/>
      <c r="AA241" s="192"/>
      <c r="AB241" s="192"/>
      <c r="AC241" s="192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193" t="s">
        <v>20</v>
      </c>
      <c r="F245" s="193"/>
      <c r="G245" s="193"/>
      <c r="H245" s="193"/>
      <c r="V245" s="17"/>
      <c r="X245" s="23" t="s">
        <v>32</v>
      </c>
      <c r="Y245" s="20">
        <f>IF(B245="PAGADO",0,C250)</f>
        <v>-892.3900000000001</v>
      </c>
      <c r="AA245" s="193" t="s">
        <v>20</v>
      </c>
      <c r="AB245" s="193"/>
      <c r="AC245" s="193"/>
      <c r="AD245" s="193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5" t="str">
        <f>IF(Y250&lt;0,"NO PAGAR","COBRAR'")</f>
        <v>NO PAGAR</v>
      </c>
      <c r="Y251" s="19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95" t="str">
        <f>IF(C250&lt;0,"NO PAGAR","COBRAR'")</f>
        <v>NO PAGAR</v>
      </c>
      <c r="C252" s="19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86" t="s">
        <v>9</v>
      </c>
      <c r="C253" s="18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6" t="s">
        <v>9</v>
      </c>
      <c r="Y253" s="18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88" t="s">
        <v>7</v>
      </c>
      <c r="F261" s="189"/>
      <c r="G261" s="190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8" t="s">
        <v>7</v>
      </c>
      <c r="AB261" s="189"/>
      <c r="AC261" s="190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88" t="s">
        <v>7</v>
      </c>
      <c r="O263" s="189"/>
      <c r="P263" s="189"/>
      <c r="Q263" s="190"/>
      <c r="R263" s="18">
        <f>SUM(R247:R262)</f>
        <v>0</v>
      </c>
      <c r="S263" s="3"/>
      <c r="V263" s="17"/>
      <c r="X263" s="12"/>
      <c r="Y263" s="10"/>
      <c r="AJ263" s="188" t="s">
        <v>7</v>
      </c>
      <c r="AK263" s="189"/>
      <c r="AL263" s="189"/>
      <c r="AM263" s="190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91" t="s">
        <v>29</v>
      </c>
      <c r="AD286" s="191"/>
      <c r="AE286" s="191"/>
    </row>
    <row r="287" spans="2:31" x14ac:dyDescent="0.25">
      <c r="H287" s="192" t="s">
        <v>28</v>
      </c>
      <c r="I287" s="192"/>
      <c r="J287" s="192"/>
      <c r="V287" s="17"/>
      <c r="AC287" s="191"/>
      <c r="AD287" s="191"/>
      <c r="AE287" s="191"/>
    </row>
    <row r="288" spans="2:31" x14ac:dyDescent="0.25">
      <c r="H288" s="192"/>
      <c r="I288" s="192"/>
      <c r="J288" s="192"/>
      <c r="V288" s="17"/>
      <c r="AC288" s="191"/>
      <c r="AD288" s="191"/>
      <c r="AE288" s="191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193" t="s">
        <v>601</v>
      </c>
      <c r="F292" s="193"/>
      <c r="G292" s="193"/>
      <c r="H292" s="193"/>
      <c r="V292" s="17"/>
      <c r="X292" s="23" t="s">
        <v>32</v>
      </c>
      <c r="Y292" s="20">
        <f>IF(B292="PAGADO",0,C297)</f>
        <v>-892.3900000000001</v>
      </c>
      <c r="AA292" s="193" t="s">
        <v>81</v>
      </c>
      <c r="AB292" s="193"/>
      <c r="AC292" s="193"/>
      <c r="AD292" s="193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94" t="str">
        <f>IF(C297&lt;0,"NO PAGAR","COBRAR")</f>
        <v>NO PAGAR</v>
      </c>
      <c r="C298" s="194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4" t="str">
        <f>IF(Y297&lt;0,"NO PAGAR","COBRAR")</f>
        <v>NO PAGAR</v>
      </c>
      <c r="Y298" s="194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86" t="s">
        <v>9</v>
      </c>
      <c r="C299" s="18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6" t="s">
        <v>9</v>
      </c>
      <c r="Y299" s="18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88" t="s">
        <v>7</v>
      </c>
      <c r="F308" s="189"/>
      <c r="G308" s="19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8" t="s">
        <v>7</v>
      </c>
      <c r="AB308" s="189"/>
      <c r="AC308" s="190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88" t="s">
        <v>7</v>
      </c>
      <c r="O310" s="189"/>
      <c r="P310" s="189"/>
      <c r="Q310" s="190"/>
      <c r="R310" s="18">
        <f>SUM(R294:R309)</f>
        <v>0</v>
      </c>
      <c r="S310" s="3"/>
      <c r="V310" s="17"/>
      <c r="X310" s="12"/>
      <c r="Y310" s="10"/>
      <c r="AJ310" s="188" t="s">
        <v>7</v>
      </c>
      <c r="AK310" s="189"/>
      <c r="AL310" s="189"/>
      <c r="AM310" s="190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92" t="s">
        <v>30</v>
      </c>
      <c r="I332" s="192"/>
      <c r="J332" s="192"/>
      <c r="V332" s="17"/>
      <c r="AA332" s="192" t="s">
        <v>31</v>
      </c>
      <c r="AB332" s="192"/>
      <c r="AC332" s="192"/>
    </row>
    <row r="333" spans="1:43" x14ac:dyDescent="0.25">
      <c r="H333" s="192"/>
      <c r="I333" s="192"/>
      <c r="J333" s="192"/>
      <c r="V333" s="17"/>
      <c r="AA333" s="192"/>
      <c r="AB333" s="192"/>
      <c r="AC333" s="192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193" t="s">
        <v>81</v>
      </c>
      <c r="F337" s="193"/>
      <c r="G337" s="193"/>
      <c r="H337" s="193"/>
      <c r="V337" s="17"/>
      <c r="X337" s="23" t="s">
        <v>32</v>
      </c>
      <c r="Y337" s="20">
        <f>IF(B1130="PAGADO",0,C342)</f>
        <v>-1988.3400000000001</v>
      </c>
      <c r="AA337" s="193" t="s">
        <v>60</v>
      </c>
      <c r="AB337" s="193"/>
      <c r="AC337" s="193"/>
      <c r="AD337" s="193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88" t="s">
        <v>7</v>
      </c>
      <c r="AB342" s="189"/>
      <c r="AC342" s="190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5" t="str">
        <f>IF(Y342&lt;0,"NO PAGAR","COBRAR'")</f>
        <v>NO PAGAR</v>
      </c>
      <c r="Y343" s="195"/>
      <c r="AJ343" s="3"/>
      <c r="AK343" s="3"/>
      <c r="AL343" s="3"/>
      <c r="AM343" s="3"/>
      <c r="AN343" s="18"/>
      <c r="AO343" s="3"/>
    </row>
    <row r="344" spans="2:41" ht="23.25" x14ac:dyDescent="0.35">
      <c r="B344" s="195" t="str">
        <f>IF(C342&lt;0,"NO PAGAR","COBRAR'")</f>
        <v>NO PAGAR</v>
      </c>
      <c r="C344" s="19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96" t="s">
        <v>5</v>
      </c>
      <c r="AC344" s="196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186" t="s">
        <v>9</v>
      </c>
      <c r="C345" s="18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6" t="s">
        <v>9</v>
      </c>
      <c r="Y345" s="187"/>
      <c r="AA345" s="25">
        <v>45041</v>
      </c>
      <c r="AB345" s="197" t="s">
        <v>693</v>
      </c>
      <c r="AC345" s="197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88" t="s">
        <v>7</v>
      </c>
      <c r="F353" s="189"/>
      <c r="G353" s="190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88" t="s">
        <v>7</v>
      </c>
      <c r="O355" s="189"/>
      <c r="P355" s="189"/>
      <c r="Q355" s="190"/>
      <c r="R355" s="18">
        <f>SUM(R339:R354)</f>
        <v>0</v>
      </c>
      <c r="S355" s="3"/>
      <c r="V355" s="17"/>
      <c r="X355" s="12"/>
      <c r="Y355" s="10"/>
      <c r="AJ355" s="188" t="s">
        <v>7</v>
      </c>
      <c r="AK355" s="189"/>
      <c r="AL355" s="189"/>
      <c r="AM355" s="190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191" t="s">
        <v>29</v>
      </c>
      <c r="AD379" s="191"/>
      <c r="AE379" s="191"/>
    </row>
    <row r="380" spans="2:31" x14ac:dyDescent="0.25">
      <c r="H380" s="192" t="s">
        <v>28</v>
      </c>
      <c r="I380" s="192"/>
      <c r="J380" s="192"/>
      <c r="V380" s="17"/>
      <c r="AC380" s="191"/>
      <c r="AD380" s="191"/>
      <c r="AE380" s="191"/>
    </row>
    <row r="381" spans="2:31" x14ac:dyDescent="0.25">
      <c r="H381" s="192"/>
      <c r="I381" s="192"/>
      <c r="J381" s="192"/>
      <c r="V381" s="17"/>
      <c r="AC381" s="191"/>
      <c r="AD381" s="191"/>
      <c r="AE381" s="191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193" t="s">
        <v>20</v>
      </c>
      <c r="F385" s="193"/>
      <c r="G385" s="193"/>
      <c r="H385" s="193"/>
      <c r="V385" s="17"/>
      <c r="X385" s="23" t="s">
        <v>32</v>
      </c>
      <c r="Y385" s="20">
        <f>IF(B385="PAGADO",0,C390)</f>
        <v>-2044.2500000000002</v>
      </c>
      <c r="AA385" s="193" t="s">
        <v>20</v>
      </c>
      <c r="AB385" s="193"/>
      <c r="AC385" s="193"/>
      <c r="AD385" s="193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194" t="str">
        <f>IF(C390&lt;0,"NO PAGAR","COBRAR")</f>
        <v>NO PAGAR</v>
      </c>
      <c r="C391" s="194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4" t="str">
        <f>IF(Y390&lt;0,"NO PAGAR","COBRAR")</f>
        <v>NO PAGAR</v>
      </c>
      <c r="Y391" s="194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86" t="s">
        <v>9</v>
      </c>
      <c r="C392" s="187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6" t="s">
        <v>9</v>
      </c>
      <c r="Y392" s="187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188" t="s">
        <v>7</v>
      </c>
      <c r="F401" s="189"/>
      <c r="G401" s="190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8" t="s">
        <v>7</v>
      </c>
      <c r="AB401" s="189"/>
      <c r="AC401" s="190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188" t="s">
        <v>7</v>
      </c>
      <c r="O403" s="189"/>
      <c r="P403" s="189"/>
      <c r="Q403" s="190"/>
      <c r="R403" s="18">
        <f>SUM(R387:R402)</f>
        <v>0</v>
      </c>
      <c r="S403" s="3"/>
      <c r="V403" s="17"/>
      <c r="X403" s="12"/>
      <c r="Y403" s="10"/>
      <c r="AJ403" s="188" t="s">
        <v>7</v>
      </c>
      <c r="AK403" s="189"/>
      <c r="AL403" s="189"/>
      <c r="AM403" s="190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192" t="s">
        <v>30</v>
      </c>
      <c r="I425" s="192"/>
      <c r="J425" s="192"/>
      <c r="V425" s="17"/>
      <c r="AA425" s="192" t="s">
        <v>31</v>
      </c>
      <c r="AB425" s="192"/>
      <c r="AC425" s="192"/>
    </row>
    <row r="426" spans="1:43" x14ac:dyDescent="0.25">
      <c r="H426" s="192"/>
      <c r="I426" s="192"/>
      <c r="J426" s="192"/>
      <c r="V426" s="17"/>
      <c r="AA426" s="192"/>
      <c r="AB426" s="192"/>
      <c r="AC426" s="192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193" t="s">
        <v>844</v>
      </c>
      <c r="F430" s="193"/>
      <c r="G430" s="193"/>
      <c r="H430" s="193"/>
      <c r="V430" s="17"/>
      <c r="X430" s="23" t="s">
        <v>32</v>
      </c>
      <c r="Y430" s="20">
        <f>IF(B1223="PAGADO",0,C435)</f>
        <v>-2044.2500000000002</v>
      </c>
      <c r="AA430" s="193" t="s">
        <v>20</v>
      </c>
      <c r="AB430" s="193"/>
      <c r="AC430" s="193"/>
      <c r="AD430" s="193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5" t="str">
        <f>IF(Y435&lt;0,"NO PAGAR","COBRAR'")</f>
        <v>NO PAGAR</v>
      </c>
      <c r="Y436" s="19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195" t="str">
        <f>IF(C435&lt;0,"NO PAGAR","COBRAR'")</f>
        <v>NO PAGAR</v>
      </c>
      <c r="C437" s="19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86" t="s">
        <v>9</v>
      </c>
      <c r="C438" s="187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6" t="s">
        <v>9</v>
      </c>
      <c r="Y438" s="187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188" t="s">
        <v>7</v>
      </c>
      <c r="F446" s="189"/>
      <c r="G446" s="190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8" t="s">
        <v>7</v>
      </c>
      <c r="AB446" s="189"/>
      <c r="AC446" s="190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188" t="s">
        <v>7</v>
      </c>
      <c r="O448" s="189"/>
      <c r="P448" s="189"/>
      <c r="Q448" s="190"/>
      <c r="R448" s="18">
        <f>SUM(R432:R447)</f>
        <v>0</v>
      </c>
      <c r="S448" s="3"/>
      <c r="V448" s="17"/>
      <c r="X448" s="12"/>
      <c r="Y448" s="10"/>
      <c r="AJ448" s="188" t="s">
        <v>7</v>
      </c>
      <c r="AK448" s="189"/>
      <c r="AL448" s="189"/>
      <c r="AM448" s="190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191" t="s">
        <v>29</v>
      </c>
      <c r="AD476" s="191"/>
      <c r="AE476" s="191"/>
    </row>
    <row r="477" spans="8:31" x14ac:dyDescent="0.25">
      <c r="H477" s="192" t="s">
        <v>28</v>
      </c>
      <c r="I477" s="192"/>
      <c r="J477" s="192"/>
      <c r="V477" s="17"/>
      <c r="AC477" s="191"/>
      <c r="AD477" s="191"/>
      <c r="AE477" s="191"/>
    </row>
    <row r="478" spans="8:31" x14ac:dyDescent="0.25">
      <c r="H478" s="192"/>
      <c r="I478" s="192"/>
      <c r="J478" s="192"/>
      <c r="V478" s="17"/>
      <c r="AC478" s="191"/>
      <c r="AD478" s="191"/>
      <c r="AE478" s="191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193" t="s">
        <v>20</v>
      </c>
      <c r="F482" s="193"/>
      <c r="G482" s="193"/>
      <c r="H482" s="193"/>
      <c r="V482" s="17"/>
      <c r="X482" s="23" t="s">
        <v>32</v>
      </c>
      <c r="Y482" s="20">
        <f>IF(B482="PAGADO",0,C487)</f>
        <v>-2044.2500000000002</v>
      </c>
      <c r="AA482" s="193" t="s">
        <v>20</v>
      </c>
      <c r="AB482" s="193"/>
      <c r="AC482" s="193"/>
      <c r="AD482" s="193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194" t="str">
        <f>IF(C487&lt;0,"NO PAGAR","COBRAR")</f>
        <v>NO PAGAR</v>
      </c>
      <c r="C488" s="194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94" t="str">
        <f>IF(Y487&lt;0,"NO PAGAR","COBRAR")</f>
        <v>NO PAGAR</v>
      </c>
      <c r="Y488" s="194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86" t="s">
        <v>9</v>
      </c>
      <c r="C489" s="187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86" t="s">
        <v>9</v>
      </c>
      <c r="Y489" s="187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188" t="s">
        <v>7</v>
      </c>
      <c r="F498" s="189"/>
      <c r="G498" s="190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88" t="s">
        <v>7</v>
      </c>
      <c r="AB498" s="189"/>
      <c r="AC498" s="190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188" t="s">
        <v>7</v>
      </c>
      <c r="O500" s="189"/>
      <c r="P500" s="189"/>
      <c r="Q500" s="190"/>
      <c r="R500" s="18">
        <f>SUM(R484:R499)</f>
        <v>0</v>
      </c>
      <c r="S500" s="3"/>
      <c r="V500" s="17"/>
      <c r="X500" s="12"/>
      <c r="Y500" s="10"/>
      <c r="AJ500" s="188" t="s">
        <v>7</v>
      </c>
      <c r="AK500" s="189"/>
      <c r="AL500" s="189"/>
      <c r="AM500" s="190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192" t="s">
        <v>30</v>
      </c>
      <c r="I522" s="192"/>
      <c r="J522" s="192"/>
      <c r="V522" s="17"/>
      <c r="AA522" s="192" t="s">
        <v>31</v>
      </c>
      <c r="AB522" s="192"/>
      <c r="AC522" s="192"/>
    </row>
    <row r="523" spans="1:43" x14ac:dyDescent="0.25">
      <c r="H523" s="192"/>
      <c r="I523" s="192"/>
      <c r="J523" s="192"/>
      <c r="V523" s="17"/>
      <c r="AA523" s="192"/>
      <c r="AB523" s="192"/>
      <c r="AC523" s="192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193" t="s">
        <v>20</v>
      </c>
      <c r="F527" s="193"/>
      <c r="G527" s="193"/>
      <c r="H527" s="193"/>
      <c r="V527" s="17"/>
      <c r="X527" s="23" t="s">
        <v>32</v>
      </c>
      <c r="Y527" s="20">
        <f>IF(B1320="PAGADO",0,C532)</f>
        <v>-2044.2500000000002</v>
      </c>
      <c r="AA527" s="193" t="s">
        <v>20</v>
      </c>
      <c r="AB527" s="193"/>
      <c r="AC527" s="193"/>
      <c r="AD527" s="193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5" t="str">
        <f>IF(Y532&lt;0,"NO PAGAR","COBRAR'")</f>
        <v>NO PAGAR</v>
      </c>
      <c r="Y533" s="195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195" t="str">
        <f>IF(C532&lt;0,"NO PAGAR","COBRAR'")</f>
        <v>NO PAGAR</v>
      </c>
      <c r="C534" s="195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86" t="s">
        <v>9</v>
      </c>
      <c r="C535" s="187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6" t="s">
        <v>9</v>
      </c>
      <c r="Y535" s="187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188" t="s">
        <v>7</v>
      </c>
      <c r="F543" s="189"/>
      <c r="G543" s="190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88" t="s">
        <v>7</v>
      </c>
      <c r="AB543" s="189"/>
      <c r="AC543" s="190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188" t="s">
        <v>7</v>
      </c>
      <c r="O545" s="189"/>
      <c r="P545" s="189"/>
      <c r="Q545" s="190"/>
      <c r="R545" s="18">
        <f>SUM(R529:R544)</f>
        <v>0</v>
      </c>
      <c r="S545" s="3"/>
      <c r="V545" s="17"/>
      <c r="X545" s="12"/>
      <c r="Y545" s="10"/>
      <c r="AJ545" s="188" t="s">
        <v>7</v>
      </c>
      <c r="AK545" s="189"/>
      <c r="AL545" s="189"/>
      <c r="AM545" s="190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191" t="s">
        <v>29</v>
      </c>
      <c r="AD575" s="191"/>
      <c r="AE575" s="191"/>
    </row>
    <row r="576" spans="8:31" x14ac:dyDescent="0.25">
      <c r="H576" s="192" t="s">
        <v>28</v>
      </c>
      <c r="I576" s="192"/>
      <c r="J576" s="192"/>
      <c r="V576" s="17"/>
      <c r="AC576" s="191"/>
      <c r="AD576" s="191"/>
      <c r="AE576" s="191"/>
    </row>
    <row r="577" spans="2:41" x14ac:dyDescent="0.25">
      <c r="H577" s="192"/>
      <c r="I577" s="192"/>
      <c r="J577" s="192"/>
      <c r="V577" s="17"/>
      <c r="AC577" s="191"/>
      <c r="AD577" s="191"/>
      <c r="AE577" s="191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193" t="s">
        <v>20</v>
      </c>
      <c r="F581" s="193"/>
      <c r="G581" s="193"/>
      <c r="H581" s="193"/>
      <c r="V581" s="17"/>
      <c r="X581" s="23" t="s">
        <v>32</v>
      </c>
      <c r="Y581" s="20">
        <f>IF(B581="PAGADO",0,C586)</f>
        <v>-2044.2500000000002</v>
      </c>
      <c r="AA581" s="193" t="s">
        <v>20</v>
      </c>
      <c r="AB581" s="193"/>
      <c r="AC581" s="193"/>
      <c r="AD581" s="193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194" t="str">
        <f>IF(C586&lt;0,"NO PAGAR","COBRAR")</f>
        <v>NO PAGAR</v>
      </c>
      <c r="C587" s="194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94" t="str">
        <f>IF(Y586&lt;0,"NO PAGAR","COBRAR")</f>
        <v>NO PAGAR</v>
      </c>
      <c r="Y587" s="194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86" t="s">
        <v>9</v>
      </c>
      <c r="C588" s="187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86" t="s">
        <v>9</v>
      </c>
      <c r="Y588" s="187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188" t="s">
        <v>7</v>
      </c>
      <c r="F597" s="189"/>
      <c r="G597" s="190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88" t="s">
        <v>7</v>
      </c>
      <c r="AB597" s="189"/>
      <c r="AC597" s="190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188" t="s">
        <v>7</v>
      </c>
      <c r="O599" s="189"/>
      <c r="P599" s="189"/>
      <c r="Q599" s="190"/>
      <c r="R599" s="18">
        <f>SUM(R583:R598)</f>
        <v>0</v>
      </c>
      <c r="S599" s="3"/>
      <c r="V599" s="17"/>
      <c r="X599" s="12"/>
      <c r="Y599" s="10"/>
      <c r="AJ599" s="188" t="s">
        <v>7</v>
      </c>
      <c r="AK599" s="189"/>
      <c r="AL599" s="189"/>
      <c r="AM599" s="190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192" t="s">
        <v>30</v>
      </c>
      <c r="I621" s="192"/>
      <c r="J621" s="192"/>
      <c r="V621" s="17"/>
      <c r="AA621" s="192" t="s">
        <v>31</v>
      </c>
      <c r="AB621" s="192"/>
      <c r="AC621" s="192"/>
    </row>
    <row r="622" spans="1:43" x14ac:dyDescent="0.25">
      <c r="H622" s="192"/>
      <c r="I622" s="192"/>
      <c r="J622" s="192"/>
      <c r="V622" s="17"/>
      <c r="AA622" s="192"/>
      <c r="AB622" s="192"/>
      <c r="AC622" s="192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193" t="s">
        <v>20</v>
      </c>
      <c r="F626" s="193"/>
      <c r="G626" s="193"/>
      <c r="H626" s="193"/>
      <c r="V626" s="17"/>
      <c r="X626" s="23" t="s">
        <v>32</v>
      </c>
      <c r="Y626" s="20">
        <f>IF(B1419="PAGADO",0,C631)</f>
        <v>-2044.2500000000002</v>
      </c>
      <c r="AA626" s="193" t="s">
        <v>20</v>
      </c>
      <c r="AB626" s="193"/>
      <c r="AC626" s="193"/>
      <c r="AD626" s="193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5" t="str">
        <f>IF(Y631&lt;0,"NO PAGAR","COBRAR'")</f>
        <v>NO PAGAR</v>
      </c>
      <c r="Y632" s="195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195" t="str">
        <f>IF(C631&lt;0,"NO PAGAR","COBRAR'")</f>
        <v>NO PAGAR</v>
      </c>
      <c r="C633" s="195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86" t="s">
        <v>9</v>
      </c>
      <c r="C634" s="187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86" t="s">
        <v>9</v>
      </c>
      <c r="Y634" s="187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188" t="s">
        <v>7</v>
      </c>
      <c r="F642" s="189"/>
      <c r="G642" s="190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88" t="s">
        <v>7</v>
      </c>
      <c r="AB642" s="189"/>
      <c r="AC642" s="190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188" t="s">
        <v>7</v>
      </c>
      <c r="O644" s="189"/>
      <c r="P644" s="189"/>
      <c r="Q644" s="190"/>
      <c r="R644" s="18">
        <f>SUM(R628:R643)</f>
        <v>0</v>
      </c>
      <c r="S644" s="3"/>
      <c r="V644" s="17"/>
      <c r="X644" s="12"/>
      <c r="Y644" s="10"/>
      <c r="AJ644" s="188" t="s">
        <v>7</v>
      </c>
      <c r="AK644" s="189"/>
      <c r="AL644" s="189"/>
      <c r="AM644" s="190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191" t="s">
        <v>29</v>
      </c>
      <c r="AD668" s="191"/>
      <c r="AE668" s="191"/>
    </row>
    <row r="669" spans="8:31" x14ac:dyDescent="0.25">
      <c r="H669" s="198" t="s">
        <v>28</v>
      </c>
      <c r="I669" s="198"/>
      <c r="J669" s="198"/>
      <c r="V669" s="17"/>
      <c r="AC669" s="191"/>
      <c r="AD669" s="191"/>
      <c r="AE669" s="191"/>
    </row>
    <row r="670" spans="8:31" x14ac:dyDescent="0.25">
      <c r="H670" s="198"/>
      <c r="I670" s="198"/>
      <c r="J670" s="198"/>
      <c r="V670" s="17"/>
      <c r="AC670" s="191"/>
      <c r="AD670" s="191"/>
      <c r="AE670" s="191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193" t="s">
        <v>60</v>
      </c>
      <c r="F674" s="193"/>
      <c r="G674" s="193"/>
      <c r="H674" s="193"/>
      <c r="V674" s="17"/>
      <c r="X674" s="23" t="s">
        <v>32</v>
      </c>
      <c r="Y674" s="20">
        <f>IF(B674="PAGADO",0,C679)</f>
        <v>-2064.25</v>
      </c>
      <c r="AA674" s="193" t="s">
        <v>1173</v>
      </c>
      <c r="AB674" s="193"/>
      <c r="AC674" s="193"/>
      <c r="AD674" s="193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194" t="str">
        <f>IF(C679&lt;0,"NO PAGAR","COBRAR")</f>
        <v>NO PAGAR</v>
      </c>
      <c r="C680" s="194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4" t="str">
        <f>IF(Y679&lt;0,"NO PAGAR","COBRAR")</f>
        <v>NO PAGAR</v>
      </c>
      <c r="Y680" s="194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86" t="s">
        <v>9</v>
      </c>
      <c r="C681" s="187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86" t="s">
        <v>9</v>
      </c>
      <c r="Y681" s="187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 x14ac:dyDescent="0.25">
      <c r="B690" s="11" t="s">
        <v>17</v>
      </c>
      <c r="C690" s="10"/>
      <c r="E690" s="188" t="s">
        <v>7</v>
      </c>
      <c r="F690" s="189"/>
      <c r="G690" s="190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88" t="s">
        <v>7</v>
      </c>
      <c r="AB690" s="189"/>
      <c r="AC690" s="190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 x14ac:dyDescent="0.25">
      <c r="B692" s="12"/>
      <c r="C692" s="10"/>
      <c r="N692" s="188" t="s">
        <v>7</v>
      </c>
      <c r="O692" s="189"/>
      <c r="P692" s="189"/>
      <c r="Q692" s="190"/>
      <c r="R692" s="18">
        <f>SUM(R676:R691)</f>
        <v>0</v>
      </c>
      <c r="S692" s="3"/>
      <c r="V692" s="17"/>
      <c r="X692" s="12"/>
      <c r="Y692" s="10"/>
      <c r="AJ692" s="188" t="s">
        <v>7</v>
      </c>
      <c r="AK692" s="189"/>
      <c r="AL692" s="189"/>
      <c r="AM692" s="190"/>
      <c r="AN692" s="18">
        <f>SUM(AN676:AN691)</f>
        <v>0</v>
      </c>
      <c r="AO692" s="3"/>
    </row>
    <row r="693" spans="1:43" x14ac:dyDescent="0.25">
      <c r="B693" s="12"/>
      <c r="C693" s="10"/>
      <c r="V693" s="17"/>
      <c r="X693" s="12"/>
      <c r="Y693" s="10"/>
    </row>
    <row r="694" spans="1:43" x14ac:dyDescent="0.25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 x14ac:dyDescent="0.25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 x14ac:dyDescent="0.25">
      <c r="E696" s="1" t="s">
        <v>19</v>
      </c>
      <c r="V696" s="17"/>
      <c r="AA696" s="1" t="s">
        <v>19</v>
      </c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V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5">
      <c r="V706" s="17"/>
    </row>
    <row r="707" spans="1:43" x14ac:dyDescent="0.25">
      <c r="H707" s="192" t="s">
        <v>30</v>
      </c>
      <c r="I707" s="192"/>
      <c r="J707" s="192"/>
      <c r="V707" s="17"/>
      <c r="AA707" s="192" t="s">
        <v>31</v>
      </c>
      <c r="AB707" s="192"/>
      <c r="AC707" s="192"/>
    </row>
    <row r="708" spans="1:43" x14ac:dyDescent="0.25">
      <c r="H708" s="192"/>
      <c r="I708" s="192"/>
      <c r="J708" s="192"/>
      <c r="V708" s="17"/>
      <c r="AA708" s="192"/>
      <c r="AB708" s="192"/>
      <c r="AC708" s="192"/>
    </row>
    <row r="709" spans="1:43" x14ac:dyDescent="0.25">
      <c r="V709" s="17"/>
    </row>
    <row r="710" spans="1:43" x14ac:dyDescent="0.25">
      <c r="V710" s="17"/>
    </row>
    <row r="711" spans="1:43" ht="23.25" x14ac:dyDescent="0.35">
      <c r="B711" s="24" t="s">
        <v>68</v>
      </c>
      <c r="V711" s="17"/>
      <c r="X711" s="22" t="s">
        <v>68</v>
      </c>
    </row>
    <row r="712" spans="1:43" ht="23.25" x14ac:dyDescent="0.35">
      <c r="B712" s="23" t="s">
        <v>32</v>
      </c>
      <c r="C712" s="20">
        <f>IF(X674="PAGADO",0,C679)</f>
        <v>-2064.25</v>
      </c>
      <c r="E712" s="193" t="s">
        <v>60</v>
      </c>
      <c r="F712" s="193"/>
      <c r="G712" s="193"/>
      <c r="H712" s="193"/>
      <c r="V712" s="17"/>
      <c r="X712" s="23" t="s">
        <v>32</v>
      </c>
      <c r="Y712" s="20">
        <f>IF(B1512="PAGADO",0,C717)</f>
        <v>-2064.25</v>
      </c>
      <c r="AA712" s="193" t="s">
        <v>60</v>
      </c>
      <c r="AB712" s="193"/>
      <c r="AC712" s="193"/>
      <c r="AD712" s="193"/>
    </row>
    <row r="713" spans="1:43" x14ac:dyDescent="0.25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 x14ac:dyDescent="0.25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 x14ac:dyDescent="0.25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 x14ac:dyDescent="0.25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 x14ac:dyDescent="0.25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 x14ac:dyDescent="0.3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5" t="str">
        <f>IF(Y717&lt;0,"NO PAGAR","COBRAR'")</f>
        <v>NO PAGAR</v>
      </c>
      <c r="Y718" s="195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 x14ac:dyDescent="0.35">
      <c r="B719" s="195" t="str">
        <f>IF(C717&lt;0,"NO PAGAR","COBRAR'")</f>
        <v>NO PAGAR</v>
      </c>
      <c r="C719" s="195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 x14ac:dyDescent="0.25">
      <c r="B720" s="186" t="s">
        <v>9</v>
      </c>
      <c r="C720" s="187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86" t="s">
        <v>9</v>
      </c>
      <c r="Y720" s="187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16</v>
      </c>
      <c r="C728" s="10"/>
      <c r="E728" s="188" t="s">
        <v>7</v>
      </c>
      <c r="F728" s="189"/>
      <c r="G728" s="190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88" t="s">
        <v>7</v>
      </c>
      <c r="AB728" s="189"/>
      <c r="AC728" s="190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 x14ac:dyDescent="0.25">
      <c r="B730" s="12"/>
      <c r="C730" s="10"/>
      <c r="N730" s="188" t="s">
        <v>7</v>
      </c>
      <c r="O730" s="189"/>
      <c r="P730" s="189"/>
      <c r="Q730" s="190"/>
      <c r="R730" s="18">
        <f>SUM(R714:R729)</f>
        <v>0</v>
      </c>
      <c r="S730" s="3"/>
      <c r="V730" s="17"/>
      <c r="X730" s="12"/>
      <c r="Y730" s="10"/>
      <c r="AJ730" s="188" t="s">
        <v>7</v>
      </c>
      <c r="AK730" s="189"/>
      <c r="AL730" s="189"/>
      <c r="AM730" s="190"/>
      <c r="AN730" s="18">
        <f>SUM(AN714:AN729)</f>
        <v>0</v>
      </c>
      <c r="AO730" s="3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E733" s="14"/>
      <c r="V733" s="17"/>
      <c r="X733" s="12"/>
      <c r="Y733" s="10"/>
      <c r="AA733" s="14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2"/>
      <c r="C738" s="10"/>
      <c r="V738" s="17"/>
      <c r="X738" s="12"/>
      <c r="Y738" s="10"/>
    </row>
    <row r="739" spans="2:27" x14ac:dyDescent="0.25">
      <c r="B739" s="11"/>
      <c r="C739" s="10"/>
      <c r="V739" s="17"/>
      <c r="X739" s="11"/>
      <c r="Y739" s="10"/>
    </row>
    <row r="740" spans="2:27" x14ac:dyDescent="0.25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 x14ac:dyDescent="0.25">
      <c r="E741" s="1" t="s">
        <v>19</v>
      </c>
      <c r="V741" s="17"/>
      <c r="AA741" s="1" t="s">
        <v>19</v>
      </c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</row>
    <row r="754" spans="2:41" x14ac:dyDescent="0.25">
      <c r="V754" s="17"/>
      <c r="AC754" s="191" t="s">
        <v>29</v>
      </c>
      <c r="AD754" s="191"/>
      <c r="AE754" s="191"/>
    </row>
    <row r="755" spans="2:41" x14ac:dyDescent="0.25">
      <c r="H755" s="192" t="s">
        <v>28</v>
      </c>
      <c r="I755" s="192"/>
      <c r="J755" s="192"/>
      <c r="V755" s="17"/>
      <c r="AC755" s="191"/>
      <c r="AD755" s="191"/>
      <c r="AE755" s="191"/>
    </row>
    <row r="756" spans="2:41" x14ac:dyDescent="0.25">
      <c r="H756" s="192"/>
      <c r="I756" s="192"/>
      <c r="J756" s="192"/>
      <c r="V756" s="17"/>
      <c r="AC756" s="191"/>
      <c r="AD756" s="191"/>
      <c r="AE756" s="191"/>
    </row>
    <row r="757" spans="2:41" x14ac:dyDescent="0.25">
      <c r="V757" s="17"/>
    </row>
    <row r="758" spans="2:41" x14ac:dyDescent="0.25">
      <c r="V758" s="17"/>
    </row>
    <row r="759" spans="2:41" ht="23.25" x14ac:dyDescent="0.35">
      <c r="B759" s="22" t="s">
        <v>69</v>
      </c>
      <c r="V759" s="17"/>
      <c r="X759" s="22" t="s">
        <v>69</v>
      </c>
    </row>
    <row r="760" spans="2:41" ht="23.25" x14ac:dyDescent="0.35">
      <c r="B760" s="23" t="s">
        <v>32</v>
      </c>
      <c r="C760" s="20">
        <f>IF(X712="PAGADO",0,Y717)</f>
        <v>-2064.25</v>
      </c>
      <c r="E760" s="193" t="s">
        <v>20</v>
      </c>
      <c r="F760" s="193"/>
      <c r="G760" s="193"/>
      <c r="H760" s="193"/>
      <c r="V760" s="17"/>
      <c r="X760" s="23" t="s">
        <v>32</v>
      </c>
      <c r="Y760" s="20">
        <f>IF(B760="PAGADO",0,C765)</f>
        <v>-2064.25</v>
      </c>
      <c r="AA760" s="193" t="s">
        <v>20</v>
      </c>
      <c r="AB760" s="193"/>
      <c r="AC760" s="193"/>
      <c r="AD760" s="193"/>
    </row>
    <row r="761" spans="2:41" x14ac:dyDescent="0.25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 x14ac:dyDescent="0.25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" t="s">
        <v>9</v>
      </c>
      <c r="C764" s="20">
        <f>C787</f>
        <v>2064.25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2064.25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6" t="s">
        <v>25</v>
      </c>
      <c r="C765" s="21">
        <f>C763-C764</f>
        <v>-2064.25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-2064.25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 x14ac:dyDescent="0.4">
      <c r="B766" s="194" t="str">
        <f>IF(C765&lt;0,"NO PAGAR","COBRAR")</f>
        <v>NO PAGAR</v>
      </c>
      <c r="C766" s="194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4" t="str">
        <f>IF(Y765&lt;0,"NO PAGAR","COBRAR")</f>
        <v>NO PAGAR</v>
      </c>
      <c r="Y766" s="194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86" t="s">
        <v>9</v>
      </c>
      <c r="C767" s="18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86" t="s">
        <v>9</v>
      </c>
      <c r="Y767" s="187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2064.25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11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17</v>
      </c>
      <c r="C776" s="10"/>
      <c r="E776" s="188" t="s">
        <v>7</v>
      </c>
      <c r="F776" s="189"/>
      <c r="G776" s="190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88" t="s">
        <v>7</v>
      </c>
      <c r="AB776" s="189"/>
      <c r="AC776" s="190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 x14ac:dyDescent="0.25">
      <c r="B778" s="12"/>
      <c r="C778" s="10"/>
      <c r="N778" s="188" t="s">
        <v>7</v>
      </c>
      <c r="O778" s="189"/>
      <c r="P778" s="189"/>
      <c r="Q778" s="190"/>
      <c r="R778" s="18">
        <f>SUM(R762:R777)</f>
        <v>0</v>
      </c>
      <c r="S778" s="3"/>
      <c r="V778" s="17"/>
      <c r="X778" s="12"/>
      <c r="Y778" s="10"/>
      <c r="AJ778" s="188" t="s">
        <v>7</v>
      </c>
      <c r="AK778" s="189"/>
      <c r="AL778" s="189"/>
      <c r="AM778" s="190"/>
      <c r="AN778" s="18">
        <f>SUM(AN762:AN777)</f>
        <v>0</v>
      </c>
      <c r="AO778" s="3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E781" s="14"/>
      <c r="V781" s="17"/>
      <c r="X781" s="12"/>
      <c r="Y781" s="10"/>
      <c r="AA781" s="14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2"/>
      <c r="C785" s="10"/>
      <c r="V785" s="17"/>
      <c r="X785" s="12"/>
      <c r="Y785" s="10"/>
    </row>
    <row r="786" spans="1:43" x14ac:dyDescent="0.25">
      <c r="B786" s="11"/>
      <c r="C786" s="10"/>
      <c r="V786" s="17"/>
      <c r="X786" s="11"/>
      <c r="Y786" s="10"/>
    </row>
    <row r="787" spans="1:43" x14ac:dyDescent="0.25">
      <c r="B787" s="15" t="s">
        <v>18</v>
      </c>
      <c r="C787" s="16">
        <f>SUM(C768:C786)</f>
        <v>2064.25</v>
      </c>
      <c r="V787" s="17"/>
      <c r="X787" s="15" t="s">
        <v>18</v>
      </c>
      <c r="Y787" s="16">
        <f>SUM(Y768:Y786)</f>
        <v>2064.25</v>
      </c>
    </row>
    <row r="788" spans="1:43" x14ac:dyDescent="0.25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 x14ac:dyDescent="0.25">
      <c r="E789" s="1" t="s">
        <v>19</v>
      </c>
      <c r="V789" s="17"/>
      <c r="AA789" s="1" t="s">
        <v>19</v>
      </c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V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5">
      <c r="V799" s="17"/>
    </row>
    <row r="800" spans="1:43" x14ac:dyDescent="0.25">
      <c r="H800" s="192" t="s">
        <v>30</v>
      </c>
      <c r="I800" s="192"/>
      <c r="J800" s="192"/>
      <c r="V800" s="17"/>
      <c r="AA800" s="192" t="s">
        <v>31</v>
      </c>
      <c r="AB800" s="192"/>
      <c r="AC800" s="192"/>
    </row>
    <row r="801" spans="2:41" x14ac:dyDescent="0.25">
      <c r="H801" s="192"/>
      <c r="I801" s="192"/>
      <c r="J801" s="192"/>
      <c r="V801" s="17"/>
      <c r="AA801" s="192"/>
      <c r="AB801" s="192"/>
      <c r="AC801" s="192"/>
    </row>
    <row r="802" spans="2:41" x14ac:dyDescent="0.25">
      <c r="V802" s="17"/>
    </row>
    <row r="803" spans="2:41" x14ac:dyDescent="0.25">
      <c r="V803" s="17"/>
    </row>
    <row r="804" spans="2:41" ht="23.25" x14ac:dyDescent="0.35">
      <c r="B804" s="24" t="s">
        <v>69</v>
      </c>
      <c r="V804" s="17"/>
      <c r="X804" s="22" t="s">
        <v>69</v>
      </c>
    </row>
    <row r="805" spans="2:41" ht="23.25" x14ac:dyDescent="0.35">
      <c r="B805" s="23" t="s">
        <v>32</v>
      </c>
      <c r="C805" s="20">
        <f>IF(X760="PAGADO",0,C765)</f>
        <v>-2064.25</v>
      </c>
      <c r="E805" s="193" t="s">
        <v>20</v>
      </c>
      <c r="F805" s="193"/>
      <c r="G805" s="193"/>
      <c r="H805" s="193"/>
      <c r="V805" s="17"/>
      <c r="X805" s="23" t="s">
        <v>32</v>
      </c>
      <c r="Y805" s="20">
        <f>IF(B1605="PAGADO",0,C810)</f>
        <v>-2064.25</v>
      </c>
      <c r="AA805" s="193" t="s">
        <v>20</v>
      </c>
      <c r="AB805" s="193"/>
      <c r="AC805" s="193"/>
      <c r="AD805" s="193"/>
    </row>
    <row r="806" spans="2:41" x14ac:dyDescent="0.25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 x14ac:dyDescent="0.25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" t="s">
        <v>9</v>
      </c>
      <c r="C809" s="20">
        <f>C833</f>
        <v>2064.25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2064.25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6" t="s">
        <v>26</v>
      </c>
      <c r="C810" s="21">
        <f>C808-C809</f>
        <v>-2064.25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-2064.25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5" t="str">
        <f>IF(Y810&lt;0,"NO PAGAR","COBRAR'")</f>
        <v>NO PAGAR</v>
      </c>
      <c r="Y811" s="195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 x14ac:dyDescent="0.35">
      <c r="B812" s="195" t="str">
        <f>IF(C810&lt;0,"NO PAGAR","COBRAR'")</f>
        <v>NO PAGAR</v>
      </c>
      <c r="C812" s="195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86" t="s">
        <v>9</v>
      </c>
      <c r="C813" s="187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86" t="s">
        <v>9</v>
      </c>
      <c r="Y813" s="187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IF(Y765&lt;0,"SALDO ADELANTADO","SALDO A FAVOR '")</f>
        <v>SALDO ADELANTADO</v>
      </c>
      <c r="C814" s="10">
        <f>IF(Y765&lt;=0,Y765*-1)</f>
        <v>2064.25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2064.25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188" t="s">
        <v>7</v>
      </c>
      <c r="F821" s="189"/>
      <c r="G821" s="190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88" t="s">
        <v>7</v>
      </c>
      <c r="AB821" s="189"/>
      <c r="AC821" s="190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N823" s="188" t="s">
        <v>7</v>
      </c>
      <c r="O823" s="189"/>
      <c r="P823" s="189"/>
      <c r="Q823" s="190"/>
      <c r="R823" s="18">
        <f>SUM(R807:R822)</f>
        <v>0</v>
      </c>
      <c r="S823" s="3"/>
      <c r="V823" s="17"/>
      <c r="X823" s="12"/>
      <c r="Y823" s="10"/>
      <c r="AJ823" s="188" t="s">
        <v>7</v>
      </c>
      <c r="AK823" s="189"/>
      <c r="AL823" s="189"/>
      <c r="AM823" s="190"/>
      <c r="AN823" s="18">
        <f>SUM(AN807:AN822)</f>
        <v>0</v>
      </c>
      <c r="AO823" s="3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E826" s="14"/>
      <c r="V826" s="17"/>
      <c r="X826" s="12"/>
      <c r="Y826" s="10"/>
      <c r="AA826" s="14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1"/>
      <c r="C832" s="10"/>
      <c r="V832" s="17"/>
      <c r="X832" s="11"/>
      <c r="Y832" s="10"/>
    </row>
    <row r="833" spans="2:31" x14ac:dyDescent="0.25">
      <c r="B833" s="15" t="s">
        <v>18</v>
      </c>
      <c r="C833" s="16">
        <f>SUM(C814:C832)</f>
        <v>2064.25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2064.25</v>
      </c>
      <c r="Z833" t="s">
        <v>22</v>
      </c>
      <c r="AA833" t="s">
        <v>21</v>
      </c>
    </row>
    <row r="834" spans="2:31" x14ac:dyDescent="0.25">
      <c r="E834" s="1" t="s">
        <v>19</v>
      </c>
      <c r="V834" s="17"/>
      <c r="AA834" s="1" t="s">
        <v>19</v>
      </c>
    </row>
    <row r="835" spans="2:31" x14ac:dyDescent="0.25">
      <c r="V835" s="17"/>
    </row>
    <row r="836" spans="2:31" x14ac:dyDescent="0.25">
      <c r="V836" s="17"/>
    </row>
    <row r="837" spans="2:31" x14ac:dyDescent="0.25">
      <c r="V837" s="17"/>
    </row>
    <row r="838" spans="2:31" x14ac:dyDescent="0.25">
      <c r="V838" s="17"/>
    </row>
    <row r="839" spans="2:31" x14ac:dyDescent="0.25">
      <c r="V839" s="17"/>
    </row>
    <row r="840" spans="2:31" x14ac:dyDescent="0.25">
      <c r="V840" s="17"/>
    </row>
    <row r="841" spans="2:31" x14ac:dyDescent="0.25">
      <c r="V841" s="17"/>
    </row>
    <row r="842" spans="2:31" x14ac:dyDescent="0.25">
      <c r="V842" s="17"/>
    </row>
    <row r="843" spans="2:31" x14ac:dyDescent="0.25">
      <c r="V843" s="17"/>
    </row>
    <row r="844" spans="2:31" x14ac:dyDescent="0.25">
      <c r="V844" s="17"/>
    </row>
    <row r="845" spans="2:31" x14ac:dyDescent="0.25">
      <c r="V845" s="17"/>
    </row>
    <row r="846" spans="2:31" x14ac:dyDescent="0.25">
      <c r="V846" s="17"/>
    </row>
    <row r="847" spans="2:31" x14ac:dyDescent="0.25">
      <c r="V847" s="17"/>
      <c r="AC847" s="191" t="s">
        <v>29</v>
      </c>
      <c r="AD847" s="191"/>
      <c r="AE847" s="191"/>
    </row>
    <row r="848" spans="2:31" x14ac:dyDescent="0.25">
      <c r="H848" s="192" t="s">
        <v>28</v>
      </c>
      <c r="I848" s="192"/>
      <c r="J848" s="192"/>
      <c r="V848" s="17"/>
      <c r="AC848" s="191"/>
      <c r="AD848" s="191"/>
      <c r="AE848" s="191"/>
    </row>
    <row r="849" spans="2:41" x14ac:dyDescent="0.25">
      <c r="H849" s="192"/>
      <c r="I849" s="192"/>
      <c r="J849" s="192"/>
      <c r="V849" s="17"/>
      <c r="AC849" s="191"/>
      <c r="AD849" s="191"/>
      <c r="AE849" s="191"/>
    </row>
    <row r="850" spans="2:41" x14ac:dyDescent="0.25">
      <c r="V850" s="17"/>
    </row>
    <row r="851" spans="2:41" x14ac:dyDescent="0.25">
      <c r="V851" s="17"/>
    </row>
    <row r="852" spans="2:41" ht="23.25" x14ac:dyDescent="0.35">
      <c r="B852" s="22" t="s">
        <v>70</v>
      </c>
      <c r="V852" s="17"/>
      <c r="X852" s="22" t="s">
        <v>70</v>
      </c>
    </row>
    <row r="853" spans="2:41" ht="23.25" x14ac:dyDescent="0.35">
      <c r="B853" s="23" t="s">
        <v>32</v>
      </c>
      <c r="C853" s="20">
        <f>IF(X805="PAGADO",0,Y810)</f>
        <v>-2064.25</v>
      </c>
      <c r="E853" s="193" t="s">
        <v>20</v>
      </c>
      <c r="F853" s="193"/>
      <c r="G853" s="193"/>
      <c r="H853" s="193"/>
      <c r="V853" s="17"/>
      <c r="X853" s="23" t="s">
        <v>32</v>
      </c>
      <c r="Y853" s="20">
        <f>IF(B853="PAGADO",0,C858)</f>
        <v>-2064.25</v>
      </c>
      <c r="AA853" s="193" t="s">
        <v>20</v>
      </c>
      <c r="AB853" s="193"/>
      <c r="AC853" s="193"/>
      <c r="AD853" s="193"/>
    </row>
    <row r="854" spans="2:41" x14ac:dyDescent="0.25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 x14ac:dyDescent="0.25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9</v>
      </c>
      <c r="C857" s="20">
        <f>C880</f>
        <v>2064.25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2064.25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6" t="s">
        <v>25</v>
      </c>
      <c r="C858" s="21">
        <f>C856-C857</f>
        <v>-2064.25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-2064.25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 x14ac:dyDescent="0.4">
      <c r="B859" s="194" t="str">
        <f>IF(C858&lt;0,"NO PAGAR","COBRAR")</f>
        <v>NO PAGAR</v>
      </c>
      <c r="C859" s="194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4" t="str">
        <f>IF(Y858&lt;0,"NO PAGAR","COBRAR")</f>
        <v>NO PAGAR</v>
      </c>
      <c r="Y859" s="194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86" t="s">
        <v>9</v>
      </c>
      <c r="C860" s="18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86" t="s">
        <v>9</v>
      </c>
      <c r="Y860" s="187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9" t="str">
        <f>IF(C894&lt;0,"SALDO A FAVOR","SALDO ADELANTAD0'")</f>
        <v>SALDO ADELANTAD0'</v>
      </c>
      <c r="C861" s="10">
        <f>IF(Y805&lt;=0,Y805*-1)</f>
        <v>2064.25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2064.25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17</v>
      </c>
      <c r="C869" s="10"/>
      <c r="E869" s="188" t="s">
        <v>7</v>
      </c>
      <c r="F869" s="189"/>
      <c r="G869" s="190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88" t="s">
        <v>7</v>
      </c>
      <c r="AB869" s="189"/>
      <c r="AC869" s="190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 x14ac:dyDescent="0.25">
      <c r="B871" s="12"/>
      <c r="C871" s="10"/>
      <c r="N871" s="188" t="s">
        <v>7</v>
      </c>
      <c r="O871" s="189"/>
      <c r="P871" s="189"/>
      <c r="Q871" s="190"/>
      <c r="R871" s="18">
        <f>SUM(R855:R870)</f>
        <v>0</v>
      </c>
      <c r="S871" s="3"/>
      <c r="V871" s="17"/>
      <c r="X871" s="12"/>
      <c r="Y871" s="10"/>
      <c r="AJ871" s="188" t="s">
        <v>7</v>
      </c>
      <c r="AK871" s="189"/>
      <c r="AL871" s="189"/>
      <c r="AM871" s="190"/>
      <c r="AN871" s="18">
        <f>SUM(AN855:AN870)</f>
        <v>0</v>
      </c>
      <c r="AO871" s="3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E874" s="14"/>
      <c r="V874" s="17"/>
      <c r="X874" s="12"/>
      <c r="Y874" s="10"/>
      <c r="AA874" s="14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1"/>
      <c r="C879" s="10"/>
      <c r="V879" s="17"/>
      <c r="X879" s="11"/>
      <c r="Y879" s="10"/>
    </row>
    <row r="880" spans="2:41" x14ac:dyDescent="0.25">
      <c r="B880" s="15" t="s">
        <v>18</v>
      </c>
      <c r="C880" s="16">
        <f>SUM(C861:C879)</f>
        <v>2064.25</v>
      </c>
      <c r="V880" s="17"/>
      <c r="X880" s="15" t="s">
        <v>18</v>
      </c>
      <c r="Y880" s="16">
        <f>SUM(Y861:Y879)</f>
        <v>2064.25</v>
      </c>
    </row>
    <row r="881" spans="1:43" x14ac:dyDescent="0.25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 x14ac:dyDescent="0.25">
      <c r="E882" s="1" t="s">
        <v>19</v>
      </c>
      <c r="V882" s="17"/>
      <c r="AA882" s="1" t="s">
        <v>19</v>
      </c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V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5">
      <c r="V892" s="17"/>
    </row>
    <row r="893" spans="1:43" x14ac:dyDescent="0.25">
      <c r="H893" s="192" t="s">
        <v>30</v>
      </c>
      <c r="I893" s="192"/>
      <c r="J893" s="192"/>
      <c r="V893" s="17"/>
      <c r="AA893" s="192" t="s">
        <v>31</v>
      </c>
      <c r="AB893" s="192"/>
      <c r="AC893" s="192"/>
    </row>
    <row r="894" spans="1:43" x14ac:dyDescent="0.25">
      <c r="H894" s="192"/>
      <c r="I894" s="192"/>
      <c r="J894" s="192"/>
      <c r="V894" s="17"/>
      <c r="AA894" s="192"/>
      <c r="AB894" s="192"/>
      <c r="AC894" s="192"/>
    </row>
    <row r="895" spans="1:43" x14ac:dyDescent="0.25">
      <c r="V895" s="17"/>
    </row>
    <row r="896" spans="1:43" x14ac:dyDescent="0.25">
      <c r="V896" s="17"/>
    </row>
    <row r="897" spans="2:41" ht="23.25" x14ac:dyDescent="0.35">
      <c r="B897" s="24" t="s">
        <v>70</v>
      </c>
      <c r="V897" s="17"/>
      <c r="X897" s="22" t="s">
        <v>70</v>
      </c>
    </row>
    <row r="898" spans="2:41" ht="23.25" x14ac:dyDescent="0.35">
      <c r="B898" s="23" t="s">
        <v>32</v>
      </c>
      <c r="C898" s="20">
        <f>IF(X853="PAGADO",0,C858)</f>
        <v>-2064.25</v>
      </c>
      <c r="E898" s="193" t="s">
        <v>20</v>
      </c>
      <c r="F898" s="193"/>
      <c r="G898" s="193"/>
      <c r="H898" s="193"/>
      <c r="V898" s="17"/>
      <c r="X898" s="23" t="s">
        <v>32</v>
      </c>
      <c r="Y898" s="20">
        <f>IF(B1698="PAGADO",0,C903)</f>
        <v>-2064.25</v>
      </c>
      <c r="AA898" s="193" t="s">
        <v>20</v>
      </c>
      <c r="AB898" s="193"/>
      <c r="AC898" s="193"/>
      <c r="AD898" s="193"/>
    </row>
    <row r="899" spans="2:41" x14ac:dyDescent="0.25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C926</f>
        <v>2064.25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2064.25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26</v>
      </c>
      <c r="C903" s="21">
        <f>C901-C902</f>
        <v>-2064.25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-2064.25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5" t="str">
        <f>IF(Y903&lt;0,"NO PAGAR","COBRAR'")</f>
        <v>NO PAGAR</v>
      </c>
      <c r="Y904" s="195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 x14ac:dyDescent="0.35">
      <c r="B905" s="195" t="str">
        <f>IF(C903&lt;0,"NO PAGAR","COBRAR'")</f>
        <v>NO PAGAR</v>
      </c>
      <c r="C905" s="195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86" t="s">
        <v>9</v>
      </c>
      <c r="C906" s="187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86" t="s">
        <v>9</v>
      </c>
      <c r="Y906" s="187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9" t="str">
        <f>IF(Y858&lt;0,"SALDO ADELANTADO","SALDO A FAVOR '")</f>
        <v>SALDO ADELANTADO</v>
      </c>
      <c r="C907" s="10">
        <f>IF(Y858&lt;=0,Y858*-1)</f>
        <v>2064.25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2064.25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</v>
      </c>
      <c r="C914" s="10"/>
      <c r="E914" s="188" t="s">
        <v>7</v>
      </c>
      <c r="F914" s="189"/>
      <c r="G914" s="190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88" t="s">
        <v>7</v>
      </c>
      <c r="AB914" s="189"/>
      <c r="AC914" s="190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188" t="s">
        <v>7</v>
      </c>
      <c r="O916" s="189"/>
      <c r="P916" s="189"/>
      <c r="Q916" s="190"/>
      <c r="R916" s="18">
        <f>SUM(R900:R915)</f>
        <v>0</v>
      </c>
      <c r="S916" s="3"/>
      <c r="V916" s="17"/>
      <c r="X916" s="12"/>
      <c r="Y916" s="10"/>
      <c r="AJ916" s="188" t="s">
        <v>7</v>
      </c>
      <c r="AK916" s="189"/>
      <c r="AL916" s="189"/>
      <c r="AM916" s="190"/>
      <c r="AN916" s="18">
        <f>SUM(AN900:AN915)</f>
        <v>0</v>
      </c>
      <c r="AO916" s="3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E919" s="14"/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1"/>
      <c r="C925" s="10"/>
      <c r="V925" s="17"/>
      <c r="X925" s="11"/>
      <c r="Y925" s="10"/>
    </row>
    <row r="926" spans="2:41" x14ac:dyDescent="0.25">
      <c r="B926" s="15" t="s">
        <v>18</v>
      </c>
      <c r="C926" s="16">
        <f>SUM(C907:C925)</f>
        <v>2064.25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2064.25</v>
      </c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</row>
    <row r="941" spans="8:31" x14ac:dyDescent="0.25">
      <c r="V941" s="17"/>
      <c r="AC941" s="191" t="s">
        <v>29</v>
      </c>
      <c r="AD941" s="191"/>
      <c r="AE941" s="191"/>
    </row>
    <row r="942" spans="8:31" x14ac:dyDescent="0.25">
      <c r="H942" s="192" t="s">
        <v>28</v>
      </c>
      <c r="I942" s="192"/>
      <c r="J942" s="192"/>
      <c r="V942" s="17"/>
      <c r="AC942" s="191"/>
      <c r="AD942" s="191"/>
      <c r="AE942" s="191"/>
    </row>
    <row r="943" spans="8:31" x14ac:dyDescent="0.25">
      <c r="H943" s="192"/>
      <c r="I943" s="192"/>
      <c r="J943" s="192"/>
      <c r="V943" s="17"/>
      <c r="AC943" s="191"/>
      <c r="AD943" s="191"/>
      <c r="AE943" s="191"/>
    </row>
    <row r="944" spans="8:31" x14ac:dyDescent="0.25">
      <c r="V944" s="17"/>
    </row>
    <row r="945" spans="2:41" x14ac:dyDescent="0.25">
      <c r="V945" s="17"/>
    </row>
    <row r="946" spans="2:41" ht="23.25" x14ac:dyDescent="0.35">
      <c r="B946" s="22" t="s">
        <v>71</v>
      </c>
      <c r="V946" s="17"/>
      <c r="X946" s="22" t="s">
        <v>71</v>
      </c>
    </row>
    <row r="947" spans="2:41" ht="23.25" x14ac:dyDescent="0.35">
      <c r="B947" s="23" t="s">
        <v>32</v>
      </c>
      <c r="C947" s="20">
        <f>IF(X898="PAGADO",0,Y903)</f>
        <v>-2064.25</v>
      </c>
      <c r="E947" s="193" t="s">
        <v>20</v>
      </c>
      <c r="F947" s="193"/>
      <c r="G947" s="193"/>
      <c r="H947" s="193"/>
      <c r="V947" s="17"/>
      <c r="X947" s="23" t="s">
        <v>32</v>
      </c>
      <c r="Y947" s="20">
        <f>IF(B947="PAGADO",0,C952)</f>
        <v>-2064.25</v>
      </c>
      <c r="AA947" s="193" t="s">
        <v>20</v>
      </c>
      <c r="AB947" s="193"/>
      <c r="AC947" s="193"/>
      <c r="AD947" s="193"/>
    </row>
    <row r="948" spans="2:41" x14ac:dyDescent="0.25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 x14ac:dyDescent="0.25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9</v>
      </c>
      <c r="C951" s="20">
        <f>C974</f>
        <v>2064.25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2064.25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6" t="s">
        <v>25</v>
      </c>
      <c r="C952" s="21">
        <f>C950-C951</f>
        <v>-2064.25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-2064.25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 x14ac:dyDescent="0.4">
      <c r="B953" s="194" t="str">
        <f>IF(C952&lt;0,"NO PAGAR","COBRAR")</f>
        <v>NO PAGAR</v>
      </c>
      <c r="C953" s="194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4" t="str">
        <f>IF(Y952&lt;0,"NO PAGAR","COBRAR")</f>
        <v>NO PAGAR</v>
      </c>
      <c r="Y953" s="194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86" t="s">
        <v>9</v>
      </c>
      <c r="C954" s="18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86" t="s">
        <v>9</v>
      </c>
      <c r="Y954" s="187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9" t="str">
        <f>IF(C988&lt;0,"SALDO A FAVOR","SALDO ADELANTAD0'")</f>
        <v>SALDO ADELANTAD0'</v>
      </c>
      <c r="C955" s="10">
        <f>IF(Y903&lt;=0,Y903*-1)</f>
        <v>2064.25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2064.25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17</v>
      </c>
      <c r="C963" s="10"/>
      <c r="E963" s="188" t="s">
        <v>7</v>
      </c>
      <c r="F963" s="189"/>
      <c r="G963" s="190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88" t="s">
        <v>7</v>
      </c>
      <c r="AB963" s="189"/>
      <c r="AC963" s="190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 x14ac:dyDescent="0.25">
      <c r="B965" s="12"/>
      <c r="C965" s="10"/>
      <c r="N965" s="188" t="s">
        <v>7</v>
      </c>
      <c r="O965" s="189"/>
      <c r="P965" s="189"/>
      <c r="Q965" s="190"/>
      <c r="R965" s="18">
        <f>SUM(R949:R964)</f>
        <v>0</v>
      </c>
      <c r="S965" s="3"/>
      <c r="V965" s="17"/>
      <c r="X965" s="12"/>
      <c r="Y965" s="10"/>
      <c r="AJ965" s="188" t="s">
        <v>7</v>
      </c>
      <c r="AK965" s="189"/>
      <c r="AL965" s="189"/>
      <c r="AM965" s="190"/>
      <c r="AN965" s="18">
        <f>SUM(AN949:AN964)</f>
        <v>0</v>
      </c>
      <c r="AO965" s="3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E968" s="14"/>
      <c r="V968" s="17"/>
      <c r="X968" s="12"/>
      <c r="Y968" s="10"/>
      <c r="AA968" s="14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1"/>
      <c r="C973" s="10"/>
      <c r="V973" s="17"/>
      <c r="X973" s="11"/>
      <c r="Y973" s="10"/>
    </row>
    <row r="974" spans="2:41" x14ac:dyDescent="0.25">
      <c r="B974" s="15" t="s">
        <v>18</v>
      </c>
      <c r="C974" s="16">
        <f>SUM(C955:C973)</f>
        <v>2064.25</v>
      </c>
      <c r="V974" s="17"/>
      <c r="X974" s="15" t="s">
        <v>18</v>
      </c>
      <c r="Y974" s="16">
        <f>SUM(Y955:Y973)</f>
        <v>2064.25</v>
      </c>
    </row>
    <row r="975" spans="2:41" x14ac:dyDescent="0.25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 x14ac:dyDescent="0.25">
      <c r="E976" s="1" t="s">
        <v>19</v>
      </c>
      <c r="V976" s="17"/>
      <c r="AA976" s="1" t="s">
        <v>19</v>
      </c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V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5">
      <c r="V986" s="17"/>
    </row>
    <row r="987" spans="1:43" x14ac:dyDescent="0.25">
      <c r="H987" s="192" t="s">
        <v>30</v>
      </c>
      <c r="I987" s="192"/>
      <c r="J987" s="192"/>
      <c r="V987" s="17"/>
      <c r="AA987" s="192" t="s">
        <v>31</v>
      </c>
      <c r="AB987" s="192"/>
      <c r="AC987" s="192"/>
    </row>
    <row r="988" spans="1:43" x14ac:dyDescent="0.25">
      <c r="H988" s="192"/>
      <c r="I988" s="192"/>
      <c r="J988" s="192"/>
      <c r="V988" s="17"/>
      <c r="AA988" s="192"/>
      <c r="AB988" s="192"/>
      <c r="AC988" s="192"/>
    </row>
    <row r="989" spans="1:43" x14ac:dyDescent="0.25">
      <c r="V989" s="17"/>
    </row>
    <row r="990" spans="1:43" x14ac:dyDescent="0.25">
      <c r="V990" s="17"/>
    </row>
    <row r="991" spans="1:43" ht="23.25" x14ac:dyDescent="0.35">
      <c r="B991" s="24" t="s">
        <v>73</v>
      </c>
      <c r="V991" s="17"/>
      <c r="X991" s="22" t="s">
        <v>71</v>
      </c>
    </row>
    <row r="992" spans="1:43" ht="23.25" x14ac:dyDescent="0.35">
      <c r="B992" s="23" t="s">
        <v>32</v>
      </c>
      <c r="C992" s="20">
        <f>IF(X947="PAGADO",0,C952)</f>
        <v>-2064.25</v>
      </c>
      <c r="E992" s="193" t="s">
        <v>20</v>
      </c>
      <c r="F992" s="193"/>
      <c r="G992" s="193"/>
      <c r="H992" s="193"/>
      <c r="V992" s="17"/>
      <c r="X992" s="23" t="s">
        <v>32</v>
      </c>
      <c r="Y992" s="20">
        <f>IF(B1792="PAGADO",0,C997)</f>
        <v>-2064.25</v>
      </c>
      <c r="AA992" s="193" t="s">
        <v>20</v>
      </c>
      <c r="AB992" s="193"/>
      <c r="AC992" s="193"/>
      <c r="AD992" s="193"/>
    </row>
    <row r="993" spans="2:41" x14ac:dyDescent="0.25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 x14ac:dyDescent="0.25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" t="s">
        <v>9</v>
      </c>
      <c r="C996" s="20">
        <f>C1020</f>
        <v>2064.25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2064.25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6" t="s">
        <v>26</v>
      </c>
      <c r="C997" s="21">
        <f>C995-C996</f>
        <v>-2064.25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-2064.25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5" t="str">
        <f>IF(Y997&lt;0,"NO PAGAR","COBRAR'")</f>
        <v>NO PAGAR</v>
      </c>
      <c r="Y998" s="195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 x14ac:dyDescent="0.35">
      <c r="B999" s="195" t="str">
        <f>IF(C997&lt;0,"NO PAGAR","COBRAR'")</f>
        <v>NO PAGAR</v>
      </c>
      <c r="C999" s="195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86" t="s">
        <v>9</v>
      </c>
      <c r="C1000" s="187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86" t="s">
        <v>9</v>
      </c>
      <c r="Y1000" s="187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9" t="str">
        <f>IF(Y952&lt;0,"SALDO ADELANTADO","SALDO A FAVOR '")</f>
        <v>SALDO ADELANTADO</v>
      </c>
      <c r="C1001" s="10">
        <f>IF(Y952&lt;=0,Y952*-1)</f>
        <v>2064.25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2064.25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16</v>
      </c>
      <c r="C1008" s="10"/>
      <c r="E1008" s="188" t="s">
        <v>7</v>
      </c>
      <c r="F1008" s="189"/>
      <c r="G1008" s="190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88" t="s">
        <v>7</v>
      </c>
      <c r="AB1008" s="189"/>
      <c r="AC1008" s="190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 x14ac:dyDescent="0.25">
      <c r="B1010" s="12"/>
      <c r="C1010" s="10"/>
      <c r="N1010" s="188" t="s">
        <v>7</v>
      </c>
      <c r="O1010" s="189"/>
      <c r="P1010" s="189"/>
      <c r="Q1010" s="190"/>
      <c r="R1010" s="18">
        <f>SUM(R994:R1009)</f>
        <v>0</v>
      </c>
      <c r="S1010" s="3"/>
      <c r="V1010" s="17"/>
      <c r="X1010" s="12"/>
      <c r="Y1010" s="10"/>
      <c r="AJ1010" s="188" t="s">
        <v>7</v>
      </c>
      <c r="AK1010" s="189"/>
      <c r="AL1010" s="189"/>
      <c r="AM1010" s="190"/>
      <c r="AN1010" s="18">
        <f>SUM(AN994:AN1009)</f>
        <v>0</v>
      </c>
      <c r="AO1010" s="3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V1012" s="17"/>
      <c r="X1012" s="12"/>
      <c r="Y1012" s="10"/>
    </row>
    <row r="1013" spans="2:41" x14ac:dyDescent="0.25">
      <c r="B1013" s="12"/>
      <c r="C1013" s="10"/>
      <c r="E1013" s="14"/>
      <c r="V1013" s="17"/>
      <c r="X1013" s="12"/>
      <c r="Y1013" s="10"/>
      <c r="AA1013" s="14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1"/>
      <c r="C1019" s="10"/>
      <c r="V1019" s="17"/>
      <c r="X1019" s="11"/>
      <c r="Y1019" s="10"/>
    </row>
    <row r="1020" spans="2:41" x14ac:dyDescent="0.25">
      <c r="B1020" s="15" t="s">
        <v>18</v>
      </c>
      <c r="C1020" s="16">
        <f>SUM(C1001:C1019)</f>
        <v>2064.25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2064.25</v>
      </c>
      <c r="Z1020" t="s">
        <v>22</v>
      </c>
      <c r="AA1020" t="s">
        <v>21</v>
      </c>
    </row>
    <row r="1021" spans="2:41" x14ac:dyDescent="0.25">
      <c r="E1021" s="1" t="s">
        <v>19</v>
      </c>
      <c r="V1021" s="17"/>
      <c r="AA1021" s="1" t="s">
        <v>19</v>
      </c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31" x14ac:dyDescent="0.25">
      <c r="V1025" s="17"/>
    </row>
    <row r="1026" spans="2:31" x14ac:dyDescent="0.25">
      <c r="V1026" s="17"/>
    </row>
    <row r="1027" spans="2:31" x14ac:dyDescent="0.25">
      <c r="V1027" s="17"/>
    </row>
    <row r="1028" spans="2:31" x14ac:dyDescent="0.25">
      <c r="V1028" s="17"/>
    </row>
    <row r="1029" spans="2:31" x14ac:dyDescent="0.25">
      <c r="V1029" s="17"/>
    </row>
    <row r="1030" spans="2:31" x14ac:dyDescent="0.25">
      <c r="V1030" s="17"/>
    </row>
    <row r="1031" spans="2:31" x14ac:dyDescent="0.25">
      <c r="V1031" s="17"/>
    </row>
    <row r="1032" spans="2:31" x14ac:dyDescent="0.25">
      <c r="V1032" s="17"/>
    </row>
    <row r="1033" spans="2:31" x14ac:dyDescent="0.25">
      <c r="V1033" s="17"/>
    </row>
    <row r="1034" spans="2:31" x14ac:dyDescent="0.25">
      <c r="V1034" s="17"/>
      <c r="AC1034" s="191" t="s">
        <v>29</v>
      </c>
      <c r="AD1034" s="191"/>
      <c r="AE1034" s="191"/>
    </row>
    <row r="1035" spans="2:31" x14ac:dyDescent="0.25">
      <c r="H1035" s="192" t="s">
        <v>28</v>
      </c>
      <c r="I1035" s="192"/>
      <c r="J1035" s="192"/>
      <c r="V1035" s="17"/>
      <c r="AC1035" s="191"/>
      <c r="AD1035" s="191"/>
      <c r="AE1035" s="191"/>
    </row>
    <row r="1036" spans="2:31" x14ac:dyDescent="0.25">
      <c r="H1036" s="192"/>
      <c r="I1036" s="192"/>
      <c r="J1036" s="192"/>
      <c r="V1036" s="17"/>
      <c r="AC1036" s="191"/>
      <c r="AD1036" s="191"/>
      <c r="AE1036" s="191"/>
    </row>
    <row r="1037" spans="2:31" x14ac:dyDescent="0.25">
      <c r="V1037" s="17"/>
    </row>
    <row r="1038" spans="2:31" x14ac:dyDescent="0.25">
      <c r="V1038" s="17"/>
    </row>
    <row r="1039" spans="2:31" ht="23.25" x14ac:dyDescent="0.35">
      <c r="B1039" s="22" t="s">
        <v>72</v>
      </c>
      <c r="V1039" s="17"/>
      <c r="X1039" s="22" t="s">
        <v>74</v>
      </c>
    </row>
    <row r="1040" spans="2:31" ht="23.25" x14ac:dyDescent="0.35">
      <c r="B1040" s="23" t="s">
        <v>32</v>
      </c>
      <c r="C1040" s="20">
        <f>IF(X992="PAGADO",0,Y997)</f>
        <v>-2064.25</v>
      </c>
      <c r="E1040" s="193" t="s">
        <v>20</v>
      </c>
      <c r="F1040" s="193"/>
      <c r="G1040" s="193"/>
      <c r="H1040" s="193"/>
      <c r="V1040" s="17"/>
      <c r="X1040" s="23" t="s">
        <v>32</v>
      </c>
      <c r="Y1040" s="20">
        <f>IF(B1040="PAGADO",0,C1045)</f>
        <v>-2064.25</v>
      </c>
      <c r="AA1040" s="193" t="s">
        <v>20</v>
      </c>
      <c r="AB1040" s="193"/>
      <c r="AC1040" s="193"/>
      <c r="AD1040" s="193"/>
    </row>
    <row r="1041" spans="2:41" x14ac:dyDescent="0.25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9</v>
      </c>
      <c r="C1044" s="20">
        <f>C1067</f>
        <v>2064.25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2064.25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6" t="s">
        <v>25</v>
      </c>
      <c r="C1045" s="21">
        <f>C1043-C1044</f>
        <v>-2064.25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-2064.25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 x14ac:dyDescent="0.4">
      <c r="B1046" s="194" t="str">
        <f>IF(C1045&lt;0,"NO PAGAR","COBRAR")</f>
        <v>NO PAGAR</v>
      </c>
      <c r="C1046" s="194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4" t="str">
        <f>IF(Y1045&lt;0,"NO PAGAR","COBRAR")</f>
        <v>NO PAGAR</v>
      </c>
      <c r="Y1046" s="194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86" t="s">
        <v>9</v>
      </c>
      <c r="C1047" s="18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86" t="s">
        <v>9</v>
      </c>
      <c r="Y1047" s="187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9" t="str">
        <f>IF(C1081&lt;0,"SALDO A FAVOR","SALDO ADELANTAD0'")</f>
        <v>SALDO ADELANTAD0'</v>
      </c>
      <c r="C1048" s="10">
        <f>IF(Y992&lt;=0,Y992*-1)</f>
        <v>2064.25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2064.25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17</v>
      </c>
      <c r="C1056" s="10"/>
      <c r="E1056" s="188" t="s">
        <v>7</v>
      </c>
      <c r="F1056" s="189"/>
      <c r="G1056" s="190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88" t="s">
        <v>7</v>
      </c>
      <c r="AB1056" s="189"/>
      <c r="AC1056" s="190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 x14ac:dyDescent="0.25">
      <c r="B1058" s="12"/>
      <c r="C1058" s="10"/>
      <c r="N1058" s="188" t="s">
        <v>7</v>
      </c>
      <c r="O1058" s="189"/>
      <c r="P1058" s="189"/>
      <c r="Q1058" s="190"/>
      <c r="R1058" s="18">
        <f>SUM(R1042:R1057)</f>
        <v>0</v>
      </c>
      <c r="S1058" s="3"/>
      <c r="V1058" s="17"/>
      <c r="X1058" s="12"/>
      <c r="Y1058" s="10"/>
      <c r="AJ1058" s="188" t="s">
        <v>7</v>
      </c>
      <c r="AK1058" s="189"/>
      <c r="AL1058" s="189"/>
      <c r="AM1058" s="190"/>
      <c r="AN1058" s="18">
        <f>SUM(AN1042:AN1057)</f>
        <v>0</v>
      </c>
      <c r="AO1058" s="3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E1061" s="14"/>
      <c r="V1061" s="17"/>
      <c r="X1061" s="12"/>
      <c r="Y1061" s="10"/>
      <c r="AA1061" s="14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1"/>
      <c r="C1066" s="10"/>
      <c r="V1066" s="17"/>
      <c r="X1066" s="11"/>
      <c r="Y1066" s="10"/>
    </row>
    <row r="1067" spans="2:41" x14ac:dyDescent="0.25">
      <c r="B1067" s="15" t="s">
        <v>18</v>
      </c>
      <c r="C1067" s="16">
        <f>SUM(C1048:C1066)</f>
        <v>2064.25</v>
      </c>
      <c r="V1067" s="17"/>
      <c r="X1067" s="15" t="s">
        <v>18</v>
      </c>
      <c r="Y1067" s="16">
        <f>SUM(Y1048:Y1066)</f>
        <v>2064.25</v>
      </c>
    </row>
    <row r="1068" spans="2:41" x14ac:dyDescent="0.25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 x14ac:dyDescent="0.25">
      <c r="E1069" s="1" t="s">
        <v>19</v>
      </c>
      <c r="V1069" s="17"/>
      <c r="AA1069" s="1" t="s">
        <v>19</v>
      </c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V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 x14ac:dyDescent="0.25">
      <c r="V1079" s="17"/>
    </row>
    <row r="1080" spans="1:43" x14ac:dyDescent="0.25">
      <c r="H1080" s="192" t="s">
        <v>30</v>
      </c>
      <c r="I1080" s="192"/>
      <c r="J1080" s="192"/>
      <c r="V1080" s="17"/>
      <c r="AA1080" s="192" t="s">
        <v>31</v>
      </c>
      <c r="AB1080" s="192"/>
      <c r="AC1080" s="192"/>
    </row>
    <row r="1081" spans="1:43" x14ac:dyDescent="0.25">
      <c r="H1081" s="192"/>
      <c r="I1081" s="192"/>
      <c r="J1081" s="192"/>
      <c r="V1081" s="17"/>
      <c r="AA1081" s="192"/>
      <c r="AB1081" s="192"/>
      <c r="AC1081" s="192"/>
    </row>
    <row r="1082" spans="1:43" x14ac:dyDescent="0.25">
      <c r="V1082" s="17"/>
    </row>
    <row r="1083" spans="1:43" x14ac:dyDescent="0.25">
      <c r="V1083" s="17"/>
    </row>
    <row r="1084" spans="1:43" ht="23.25" x14ac:dyDescent="0.35">
      <c r="B1084" s="24" t="s">
        <v>72</v>
      </c>
      <c r="V1084" s="17"/>
      <c r="X1084" s="22" t="s">
        <v>72</v>
      </c>
    </row>
    <row r="1085" spans="1:43" ht="23.25" x14ac:dyDescent="0.35">
      <c r="B1085" s="23" t="s">
        <v>32</v>
      </c>
      <c r="C1085" s="20">
        <f>IF(X1040="PAGADO",0,C1045)</f>
        <v>-2064.25</v>
      </c>
      <c r="E1085" s="193" t="s">
        <v>20</v>
      </c>
      <c r="F1085" s="193"/>
      <c r="G1085" s="193"/>
      <c r="H1085" s="193"/>
      <c r="V1085" s="17"/>
      <c r="X1085" s="23" t="s">
        <v>32</v>
      </c>
      <c r="Y1085" s="20">
        <f>IF(B1885="PAGADO",0,C1090)</f>
        <v>-2064.25</v>
      </c>
      <c r="AA1085" s="193" t="s">
        <v>20</v>
      </c>
      <c r="AB1085" s="193"/>
      <c r="AC1085" s="193"/>
      <c r="AD1085" s="193"/>
    </row>
    <row r="1086" spans="1:43" x14ac:dyDescent="0.25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 x14ac:dyDescent="0.25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" t="s">
        <v>9</v>
      </c>
      <c r="C1089" s="20">
        <f>C1113</f>
        <v>2064.25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2064.25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6" t="s">
        <v>26</v>
      </c>
      <c r="C1090" s="21">
        <f>C1088-C1089</f>
        <v>-2064.25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-2064.25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5" t="str">
        <f>IF(Y1090&lt;0,"NO PAGAR","COBRAR'")</f>
        <v>NO PAGAR</v>
      </c>
      <c r="Y1091" s="195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 x14ac:dyDescent="0.35">
      <c r="B1092" s="195" t="str">
        <f>IF(C1090&lt;0,"NO PAGAR","COBRAR'")</f>
        <v>NO PAGAR</v>
      </c>
      <c r="C1092" s="195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86" t="s">
        <v>9</v>
      </c>
      <c r="C1093" s="187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86" t="s">
        <v>9</v>
      </c>
      <c r="Y1093" s="187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9" t="str">
        <f>IF(Y1045&lt;0,"SALDO ADELANTADO","SALDO A FAVOR '")</f>
        <v>SALDO ADELANTADO</v>
      </c>
      <c r="C1094" s="10">
        <f>IF(Y1045&lt;=0,Y1045*-1)</f>
        <v>2064.25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2064.25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16</v>
      </c>
      <c r="C1101" s="10"/>
      <c r="E1101" s="188" t="s">
        <v>7</v>
      </c>
      <c r="F1101" s="189"/>
      <c r="G1101" s="190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88" t="s">
        <v>7</v>
      </c>
      <c r="AB1101" s="189"/>
      <c r="AC1101" s="190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 x14ac:dyDescent="0.25">
      <c r="B1103" s="12"/>
      <c r="C1103" s="10"/>
      <c r="N1103" s="188" t="s">
        <v>7</v>
      </c>
      <c r="O1103" s="189"/>
      <c r="P1103" s="189"/>
      <c r="Q1103" s="190"/>
      <c r="R1103" s="18">
        <f>SUM(R1087:R1102)</f>
        <v>0</v>
      </c>
      <c r="S1103" s="3"/>
      <c r="V1103" s="17"/>
      <c r="X1103" s="12"/>
      <c r="Y1103" s="10"/>
      <c r="AJ1103" s="188" t="s">
        <v>7</v>
      </c>
      <c r="AK1103" s="189"/>
      <c r="AL1103" s="189"/>
      <c r="AM1103" s="190"/>
      <c r="AN1103" s="18">
        <f>SUM(AN1087:AN1102)</f>
        <v>0</v>
      </c>
      <c r="AO1103" s="3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2"/>
      <c r="C1106" s="10"/>
      <c r="E1106" s="14"/>
      <c r="V1106" s="17"/>
      <c r="X1106" s="12"/>
      <c r="Y1106" s="10"/>
      <c r="AA1106" s="14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2"/>
      <c r="C1111" s="10"/>
      <c r="V1111" s="17"/>
      <c r="X1111" s="12"/>
      <c r="Y1111" s="10"/>
    </row>
    <row r="1112" spans="2:27" x14ac:dyDescent="0.25">
      <c r="B1112" s="11"/>
      <c r="C1112" s="10"/>
      <c r="V1112" s="17"/>
      <c r="X1112" s="11"/>
      <c r="Y1112" s="10"/>
    </row>
    <row r="1113" spans="2:27" x14ac:dyDescent="0.25">
      <c r="B1113" s="15" t="s">
        <v>18</v>
      </c>
      <c r="C1113" s="16">
        <f>SUM(C1094:C1112)</f>
        <v>2064.25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2064.25</v>
      </c>
      <c r="Z1113" t="s">
        <v>22</v>
      </c>
      <c r="AA1113" t="s">
        <v>21</v>
      </c>
    </row>
    <row r="1114" spans="2:27" x14ac:dyDescent="0.25">
      <c r="E1114" s="1" t="s">
        <v>19</v>
      </c>
      <c r="V1114" s="17"/>
      <c r="AA1114" s="1" t="s">
        <v>19</v>
      </c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317" zoomScaleNormal="100" workbookViewId="0">
      <selection activeCell="B347" sqref="B347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191" t="s">
        <v>29</v>
      </c>
      <c r="AD2" s="191"/>
      <c r="AE2" s="191"/>
    </row>
    <row r="3" spans="2:41" x14ac:dyDescent="0.25">
      <c r="H3" s="192" t="s">
        <v>28</v>
      </c>
      <c r="I3" s="192"/>
      <c r="J3" s="192"/>
      <c r="V3" s="17"/>
      <c r="AC3" s="191"/>
      <c r="AD3" s="191"/>
      <c r="AE3" s="191"/>
    </row>
    <row r="4" spans="2:41" x14ac:dyDescent="0.25">
      <c r="H4" s="192"/>
      <c r="I4" s="192"/>
      <c r="J4" s="192"/>
      <c r="V4" s="17"/>
      <c r="AC4" s="191"/>
      <c r="AD4" s="191"/>
      <c r="AE4" s="19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193" t="s">
        <v>78</v>
      </c>
      <c r="F8" s="193"/>
      <c r="G8" s="193"/>
      <c r="H8" s="193"/>
      <c r="V8" s="17"/>
      <c r="X8" s="23" t="s">
        <v>130</v>
      </c>
      <c r="Y8" s="20">
        <f>IF(B8="PAGADO",0,C13)</f>
        <v>0</v>
      </c>
      <c r="AA8" s="193" t="s">
        <v>78</v>
      </c>
      <c r="AB8" s="193"/>
      <c r="AC8" s="193"/>
      <c r="AD8" s="193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194" t="str">
        <f>IF(C13&lt;0,"NO PAGAR","COBRAR")</f>
        <v>COBRAR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8" t="s">
        <v>7</v>
      </c>
      <c r="F24" s="189"/>
      <c r="G24" s="190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88" t="s">
        <v>7</v>
      </c>
      <c r="AB24" s="189"/>
      <c r="AC24" s="190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8" t="s">
        <v>7</v>
      </c>
      <c r="O26" s="189"/>
      <c r="P26" s="189"/>
      <c r="Q26" s="190"/>
      <c r="R26" s="18">
        <f>SUM(R10:R25)</f>
        <v>0.35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 x14ac:dyDescent="0.25">
      <c r="H49" s="192"/>
      <c r="I49" s="192"/>
      <c r="J49" s="192"/>
      <c r="V49" s="17"/>
      <c r="AA49" s="192"/>
      <c r="AB49" s="192"/>
      <c r="AC49" s="19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93" t="s">
        <v>213</v>
      </c>
      <c r="F53" s="193"/>
      <c r="G53" s="193"/>
      <c r="H53" s="193"/>
      <c r="V53" s="17"/>
      <c r="X53" s="23" t="s">
        <v>32</v>
      </c>
      <c r="Y53" s="20">
        <f>IF(B53="PAGADO",0,C58)</f>
        <v>540</v>
      </c>
      <c r="AA53" s="193" t="s">
        <v>78</v>
      </c>
      <c r="AB53" s="193"/>
      <c r="AC53" s="193"/>
      <c r="AD53" s="193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8" t="s">
        <v>7</v>
      </c>
      <c r="F69" s="189"/>
      <c r="G69" s="190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191" t="s">
        <v>29</v>
      </c>
      <c r="AD95" s="191"/>
      <c r="AE95" s="191"/>
    </row>
    <row r="96" spans="2:31" x14ac:dyDescent="0.25">
      <c r="H96" s="192" t="s">
        <v>28</v>
      </c>
      <c r="I96" s="192"/>
      <c r="J96" s="192"/>
      <c r="V96" s="17"/>
      <c r="AC96" s="191"/>
      <c r="AD96" s="191"/>
      <c r="AE96" s="191"/>
    </row>
    <row r="97" spans="2:41" x14ac:dyDescent="0.25">
      <c r="H97" s="192"/>
      <c r="I97" s="192"/>
      <c r="J97" s="192"/>
      <c r="V97" s="17"/>
      <c r="AC97" s="191"/>
      <c r="AD97" s="191"/>
      <c r="AE97" s="191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193" t="s">
        <v>78</v>
      </c>
      <c r="F101" s="193"/>
      <c r="G101" s="193"/>
      <c r="H101" s="193"/>
      <c r="V101" s="17"/>
      <c r="X101" s="23" t="s">
        <v>32</v>
      </c>
      <c r="Y101" s="20">
        <f>IF(B101="PAGADO",0,C106)</f>
        <v>0</v>
      </c>
      <c r="AA101" s="193" t="s">
        <v>310</v>
      </c>
      <c r="AB101" s="193"/>
      <c r="AC101" s="193"/>
      <c r="AD101" s="193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194" t="str">
        <f>IF(C106&lt;0,"NO PAGAR","COBRAR")</f>
        <v>COBRAR</v>
      </c>
      <c r="C107" s="194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94" t="str">
        <f>IF(Y106&lt;0,"NO PAGAR","COBRAR")</f>
        <v>COBRAR</v>
      </c>
      <c r="Y107" s="194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86" t="s">
        <v>9</v>
      </c>
      <c r="C108" s="187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86" t="s">
        <v>9</v>
      </c>
      <c r="Y108" s="18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188" t="s">
        <v>7</v>
      </c>
      <c r="F117" s="189"/>
      <c r="G117" s="190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8" t="s">
        <v>7</v>
      </c>
      <c r="AB117" s="189"/>
      <c r="AC117" s="190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188" t="s">
        <v>7</v>
      </c>
      <c r="O119" s="189"/>
      <c r="P119" s="189"/>
      <c r="Q119" s="190"/>
      <c r="R119" s="18">
        <f>SUM(R103:R118)</f>
        <v>0</v>
      </c>
      <c r="S119" s="3"/>
      <c r="V119" s="17"/>
      <c r="X119" s="12"/>
      <c r="Y119" s="10"/>
      <c r="AJ119" s="188" t="s">
        <v>7</v>
      </c>
      <c r="AK119" s="189"/>
      <c r="AL119" s="189"/>
      <c r="AM119" s="190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192" t="s">
        <v>30</v>
      </c>
      <c r="I133" s="192"/>
      <c r="J133" s="192"/>
      <c r="V133" s="17"/>
      <c r="AA133" s="192" t="s">
        <v>31</v>
      </c>
      <c r="AB133" s="192"/>
      <c r="AC133" s="192"/>
    </row>
    <row r="134" spans="1:43" x14ac:dyDescent="0.25">
      <c r="H134" s="192"/>
      <c r="I134" s="192"/>
      <c r="J134" s="192"/>
      <c r="V134" s="17"/>
      <c r="AA134" s="192"/>
      <c r="AB134" s="192"/>
      <c r="AC134" s="192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193" t="s">
        <v>310</v>
      </c>
      <c r="F138" s="193"/>
      <c r="G138" s="193"/>
      <c r="H138" s="193"/>
      <c r="V138" s="17"/>
      <c r="X138" s="23" t="s">
        <v>32</v>
      </c>
      <c r="Y138" s="20">
        <f>IF(B138="PAGADO",0,C143)</f>
        <v>670</v>
      </c>
      <c r="AA138" s="193" t="s">
        <v>78</v>
      </c>
      <c r="AB138" s="193"/>
      <c r="AC138" s="193"/>
      <c r="AD138" s="193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5" t="str">
        <f>IF(Y143&lt;0,"NO PAGAR","COBRAR'")</f>
        <v>COBRAR'</v>
      </c>
      <c r="Y144" s="195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195" t="str">
        <f>IF(C143&lt;0,"NO PAGAR","COBRAR'")</f>
        <v>COBRAR'</v>
      </c>
      <c r="C145" s="195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86" t="s">
        <v>9</v>
      </c>
      <c r="C146" s="187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86" t="s">
        <v>9</v>
      </c>
      <c r="Y146" s="187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188" t="s">
        <v>7</v>
      </c>
      <c r="F154" s="189"/>
      <c r="G154" s="190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88" t="s">
        <v>7</v>
      </c>
      <c r="AB154" s="189"/>
      <c r="AC154" s="190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188" t="s">
        <v>7</v>
      </c>
      <c r="O156" s="189"/>
      <c r="P156" s="189"/>
      <c r="Q156" s="190"/>
      <c r="R156" s="18">
        <f>SUM(R140:R155)</f>
        <v>0</v>
      </c>
      <c r="S156" s="3"/>
      <c r="V156" s="17"/>
      <c r="X156" s="12"/>
      <c r="Y156" s="10"/>
      <c r="AJ156" s="188" t="s">
        <v>7</v>
      </c>
      <c r="AK156" s="189"/>
      <c r="AL156" s="189"/>
      <c r="AM156" s="190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191" t="s">
        <v>29</v>
      </c>
      <c r="AD181" s="191"/>
      <c r="AE181" s="191"/>
    </row>
    <row r="182" spans="2:41" x14ac:dyDescent="0.25">
      <c r="H182" s="192" t="s">
        <v>28</v>
      </c>
      <c r="I182" s="192"/>
      <c r="J182" s="192"/>
      <c r="V182" s="17"/>
      <c r="AC182" s="191"/>
      <c r="AD182" s="191"/>
      <c r="AE182" s="191"/>
    </row>
    <row r="183" spans="2:41" x14ac:dyDescent="0.25">
      <c r="H183" s="192"/>
      <c r="I183" s="192"/>
      <c r="J183" s="192"/>
      <c r="V183" s="17"/>
      <c r="AC183" s="191"/>
      <c r="AD183" s="191"/>
      <c r="AE183" s="191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193" t="s">
        <v>434</v>
      </c>
      <c r="F187" s="193"/>
      <c r="G187" s="193"/>
      <c r="H187" s="193"/>
      <c r="O187" s="59" t="s">
        <v>433</v>
      </c>
      <c r="V187" s="17"/>
      <c r="X187" s="23" t="s">
        <v>32</v>
      </c>
      <c r="Y187" s="20">
        <f>IF(B187="PAGADO",0,C192)</f>
        <v>0</v>
      </c>
      <c r="AA187" s="193" t="s">
        <v>20</v>
      </c>
      <c r="AB187" s="193"/>
      <c r="AC187" s="193"/>
      <c r="AD187" s="193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194" t="str">
        <f>IF(C192&lt;0,"NO PAGAR","COBRAR")</f>
        <v>COBRAR</v>
      </c>
      <c r="C193" s="194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4" t="str">
        <f>IF(Y192&lt;0,"NO PAGAR","COBRAR")</f>
        <v>COBRAR</v>
      </c>
      <c r="Y193" s="194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86" t="s">
        <v>9</v>
      </c>
      <c r="C194" s="187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86" t="s">
        <v>9</v>
      </c>
      <c r="Y194" s="187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188" t="s">
        <v>7</v>
      </c>
      <c r="F203" s="189"/>
      <c r="G203" s="190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88" t="s">
        <v>7</v>
      </c>
      <c r="AB203" s="189"/>
      <c r="AC203" s="190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188" t="s">
        <v>7</v>
      </c>
      <c r="O205" s="189"/>
      <c r="P205" s="189"/>
      <c r="Q205" s="190"/>
      <c r="R205" s="18">
        <f>SUM(R189:R204)</f>
        <v>480.45</v>
      </c>
      <c r="S205" s="3"/>
      <c r="V205" s="17"/>
      <c r="X205" s="12"/>
      <c r="Y205" s="10"/>
      <c r="AJ205" s="188" t="s">
        <v>7</v>
      </c>
      <c r="AK205" s="189"/>
      <c r="AL205" s="189"/>
      <c r="AM205" s="190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192" t="s">
        <v>30</v>
      </c>
      <c r="I227" s="192"/>
      <c r="J227" s="192"/>
      <c r="V227" s="17"/>
      <c r="AA227" s="192" t="s">
        <v>31</v>
      </c>
      <c r="AB227" s="192"/>
      <c r="AC227" s="192"/>
    </row>
    <row r="228" spans="1:43" x14ac:dyDescent="0.25">
      <c r="H228" s="192"/>
      <c r="I228" s="192"/>
      <c r="J228" s="192"/>
      <c r="V228" s="17"/>
      <c r="AA228" s="192"/>
      <c r="AB228" s="192"/>
      <c r="AC228" s="192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193" t="s">
        <v>20</v>
      </c>
      <c r="F232" s="193"/>
      <c r="G232" s="193"/>
      <c r="H232" s="193"/>
      <c r="V232" s="17"/>
      <c r="X232" s="23" t="s">
        <v>32</v>
      </c>
      <c r="Y232" s="20">
        <f>IF(B232="PAGADO",0,C237)</f>
        <v>0</v>
      </c>
      <c r="AA232" s="193" t="s">
        <v>20</v>
      </c>
      <c r="AB232" s="193"/>
      <c r="AC232" s="193"/>
      <c r="AD232" s="193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5" t="str">
        <f>IF(Y237&lt;0,"NO PAGAR","COBRAR'")</f>
        <v>COBRAR'</v>
      </c>
      <c r="Y238" s="195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195" t="str">
        <f>IF(C237&lt;0,"NO PAGAR","COBRAR'")</f>
        <v>COBRAR'</v>
      </c>
      <c r="C239" s="195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86" t="s">
        <v>9</v>
      </c>
      <c r="C240" s="187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86" t="s">
        <v>9</v>
      </c>
      <c r="Y240" s="187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188" t="s">
        <v>7</v>
      </c>
      <c r="F248" s="189"/>
      <c r="G248" s="190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88" t="s">
        <v>7</v>
      </c>
      <c r="AB248" s="189"/>
      <c r="AC248" s="190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188" t="s">
        <v>7</v>
      </c>
      <c r="O250" s="189"/>
      <c r="P250" s="189"/>
      <c r="Q250" s="190"/>
      <c r="R250" s="18">
        <f>SUM(R234:R249)</f>
        <v>0</v>
      </c>
      <c r="S250" s="3"/>
      <c r="V250" s="17"/>
      <c r="X250" s="12"/>
      <c r="Y250" s="10"/>
      <c r="AJ250" s="188" t="s">
        <v>7</v>
      </c>
      <c r="AK250" s="189"/>
      <c r="AL250" s="189"/>
      <c r="AM250" s="190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191" t="s">
        <v>29</v>
      </c>
      <c r="AD273" s="191"/>
      <c r="AE273" s="191"/>
    </row>
    <row r="274" spans="2:41" x14ac:dyDescent="0.25">
      <c r="H274" s="192" t="s">
        <v>28</v>
      </c>
      <c r="I274" s="192"/>
      <c r="J274" s="192"/>
      <c r="V274" s="17"/>
      <c r="AC274" s="191"/>
      <c r="AD274" s="191"/>
      <c r="AE274" s="191"/>
    </row>
    <row r="275" spans="2:41" x14ac:dyDescent="0.25">
      <c r="H275" s="192"/>
      <c r="I275" s="192"/>
      <c r="J275" s="192"/>
      <c r="V275" s="17"/>
      <c r="AC275" s="191"/>
      <c r="AD275" s="191"/>
      <c r="AE275" s="191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193" t="s">
        <v>20</v>
      </c>
      <c r="F279" s="193"/>
      <c r="G279" s="193"/>
      <c r="H279" s="193"/>
      <c r="V279" s="17"/>
      <c r="X279" s="23" t="s">
        <v>32</v>
      </c>
      <c r="Y279" s="20">
        <f>IF(B279="PAGADO",0,C284)</f>
        <v>0</v>
      </c>
      <c r="AA279" s="193" t="s">
        <v>20</v>
      </c>
      <c r="AB279" s="193"/>
      <c r="AC279" s="193"/>
      <c r="AD279" s="193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194" t="str">
        <f>IF(C284&lt;0,"NO PAGAR","COBRAR")</f>
        <v>COBRAR</v>
      </c>
      <c r="C285" s="194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4" t="str">
        <f>IF(Y284&lt;0,"NO PAGAR","COBRAR")</f>
        <v>COBRAR</v>
      </c>
      <c r="Y285" s="194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86" t="s">
        <v>9</v>
      </c>
      <c r="C286" s="187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86" t="s">
        <v>9</v>
      </c>
      <c r="Y286" s="187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188" t="s">
        <v>7</v>
      </c>
      <c r="F295" s="189"/>
      <c r="G295" s="190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88" t="s">
        <v>7</v>
      </c>
      <c r="AB295" s="189"/>
      <c r="AC295" s="190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188" t="s">
        <v>7</v>
      </c>
      <c r="O297" s="189"/>
      <c r="P297" s="189"/>
      <c r="Q297" s="190"/>
      <c r="R297" s="18">
        <f>SUM(R281:R296)</f>
        <v>0</v>
      </c>
      <c r="S297" s="3"/>
      <c r="V297" s="17"/>
      <c r="X297" s="12"/>
      <c r="Y297" s="10"/>
      <c r="AJ297" s="188" t="s">
        <v>7</v>
      </c>
      <c r="AK297" s="189"/>
      <c r="AL297" s="189"/>
      <c r="AM297" s="190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192" t="s">
        <v>30</v>
      </c>
      <c r="I319" s="192"/>
      <c r="J319" s="192"/>
      <c r="V319" s="17"/>
      <c r="AA319" s="192" t="s">
        <v>31</v>
      </c>
      <c r="AB319" s="192"/>
      <c r="AC319" s="192"/>
    </row>
    <row r="320" spans="1:43" x14ac:dyDescent="0.25">
      <c r="H320" s="192"/>
      <c r="I320" s="192"/>
      <c r="J320" s="192"/>
      <c r="V320" s="17"/>
      <c r="AA320" s="192"/>
      <c r="AB320" s="192"/>
      <c r="AC320" s="192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193" t="s">
        <v>20</v>
      </c>
      <c r="F324" s="193"/>
      <c r="G324" s="193"/>
      <c r="H324" s="193"/>
      <c r="V324" s="17"/>
      <c r="X324" s="23" t="s">
        <v>32</v>
      </c>
      <c r="Y324" s="20">
        <f>IF(B1124="PAGADO",0,C329)</f>
        <v>0</v>
      </c>
      <c r="AA324" s="193" t="s">
        <v>20</v>
      </c>
      <c r="AB324" s="193"/>
      <c r="AC324" s="193"/>
      <c r="AD324" s="193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5" t="str">
        <f>IF(Y329&lt;0,"NO PAGAR","COBRAR'")</f>
        <v>COBRAR'</v>
      </c>
      <c r="Y330" s="195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195" t="str">
        <f>IF(C329&lt;0,"NO PAGAR","COBRAR'")</f>
        <v>COBRAR'</v>
      </c>
      <c r="C331" s="195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86" t="s">
        <v>9</v>
      </c>
      <c r="C332" s="187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86" t="s">
        <v>9</v>
      </c>
      <c r="Y332" s="187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188" t="s">
        <v>7</v>
      </c>
      <c r="F340" s="189"/>
      <c r="G340" s="190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88" t="s">
        <v>7</v>
      </c>
      <c r="AB340" s="189"/>
      <c r="AC340" s="190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188" t="s">
        <v>7</v>
      </c>
      <c r="O342" s="189"/>
      <c r="P342" s="189"/>
      <c r="Q342" s="190"/>
      <c r="R342" s="18">
        <f>SUM(R326:R341)</f>
        <v>0</v>
      </c>
      <c r="S342" s="3"/>
      <c r="V342" s="17"/>
      <c r="X342" s="12"/>
      <c r="Y342" s="10"/>
      <c r="AJ342" s="188" t="s">
        <v>7</v>
      </c>
      <c r="AK342" s="189"/>
      <c r="AL342" s="189"/>
      <c r="AM342" s="190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191" t="s">
        <v>29</v>
      </c>
      <c r="AD366" s="191"/>
      <c r="AE366" s="191"/>
    </row>
    <row r="367" spans="5:31" x14ac:dyDescent="0.25">
      <c r="H367" s="192" t="s">
        <v>28</v>
      </c>
      <c r="I367" s="192"/>
      <c r="J367" s="192"/>
      <c r="V367" s="17"/>
      <c r="AC367" s="191"/>
      <c r="AD367" s="191"/>
      <c r="AE367" s="191"/>
    </row>
    <row r="368" spans="5:31" x14ac:dyDescent="0.25">
      <c r="H368" s="192"/>
      <c r="I368" s="192"/>
      <c r="J368" s="192"/>
      <c r="V368" s="17"/>
      <c r="AC368" s="191"/>
      <c r="AD368" s="191"/>
      <c r="AE368" s="191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193" t="s">
        <v>20</v>
      </c>
      <c r="F372" s="193"/>
      <c r="G372" s="193"/>
      <c r="H372" s="193"/>
      <c r="V372" s="17"/>
      <c r="X372" s="23" t="s">
        <v>32</v>
      </c>
      <c r="Y372" s="20">
        <f>IF(B372="PAGADO",0,C377)</f>
        <v>0</v>
      </c>
      <c r="AA372" s="193" t="s">
        <v>20</v>
      </c>
      <c r="AB372" s="193"/>
      <c r="AC372" s="193"/>
      <c r="AD372" s="193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194" t="str">
        <f>IF(C377&lt;0,"NO PAGAR","COBRAR")</f>
        <v>COBRAR</v>
      </c>
      <c r="C378" s="194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4" t="str">
        <f>IF(Y377&lt;0,"NO PAGAR","COBRAR")</f>
        <v>COBRAR</v>
      </c>
      <c r="Y378" s="194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86" t="s">
        <v>9</v>
      </c>
      <c r="C379" s="187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86" t="s">
        <v>9</v>
      </c>
      <c r="Y379" s="187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188" t="s">
        <v>7</v>
      </c>
      <c r="F388" s="189"/>
      <c r="G388" s="190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88" t="s">
        <v>7</v>
      </c>
      <c r="AB388" s="189"/>
      <c r="AC388" s="190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188" t="s">
        <v>7</v>
      </c>
      <c r="O390" s="189"/>
      <c r="P390" s="189"/>
      <c r="Q390" s="190"/>
      <c r="R390" s="18">
        <f>SUM(R374:R389)</f>
        <v>0</v>
      </c>
      <c r="S390" s="3"/>
      <c r="V390" s="17"/>
      <c r="X390" s="12"/>
      <c r="Y390" s="10"/>
      <c r="AJ390" s="188" t="s">
        <v>7</v>
      </c>
      <c r="AK390" s="189"/>
      <c r="AL390" s="189"/>
      <c r="AM390" s="190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192" t="s">
        <v>30</v>
      </c>
      <c r="I412" s="192"/>
      <c r="J412" s="192"/>
      <c r="V412" s="17"/>
      <c r="AA412" s="192" t="s">
        <v>31</v>
      </c>
      <c r="AB412" s="192"/>
      <c r="AC412" s="192"/>
    </row>
    <row r="413" spans="1:43" x14ac:dyDescent="0.25">
      <c r="H413" s="192"/>
      <c r="I413" s="192"/>
      <c r="J413" s="192"/>
      <c r="V413" s="17"/>
      <c r="AA413" s="192"/>
      <c r="AB413" s="192"/>
      <c r="AC413" s="192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193" t="s">
        <v>20</v>
      </c>
      <c r="F417" s="193"/>
      <c r="G417" s="193"/>
      <c r="H417" s="193"/>
      <c r="V417" s="17"/>
      <c r="X417" s="23" t="s">
        <v>32</v>
      </c>
      <c r="Y417" s="20">
        <f>IF(B1217="PAGADO",0,C422)</f>
        <v>0</v>
      </c>
      <c r="AA417" s="193" t="s">
        <v>20</v>
      </c>
      <c r="AB417" s="193"/>
      <c r="AC417" s="193"/>
      <c r="AD417" s="193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5" t="str">
        <f>IF(Y422&lt;0,"NO PAGAR","COBRAR'")</f>
        <v>COBRAR'</v>
      </c>
      <c r="Y423" s="195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195" t="str">
        <f>IF(C422&lt;0,"NO PAGAR","COBRAR'")</f>
        <v>COBRAR'</v>
      </c>
      <c r="C424" s="195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86" t="s">
        <v>9</v>
      </c>
      <c r="C425" s="18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6" t="s">
        <v>9</v>
      </c>
      <c r="Y425" s="18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188" t="s">
        <v>7</v>
      </c>
      <c r="F433" s="189"/>
      <c r="G433" s="190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88" t="s">
        <v>7</v>
      </c>
      <c r="AB433" s="189"/>
      <c r="AC433" s="190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188" t="s">
        <v>7</v>
      </c>
      <c r="O435" s="189"/>
      <c r="P435" s="189"/>
      <c r="Q435" s="190"/>
      <c r="R435" s="18">
        <f>SUM(R419:R434)</f>
        <v>0</v>
      </c>
      <c r="S435" s="3"/>
      <c r="V435" s="17"/>
      <c r="X435" s="12"/>
      <c r="Y435" s="10"/>
      <c r="AJ435" s="188" t="s">
        <v>7</v>
      </c>
      <c r="AK435" s="189"/>
      <c r="AL435" s="189"/>
      <c r="AM435" s="190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191" t="s">
        <v>29</v>
      </c>
      <c r="AD463" s="191"/>
      <c r="AE463" s="191"/>
    </row>
    <row r="464" spans="8:31" x14ac:dyDescent="0.25">
      <c r="H464" s="192" t="s">
        <v>28</v>
      </c>
      <c r="I464" s="192"/>
      <c r="J464" s="192"/>
      <c r="V464" s="17"/>
      <c r="AC464" s="191"/>
      <c r="AD464" s="191"/>
      <c r="AE464" s="191"/>
    </row>
    <row r="465" spans="2:41" x14ac:dyDescent="0.25">
      <c r="H465" s="192"/>
      <c r="I465" s="192"/>
      <c r="J465" s="192"/>
      <c r="V465" s="17"/>
      <c r="AC465" s="191"/>
      <c r="AD465" s="191"/>
      <c r="AE465" s="191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193" t="s">
        <v>20</v>
      </c>
      <c r="F469" s="193"/>
      <c r="G469" s="193"/>
      <c r="H469" s="193"/>
      <c r="V469" s="17"/>
      <c r="X469" s="23" t="s">
        <v>32</v>
      </c>
      <c r="Y469" s="20">
        <f>IF(B469="PAGADO",0,C474)</f>
        <v>0</v>
      </c>
      <c r="AA469" s="193" t="s">
        <v>20</v>
      </c>
      <c r="AB469" s="193"/>
      <c r="AC469" s="193"/>
      <c r="AD469" s="193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194" t="str">
        <f>IF(C474&lt;0,"NO PAGAR","COBRAR")</f>
        <v>COBRAR</v>
      </c>
      <c r="C475" s="194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94" t="str">
        <f>IF(Y474&lt;0,"NO PAGAR","COBRAR")</f>
        <v>COBRAR</v>
      </c>
      <c r="Y475" s="194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86" t="s">
        <v>9</v>
      </c>
      <c r="C476" s="187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86" t="s">
        <v>9</v>
      </c>
      <c r="Y476" s="187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188" t="s">
        <v>7</v>
      </c>
      <c r="F485" s="189"/>
      <c r="G485" s="190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88" t="s">
        <v>7</v>
      </c>
      <c r="AB485" s="189"/>
      <c r="AC485" s="190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188" t="s">
        <v>7</v>
      </c>
      <c r="O487" s="189"/>
      <c r="P487" s="189"/>
      <c r="Q487" s="190"/>
      <c r="R487" s="18">
        <f>SUM(R471:R486)</f>
        <v>0</v>
      </c>
      <c r="S487" s="3"/>
      <c r="V487" s="17"/>
      <c r="X487" s="12"/>
      <c r="Y487" s="10"/>
      <c r="AJ487" s="188" t="s">
        <v>7</v>
      </c>
      <c r="AK487" s="189"/>
      <c r="AL487" s="189"/>
      <c r="AM487" s="190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192" t="s">
        <v>30</v>
      </c>
      <c r="I509" s="192"/>
      <c r="J509" s="192"/>
      <c r="V509" s="17"/>
      <c r="AA509" s="192" t="s">
        <v>31</v>
      </c>
      <c r="AB509" s="192"/>
      <c r="AC509" s="192"/>
    </row>
    <row r="510" spans="1:43" x14ac:dyDescent="0.25">
      <c r="H510" s="192"/>
      <c r="I510" s="192"/>
      <c r="J510" s="192"/>
      <c r="V510" s="17"/>
      <c r="AA510" s="192"/>
      <c r="AB510" s="192"/>
      <c r="AC510" s="192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193" t="s">
        <v>20</v>
      </c>
      <c r="F514" s="193"/>
      <c r="G514" s="193"/>
      <c r="H514" s="193"/>
      <c r="V514" s="17"/>
      <c r="X514" s="23" t="s">
        <v>32</v>
      </c>
      <c r="Y514" s="20">
        <f>IF(B1314="PAGADO",0,C519)</f>
        <v>0</v>
      </c>
      <c r="AA514" s="193" t="s">
        <v>20</v>
      </c>
      <c r="AB514" s="193"/>
      <c r="AC514" s="193"/>
      <c r="AD514" s="193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5" t="str">
        <f>IF(Y519&lt;0,"NO PAGAR","COBRAR'")</f>
        <v>COBRAR'</v>
      </c>
      <c r="Y520" s="195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195" t="str">
        <f>IF(C519&lt;0,"NO PAGAR","COBRAR'")</f>
        <v>COBRAR'</v>
      </c>
      <c r="C521" s="195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86" t="s">
        <v>9</v>
      </c>
      <c r="C522" s="187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86" t="s">
        <v>9</v>
      </c>
      <c r="Y522" s="187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188" t="s">
        <v>7</v>
      </c>
      <c r="F530" s="189"/>
      <c r="G530" s="190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88" t="s">
        <v>7</v>
      </c>
      <c r="AB530" s="189"/>
      <c r="AC530" s="190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188" t="s">
        <v>7</v>
      </c>
      <c r="O532" s="189"/>
      <c r="P532" s="189"/>
      <c r="Q532" s="190"/>
      <c r="R532" s="18">
        <f>SUM(R516:R531)</f>
        <v>0</v>
      </c>
      <c r="S532" s="3"/>
      <c r="V532" s="17"/>
      <c r="X532" s="12"/>
      <c r="Y532" s="10"/>
      <c r="AJ532" s="188" t="s">
        <v>7</v>
      </c>
      <c r="AK532" s="189"/>
      <c r="AL532" s="189"/>
      <c r="AM532" s="190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191" t="s">
        <v>29</v>
      </c>
      <c r="AD562" s="191"/>
      <c r="AE562" s="191"/>
    </row>
    <row r="563" spans="2:41" x14ac:dyDescent="0.25">
      <c r="H563" s="192" t="s">
        <v>28</v>
      </c>
      <c r="I563" s="192"/>
      <c r="J563" s="192"/>
      <c r="V563" s="17"/>
      <c r="AC563" s="191"/>
      <c r="AD563" s="191"/>
      <c r="AE563" s="191"/>
    </row>
    <row r="564" spans="2:41" x14ac:dyDescent="0.25">
      <c r="H564" s="192"/>
      <c r="I564" s="192"/>
      <c r="J564" s="192"/>
      <c r="V564" s="17"/>
      <c r="AC564" s="191"/>
      <c r="AD564" s="191"/>
      <c r="AE564" s="191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193" t="s">
        <v>20</v>
      </c>
      <c r="F568" s="193"/>
      <c r="G568" s="193"/>
      <c r="H568" s="193"/>
      <c r="V568" s="17"/>
      <c r="X568" s="23" t="s">
        <v>32</v>
      </c>
      <c r="Y568" s="20">
        <f>IF(B568="PAGADO",0,C573)</f>
        <v>0</v>
      </c>
      <c r="AA568" s="193" t="s">
        <v>20</v>
      </c>
      <c r="AB568" s="193"/>
      <c r="AC568" s="193"/>
      <c r="AD568" s="193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194" t="str">
        <f>IF(C573&lt;0,"NO PAGAR","COBRAR")</f>
        <v>COBRAR</v>
      </c>
      <c r="C574" s="194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94" t="str">
        <f>IF(Y573&lt;0,"NO PAGAR","COBRAR")</f>
        <v>COBRAR</v>
      </c>
      <c r="Y574" s="194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86" t="s">
        <v>9</v>
      </c>
      <c r="C575" s="187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86" t="s">
        <v>9</v>
      </c>
      <c r="Y575" s="18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188" t="s">
        <v>7</v>
      </c>
      <c r="F584" s="189"/>
      <c r="G584" s="190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88" t="s">
        <v>7</v>
      </c>
      <c r="AB584" s="189"/>
      <c r="AC584" s="190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188" t="s">
        <v>7</v>
      </c>
      <c r="O586" s="189"/>
      <c r="P586" s="189"/>
      <c r="Q586" s="190"/>
      <c r="R586" s="18">
        <f>SUM(R570:R585)</f>
        <v>0</v>
      </c>
      <c r="S586" s="3"/>
      <c r="V586" s="17"/>
      <c r="X586" s="12"/>
      <c r="Y586" s="10"/>
      <c r="AJ586" s="188" t="s">
        <v>7</v>
      </c>
      <c r="AK586" s="189"/>
      <c r="AL586" s="189"/>
      <c r="AM586" s="190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192" t="s">
        <v>30</v>
      </c>
      <c r="I608" s="192"/>
      <c r="J608" s="192"/>
      <c r="V608" s="17"/>
      <c r="AA608" s="192" t="s">
        <v>31</v>
      </c>
      <c r="AB608" s="192"/>
      <c r="AC608" s="192"/>
    </row>
    <row r="609" spans="2:41" x14ac:dyDescent="0.25">
      <c r="H609" s="192"/>
      <c r="I609" s="192"/>
      <c r="J609" s="192"/>
      <c r="V609" s="17"/>
      <c r="AA609" s="192"/>
      <c r="AB609" s="192"/>
      <c r="AC609" s="192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193" t="s">
        <v>20</v>
      </c>
      <c r="F613" s="193"/>
      <c r="G613" s="193"/>
      <c r="H613" s="193"/>
      <c r="V613" s="17"/>
      <c r="X613" s="23" t="s">
        <v>32</v>
      </c>
      <c r="Y613" s="20">
        <f>IF(B1413="PAGADO",0,C618)</f>
        <v>0</v>
      </c>
      <c r="AA613" s="193" t="s">
        <v>20</v>
      </c>
      <c r="AB613" s="193"/>
      <c r="AC613" s="193"/>
      <c r="AD613" s="193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5" t="str">
        <f>IF(Y618&lt;0,"NO PAGAR","COBRAR'")</f>
        <v>COBRAR'</v>
      </c>
      <c r="Y619" s="195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195" t="str">
        <f>IF(C618&lt;0,"NO PAGAR","COBRAR'")</f>
        <v>COBRAR'</v>
      </c>
      <c r="C620" s="195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86" t="s">
        <v>9</v>
      </c>
      <c r="C621" s="187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86" t="s">
        <v>9</v>
      </c>
      <c r="Y621" s="187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188" t="s">
        <v>7</v>
      </c>
      <c r="F629" s="189"/>
      <c r="G629" s="190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88" t="s">
        <v>7</v>
      </c>
      <c r="AB629" s="189"/>
      <c r="AC629" s="190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188" t="s">
        <v>7</v>
      </c>
      <c r="O631" s="189"/>
      <c r="P631" s="189"/>
      <c r="Q631" s="190"/>
      <c r="R631" s="18">
        <f>SUM(R615:R630)</f>
        <v>0</v>
      </c>
      <c r="S631" s="3"/>
      <c r="V631" s="17"/>
      <c r="X631" s="12"/>
      <c r="Y631" s="10"/>
      <c r="AJ631" s="188" t="s">
        <v>7</v>
      </c>
      <c r="AK631" s="189"/>
      <c r="AL631" s="189"/>
      <c r="AM631" s="190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191" t="s">
        <v>29</v>
      </c>
      <c r="AD655" s="191"/>
      <c r="AE655" s="191"/>
    </row>
    <row r="656" spans="2:31" x14ac:dyDescent="0.25">
      <c r="H656" s="192" t="s">
        <v>28</v>
      </c>
      <c r="I656" s="192"/>
      <c r="J656" s="192"/>
      <c r="V656" s="17"/>
      <c r="AC656" s="191"/>
      <c r="AD656" s="191"/>
      <c r="AE656" s="191"/>
    </row>
    <row r="657" spans="2:41" x14ac:dyDescent="0.25">
      <c r="H657" s="192"/>
      <c r="I657" s="192"/>
      <c r="J657" s="192"/>
      <c r="V657" s="17"/>
      <c r="AC657" s="191"/>
      <c r="AD657" s="191"/>
      <c r="AE657" s="191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193" t="s">
        <v>20</v>
      </c>
      <c r="F661" s="193"/>
      <c r="G661" s="193"/>
      <c r="H661" s="193"/>
      <c r="V661" s="17"/>
      <c r="X661" s="23" t="s">
        <v>32</v>
      </c>
      <c r="Y661" s="20">
        <f>IF(B661="PAGADO",0,C666)</f>
        <v>0</v>
      </c>
      <c r="AA661" s="193" t="s">
        <v>20</v>
      </c>
      <c r="AB661" s="193"/>
      <c r="AC661" s="193"/>
      <c r="AD661" s="193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194" t="str">
        <f>IF(C666&lt;0,"NO PAGAR","COBRAR")</f>
        <v>COBRAR</v>
      </c>
      <c r="C667" s="194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4" t="str">
        <f>IF(Y666&lt;0,"NO PAGAR","COBRAR")</f>
        <v>COBRAR</v>
      </c>
      <c r="Y667" s="194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86" t="s">
        <v>9</v>
      </c>
      <c r="C668" s="187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86" t="s">
        <v>9</v>
      </c>
      <c r="Y668" s="187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188" t="s">
        <v>7</v>
      </c>
      <c r="F677" s="189"/>
      <c r="G677" s="190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88" t="s">
        <v>7</v>
      </c>
      <c r="AB677" s="189"/>
      <c r="AC677" s="190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188" t="s">
        <v>7</v>
      </c>
      <c r="O679" s="189"/>
      <c r="P679" s="189"/>
      <c r="Q679" s="190"/>
      <c r="R679" s="18">
        <f>SUM(R663:R678)</f>
        <v>0</v>
      </c>
      <c r="S679" s="3"/>
      <c r="V679" s="17"/>
      <c r="X679" s="12"/>
      <c r="Y679" s="10"/>
      <c r="AJ679" s="188" t="s">
        <v>7</v>
      </c>
      <c r="AK679" s="189"/>
      <c r="AL679" s="189"/>
      <c r="AM679" s="190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192" t="s">
        <v>30</v>
      </c>
      <c r="I701" s="192"/>
      <c r="J701" s="192"/>
      <c r="V701" s="17"/>
      <c r="AA701" s="192" t="s">
        <v>31</v>
      </c>
      <c r="AB701" s="192"/>
      <c r="AC701" s="192"/>
    </row>
    <row r="702" spans="1:43" x14ac:dyDescent="0.25">
      <c r="H702" s="192"/>
      <c r="I702" s="192"/>
      <c r="J702" s="192"/>
      <c r="V702" s="17"/>
      <c r="AA702" s="192"/>
      <c r="AB702" s="192"/>
      <c r="AC702" s="192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193" t="s">
        <v>20</v>
      </c>
      <c r="F706" s="193"/>
      <c r="G706" s="193"/>
      <c r="H706" s="193"/>
      <c r="V706" s="17"/>
      <c r="X706" s="23" t="s">
        <v>32</v>
      </c>
      <c r="Y706" s="20">
        <f>IF(B1506="PAGADO",0,C711)</f>
        <v>0</v>
      </c>
      <c r="AA706" s="193" t="s">
        <v>20</v>
      </c>
      <c r="AB706" s="193"/>
      <c r="AC706" s="193"/>
      <c r="AD706" s="193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5" t="str">
        <f>IF(Y711&lt;0,"NO PAGAR","COBRAR'")</f>
        <v>COBRAR'</v>
      </c>
      <c r="Y712" s="195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195" t="str">
        <f>IF(C711&lt;0,"NO PAGAR","COBRAR'")</f>
        <v>COBRAR'</v>
      </c>
      <c r="C713" s="195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86" t="s">
        <v>9</v>
      </c>
      <c r="C714" s="187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86" t="s">
        <v>9</v>
      </c>
      <c r="Y714" s="187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188" t="s">
        <v>7</v>
      </c>
      <c r="F722" s="189"/>
      <c r="G722" s="190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88" t="s">
        <v>7</v>
      </c>
      <c r="AB722" s="189"/>
      <c r="AC722" s="190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188" t="s">
        <v>7</v>
      </c>
      <c r="O724" s="189"/>
      <c r="P724" s="189"/>
      <c r="Q724" s="190"/>
      <c r="R724" s="18">
        <f>SUM(R708:R723)</f>
        <v>0</v>
      </c>
      <c r="S724" s="3"/>
      <c r="V724" s="17"/>
      <c r="X724" s="12"/>
      <c r="Y724" s="10"/>
      <c r="AJ724" s="188" t="s">
        <v>7</v>
      </c>
      <c r="AK724" s="189"/>
      <c r="AL724" s="189"/>
      <c r="AM724" s="190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191" t="s">
        <v>29</v>
      </c>
      <c r="AD748" s="191"/>
      <c r="AE748" s="191"/>
    </row>
    <row r="749" spans="8:31" x14ac:dyDescent="0.25">
      <c r="H749" s="192" t="s">
        <v>28</v>
      </c>
      <c r="I749" s="192"/>
      <c r="J749" s="192"/>
      <c r="V749" s="17"/>
      <c r="AC749" s="191"/>
      <c r="AD749" s="191"/>
      <c r="AE749" s="191"/>
    </row>
    <row r="750" spans="8:31" x14ac:dyDescent="0.25">
      <c r="H750" s="192"/>
      <c r="I750" s="192"/>
      <c r="J750" s="192"/>
      <c r="V750" s="17"/>
      <c r="AC750" s="191"/>
      <c r="AD750" s="191"/>
      <c r="AE750" s="191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193" t="s">
        <v>20</v>
      </c>
      <c r="F754" s="193"/>
      <c r="G754" s="193"/>
      <c r="H754" s="193"/>
      <c r="V754" s="17"/>
      <c r="X754" s="23" t="s">
        <v>32</v>
      </c>
      <c r="Y754" s="20">
        <f>IF(B754="PAGADO",0,C759)</f>
        <v>0</v>
      </c>
      <c r="AA754" s="193" t="s">
        <v>20</v>
      </c>
      <c r="AB754" s="193"/>
      <c r="AC754" s="193"/>
      <c r="AD754" s="193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194" t="str">
        <f>IF(C759&lt;0,"NO PAGAR","COBRAR")</f>
        <v>COBRAR</v>
      </c>
      <c r="C760" s="194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4" t="str">
        <f>IF(Y759&lt;0,"NO PAGAR","COBRAR")</f>
        <v>COBRAR</v>
      </c>
      <c r="Y760" s="194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86" t="s">
        <v>9</v>
      </c>
      <c r="C761" s="187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86" t="s">
        <v>9</v>
      </c>
      <c r="Y761" s="187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188" t="s">
        <v>7</v>
      </c>
      <c r="F770" s="189"/>
      <c r="G770" s="190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88" t="s">
        <v>7</v>
      </c>
      <c r="AB770" s="189"/>
      <c r="AC770" s="190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188" t="s">
        <v>7</v>
      </c>
      <c r="O772" s="189"/>
      <c r="P772" s="189"/>
      <c r="Q772" s="190"/>
      <c r="R772" s="18">
        <f>SUM(R756:R771)</f>
        <v>0</v>
      </c>
      <c r="S772" s="3"/>
      <c r="V772" s="17"/>
      <c r="X772" s="12"/>
      <c r="Y772" s="10"/>
      <c r="AJ772" s="188" t="s">
        <v>7</v>
      </c>
      <c r="AK772" s="189"/>
      <c r="AL772" s="189"/>
      <c r="AM772" s="190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192" t="s">
        <v>30</v>
      </c>
      <c r="I794" s="192"/>
      <c r="J794" s="192"/>
      <c r="V794" s="17"/>
      <c r="AA794" s="192" t="s">
        <v>31</v>
      </c>
      <c r="AB794" s="192"/>
      <c r="AC794" s="192"/>
    </row>
    <row r="795" spans="1:43" x14ac:dyDescent="0.25">
      <c r="H795" s="192"/>
      <c r="I795" s="192"/>
      <c r="J795" s="192"/>
      <c r="V795" s="17"/>
      <c r="AA795" s="192"/>
      <c r="AB795" s="192"/>
      <c r="AC795" s="192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193" t="s">
        <v>20</v>
      </c>
      <c r="F799" s="193"/>
      <c r="G799" s="193"/>
      <c r="H799" s="193"/>
      <c r="V799" s="17"/>
      <c r="X799" s="23" t="s">
        <v>32</v>
      </c>
      <c r="Y799" s="20">
        <f>IF(B1599="PAGADO",0,C804)</f>
        <v>0</v>
      </c>
      <c r="AA799" s="193" t="s">
        <v>20</v>
      </c>
      <c r="AB799" s="193"/>
      <c r="AC799" s="193"/>
      <c r="AD799" s="193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5" t="str">
        <f>IF(Y804&lt;0,"NO PAGAR","COBRAR'")</f>
        <v>COBRAR'</v>
      </c>
      <c r="Y805" s="195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195" t="str">
        <f>IF(C804&lt;0,"NO PAGAR","COBRAR'")</f>
        <v>COBRAR'</v>
      </c>
      <c r="C806" s="195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86" t="s">
        <v>9</v>
      </c>
      <c r="C807" s="187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86" t="s">
        <v>9</v>
      </c>
      <c r="Y807" s="187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188" t="s">
        <v>7</v>
      </c>
      <c r="F815" s="189"/>
      <c r="G815" s="190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88" t="s">
        <v>7</v>
      </c>
      <c r="AB815" s="189"/>
      <c r="AC815" s="190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188" t="s">
        <v>7</v>
      </c>
      <c r="O817" s="189"/>
      <c r="P817" s="189"/>
      <c r="Q817" s="190"/>
      <c r="R817" s="18">
        <f>SUM(R801:R816)</f>
        <v>0</v>
      </c>
      <c r="S817" s="3"/>
      <c r="V817" s="17"/>
      <c r="X817" s="12"/>
      <c r="Y817" s="10"/>
      <c r="AJ817" s="188" t="s">
        <v>7</v>
      </c>
      <c r="AK817" s="189"/>
      <c r="AL817" s="189"/>
      <c r="AM817" s="190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191" t="s">
        <v>29</v>
      </c>
      <c r="AD841" s="191"/>
      <c r="AE841" s="191"/>
    </row>
    <row r="842" spans="2:41" x14ac:dyDescent="0.25">
      <c r="H842" s="192" t="s">
        <v>28</v>
      </c>
      <c r="I842" s="192"/>
      <c r="J842" s="192"/>
      <c r="V842" s="17"/>
      <c r="AC842" s="191"/>
      <c r="AD842" s="191"/>
      <c r="AE842" s="191"/>
    </row>
    <row r="843" spans="2:41" x14ac:dyDescent="0.25">
      <c r="H843" s="192"/>
      <c r="I843" s="192"/>
      <c r="J843" s="192"/>
      <c r="V843" s="17"/>
      <c r="AC843" s="191"/>
      <c r="AD843" s="191"/>
      <c r="AE843" s="191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193" t="s">
        <v>20</v>
      </c>
      <c r="F847" s="193"/>
      <c r="G847" s="193"/>
      <c r="H847" s="193"/>
      <c r="V847" s="17"/>
      <c r="X847" s="23" t="s">
        <v>32</v>
      </c>
      <c r="Y847" s="20">
        <f>IF(B847="PAGADO",0,C852)</f>
        <v>0</v>
      </c>
      <c r="AA847" s="193" t="s">
        <v>20</v>
      </c>
      <c r="AB847" s="193"/>
      <c r="AC847" s="193"/>
      <c r="AD847" s="193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194" t="str">
        <f>IF(C852&lt;0,"NO PAGAR","COBRAR")</f>
        <v>COBRAR</v>
      </c>
      <c r="C853" s="194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4" t="str">
        <f>IF(Y852&lt;0,"NO PAGAR","COBRAR")</f>
        <v>COBRAR</v>
      </c>
      <c r="Y853" s="194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86" t="s">
        <v>9</v>
      </c>
      <c r="C854" s="187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86" t="s">
        <v>9</v>
      </c>
      <c r="Y854" s="187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88" t="s">
        <v>7</v>
      </c>
      <c r="F863" s="189"/>
      <c r="G863" s="190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88" t="s">
        <v>7</v>
      </c>
      <c r="AB863" s="189"/>
      <c r="AC863" s="190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188" t="s">
        <v>7</v>
      </c>
      <c r="O865" s="189"/>
      <c r="P865" s="189"/>
      <c r="Q865" s="190"/>
      <c r="R865" s="18">
        <f>SUM(R849:R864)</f>
        <v>0</v>
      </c>
      <c r="S865" s="3"/>
      <c r="V865" s="17"/>
      <c r="X865" s="12"/>
      <c r="Y865" s="10"/>
      <c r="AJ865" s="188" t="s">
        <v>7</v>
      </c>
      <c r="AK865" s="189"/>
      <c r="AL865" s="189"/>
      <c r="AM865" s="190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192" t="s">
        <v>30</v>
      </c>
      <c r="I887" s="192"/>
      <c r="J887" s="192"/>
      <c r="V887" s="17"/>
      <c r="AA887" s="192" t="s">
        <v>31</v>
      </c>
      <c r="AB887" s="192"/>
      <c r="AC887" s="192"/>
    </row>
    <row r="888" spans="1:43" x14ac:dyDescent="0.25">
      <c r="H888" s="192"/>
      <c r="I888" s="192"/>
      <c r="J888" s="192"/>
      <c r="V888" s="17"/>
      <c r="AA888" s="192"/>
      <c r="AB888" s="192"/>
      <c r="AC888" s="192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193" t="s">
        <v>20</v>
      </c>
      <c r="F892" s="193"/>
      <c r="G892" s="193"/>
      <c r="H892" s="193"/>
      <c r="V892" s="17"/>
      <c r="X892" s="23" t="s">
        <v>32</v>
      </c>
      <c r="Y892" s="20">
        <f>IF(B1692="PAGADO",0,C897)</f>
        <v>0</v>
      </c>
      <c r="AA892" s="193" t="s">
        <v>20</v>
      </c>
      <c r="AB892" s="193"/>
      <c r="AC892" s="193"/>
      <c r="AD892" s="193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5" t="str">
        <f>IF(Y897&lt;0,"NO PAGAR","COBRAR'")</f>
        <v>COBRAR'</v>
      </c>
      <c r="Y898" s="195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195" t="str">
        <f>IF(C897&lt;0,"NO PAGAR","COBRAR'")</f>
        <v>COBRAR'</v>
      </c>
      <c r="C899" s="195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86" t="s">
        <v>9</v>
      </c>
      <c r="C900" s="187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86" t="s">
        <v>9</v>
      </c>
      <c r="Y900" s="187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188" t="s">
        <v>7</v>
      </c>
      <c r="F908" s="189"/>
      <c r="G908" s="190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88" t="s">
        <v>7</v>
      </c>
      <c r="AB908" s="189"/>
      <c r="AC908" s="190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188" t="s">
        <v>7</v>
      </c>
      <c r="O910" s="189"/>
      <c r="P910" s="189"/>
      <c r="Q910" s="190"/>
      <c r="R910" s="18">
        <f>SUM(R894:R909)</f>
        <v>0</v>
      </c>
      <c r="S910" s="3"/>
      <c r="V910" s="17"/>
      <c r="X910" s="12"/>
      <c r="Y910" s="10"/>
      <c r="AJ910" s="188" t="s">
        <v>7</v>
      </c>
      <c r="AK910" s="189"/>
      <c r="AL910" s="189"/>
      <c r="AM910" s="190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191" t="s">
        <v>29</v>
      </c>
      <c r="AD935" s="191"/>
      <c r="AE935" s="191"/>
    </row>
    <row r="936" spans="2:41" x14ac:dyDescent="0.25">
      <c r="H936" s="192" t="s">
        <v>28</v>
      </c>
      <c r="I936" s="192"/>
      <c r="J936" s="192"/>
      <c r="V936" s="17"/>
      <c r="AC936" s="191"/>
      <c r="AD936" s="191"/>
      <c r="AE936" s="191"/>
    </row>
    <row r="937" spans="2:41" x14ac:dyDescent="0.25">
      <c r="H937" s="192"/>
      <c r="I937" s="192"/>
      <c r="J937" s="192"/>
      <c r="V937" s="17"/>
      <c r="AC937" s="191"/>
      <c r="AD937" s="191"/>
      <c r="AE937" s="191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193" t="s">
        <v>20</v>
      </c>
      <c r="F941" s="193"/>
      <c r="G941" s="193"/>
      <c r="H941" s="193"/>
      <c r="V941" s="17"/>
      <c r="X941" s="23" t="s">
        <v>32</v>
      </c>
      <c r="Y941" s="20">
        <f>IF(B941="PAGADO",0,C946)</f>
        <v>0</v>
      </c>
      <c r="AA941" s="193" t="s">
        <v>20</v>
      </c>
      <c r="AB941" s="193"/>
      <c r="AC941" s="193"/>
      <c r="AD941" s="193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194" t="str">
        <f>IF(C946&lt;0,"NO PAGAR","COBRAR")</f>
        <v>COBRAR</v>
      </c>
      <c r="C947" s="194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4" t="str">
        <f>IF(Y946&lt;0,"NO PAGAR","COBRAR")</f>
        <v>COBRAR</v>
      </c>
      <c r="Y947" s="194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86" t="s">
        <v>9</v>
      </c>
      <c r="C948" s="187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86" t="s">
        <v>9</v>
      </c>
      <c r="Y948" s="187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188" t="s">
        <v>7</v>
      </c>
      <c r="F957" s="189"/>
      <c r="G957" s="190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88" t="s">
        <v>7</v>
      </c>
      <c r="AB957" s="189"/>
      <c r="AC957" s="190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188" t="s">
        <v>7</v>
      </c>
      <c r="O959" s="189"/>
      <c r="P959" s="189"/>
      <c r="Q959" s="190"/>
      <c r="R959" s="18">
        <f>SUM(R943:R958)</f>
        <v>0</v>
      </c>
      <c r="S959" s="3"/>
      <c r="V959" s="17"/>
      <c r="X959" s="12"/>
      <c r="Y959" s="10"/>
      <c r="AJ959" s="188" t="s">
        <v>7</v>
      </c>
      <c r="AK959" s="189"/>
      <c r="AL959" s="189"/>
      <c r="AM959" s="190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192" t="s">
        <v>30</v>
      </c>
      <c r="I981" s="192"/>
      <c r="J981" s="192"/>
      <c r="V981" s="17"/>
      <c r="AA981" s="192" t="s">
        <v>31</v>
      </c>
      <c r="AB981" s="192"/>
      <c r="AC981" s="192"/>
    </row>
    <row r="982" spans="1:43" x14ac:dyDescent="0.25">
      <c r="H982" s="192"/>
      <c r="I982" s="192"/>
      <c r="J982" s="192"/>
      <c r="V982" s="17"/>
      <c r="AA982" s="192"/>
      <c r="AB982" s="192"/>
      <c r="AC982" s="192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193" t="s">
        <v>20</v>
      </c>
      <c r="F986" s="193"/>
      <c r="G986" s="193"/>
      <c r="H986" s="193"/>
      <c r="V986" s="17"/>
      <c r="X986" s="23" t="s">
        <v>32</v>
      </c>
      <c r="Y986" s="20">
        <f>IF(B1786="PAGADO",0,C991)</f>
        <v>0</v>
      </c>
      <c r="AA986" s="193" t="s">
        <v>20</v>
      </c>
      <c r="AB986" s="193"/>
      <c r="AC986" s="193"/>
      <c r="AD986" s="193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5" t="str">
        <f>IF(Y991&lt;0,"NO PAGAR","COBRAR'")</f>
        <v>COBRAR'</v>
      </c>
      <c r="Y992" s="195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195" t="str">
        <f>IF(C991&lt;0,"NO PAGAR","COBRAR'")</f>
        <v>COBRAR'</v>
      </c>
      <c r="C993" s="195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86" t="s">
        <v>9</v>
      </c>
      <c r="C994" s="187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86" t="s">
        <v>9</v>
      </c>
      <c r="Y994" s="187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188" t="s">
        <v>7</v>
      </c>
      <c r="F1002" s="189"/>
      <c r="G1002" s="190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88" t="s">
        <v>7</v>
      </c>
      <c r="AB1002" s="189"/>
      <c r="AC1002" s="190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188" t="s">
        <v>7</v>
      </c>
      <c r="O1004" s="189"/>
      <c r="P1004" s="189"/>
      <c r="Q1004" s="190"/>
      <c r="R1004" s="18">
        <f>SUM(R988:R1003)</f>
        <v>0</v>
      </c>
      <c r="S1004" s="3"/>
      <c r="V1004" s="17"/>
      <c r="X1004" s="12"/>
      <c r="Y1004" s="10"/>
      <c r="AJ1004" s="188" t="s">
        <v>7</v>
      </c>
      <c r="AK1004" s="189"/>
      <c r="AL1004" s="189"/>
      <c r="AM1004" s="190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191" t="s">
        <v>29</v>
      </c>
      <c r="AD1028" s="191"/>
      <c r="AE1028" s="191"/>
    </row>
    <row r="1029" spans="2:41" x14ac:dyDescent="0.25">
      <c r="H1029" s="192" t="s">
        <v>28</v>
      </c>
      <c r="I1029" s="192"/>
      <c r="J1029" s="192"/>
      <c r="V1029" s="17"/>
      <c r="AC1029" s="191"/>
      <c r="AD1029" s="191"/>
      <c r="AE1029" s="191"/>
    </row>
    <row r="1030" spans="2:41" x14ac:dyDescent="0.25">
      <c r="H1030" s="192"/>
      <c r="I1030" s="192"/>
      <c r="J1030" s="192"/>
      <c r="V1030" s="17"/>
      <c r="AC1030" s="191"/>
      <c r="AD1030" s="191"/>
      <c r="AE1030" s="191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193" t="s">
        <v>20</v>
      </c>
      <c r="F1034" s="193"/>
      <c r="G1034" s="193"/>
      <c r="H1034" s="193"/>
      <c r="V1034" s="17"/>
      <c r="X1034" s="23" t="s">
        <v>32</v>
      </c>
      <c r="Y1034" s="20">
        <f>IF(B1034="PAGADO",0,C1039)</f>
        <v>0</v>
      </c>
      <c r="AA1034" s="193" t="s">
        <v>20</v>
      </c>
      <c r="AB1034" s="193"/>
      <c r="AC1034" s="193"/>
      <c r="AD1034" s="193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194" t="str">
        <f>IF(C1039&lt;0,"NO PAGAR","COBRAR")</f>
        <v>COBRAR</v>
      </c>
      <c r="C1040" s="194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4" t="str">
        <f>IF(Y1039&lt;0,"NO PAGAR","COBRAR")</f>
        <v>COBRAR</v>
      </c>
      <c r="Y1040" s="194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86" t="s">
        <v>9</v>
      </c>
      <c r="C1041" s="187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86" t="s">
        <v>9</v>
      </c>
      <c r="Y1041" s="187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188" t="s">
        <v>7</v>
      </c>
      <c r="F1050" s="189"/>
      <c r="G1050" s="190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88" t="s">
        <v>7</v>
      </c>
      <c r="AB1050" s="189"/>
      <c r="AC1050" s="190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188" t="s">
        <v>7</v>
      </c>
      <c r="O1052" s="189"/>
      <c r="P1052" s="189"/>
      <c r="Q1052" s="190"/>
      <c r="R1052" s="18">
        <f>SUM(R1036:R1051)</f>
        <v>0</v>
      </c>
      <c r="S1052" s="3"/>
      <c r="V1052" s="17"/>
      <c r="X1052" s="12"/>
      <c r="Y1052" s="10"/>
      <c r="AJ1052" s="188" t="s">
        <v>7</v>
      </c>
      <c r="AK1052" s="189"/>
      <c r="AL1052" s="189"/>
      <c r="AM1052" s="190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192" t="s">
        <v>30</v>
      </c>
      <c r="I1074" s="192"/>
      <c r="J1074" s="192"/>
      <c r="V1074" s="17"/>
      <c r="AA1074" s="192" t="s">
        <v>31</v>
      </c>
      <c r="AB1074" s="192"/>
      <c r="AC1074" s="192"/>
    </row>
    <row r="1075" spans="2:41" x14ac:dyDescent="0.25">
      <c r="H1075" s="192"/>
      <c r="I1075" s="192"/>
      <c r="J1075" s="192"/>
      <c r="V1075" s="17"/>
      <c r="AA1075" s="192"/>
      <c r="AB1075" s="192"/>
      <c r="AC1075" s="192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193" t="s">
        <v>20</v>
      </c>
      <c r="F1079" s="193"/>
      <c r="G1079" s="193"/>
      <c r="H1079" s="193"/>
      <c r="V1079" s="17"/>
      <c r="X1079" s="23" t="s">
        <v>32</v>
      </c>
      <c r="Y1079" s="20">
        <f>IF(B1879="PAGADO",0,C1084)</f>
        <v>0</v>
      </c>
      <c r="AA1079" s="193" t="s">
        <v>20</v>
      </c>
      <c r="AB1079" s="193"/>
      <c r="AC1079" s="193"/>
      <c r="AD1079" s="193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5" t="str">
        <f>IF(Y1084&lt;0,"NO PAGAR","COBRAR'")</f>
        <v>COBRAR'</v>
      </c>
      <c r="Y1085" s="195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195" t="str">
        <f>IF(C1084&lt;0,"NO PAGAR","COBRAR'")</f>
        <v>COBRAR'</v>
      </c>
      <c r="C1086" s="195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186" t="s">
        <v>9</v>
      </c>
      <c r="C1087" s="187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86" t="s">
        <v>9</v>
      </c>
      <c r="Y1087" s="187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188" t="s">
        <v>7</v>
      </c>
      <c r="F1095" s="189"/>
      <c r="G1095" s="190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88" t="s">
        <v>7</v>
      </c>
      <c r="AB1095" s="189"/>
      <c r="AC1095" s="190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188" t="s">
        <v>7</v>
      </c>
      <c r="O1097" s="189"/>
      <c r="P1097" s="189"/>
      <c r="Q1097" s="190"/>
      <c r="R1097" s="18">
        <f>SUM(R1081:R1096)</f>
        <v>0</v>
      </c>
      <c r="S1097" s="3"/>
      <c r="V1097" s="17"/>
      <c r="X1097" s="12"/>
      <c r="Y1097" s="10"/>
      <c r="AJ1097" s="188" t="s">
        <v>7</v>
      </c>
      <c r="AK1097" s="189"/>
      <c r="AL1097" s="189"/>
      <c r="AM1097" s="190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T418" workbookViewId="0">
      <selection activeCell="I431" sqref="I43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191" t="s">
        <v>29</v>
      </c>
      <c r="AD2" s="191"/>
      <c r="AE2" s="191"/>
    </row>
    <row r="3" spans="2:41" x14ac:dyDescent="0.25">
      <c r="H3" s="192" t="s">
        <v>28</v>
      </c>
      <c r="I3" s="192"/>
      <c r="J3" s="192"/>
      <c r="V3" s="17"/>
      <c r="AC3" s="191"/>
      <c r="AD3" s="191"/>
      <c r="AE3" s="191"/>
    </row>
    <row r="4" spans="2:41" x14ac:dyDescent="0.25">
      <c r="H4" s="192"/>
      <c r="I4" s="192"/>
      <c r="J4" s="192"/>
      <c r="V4" s="17"/>
      <c r="AC4" s="191"/>
      <c r="AD4" s="191"/>
      <c r="AE4" s="19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93" t="s">
        <v>224</v>
      </c>
      <c r="F8" s="193"/>
      <c r="G8" s="193"/>
      <c r="H8" s="193"/>
      <c r="V8" s="17"/>
      <c r="X8" s="23" t="s">
        <v>156</v>
      </c>
      <c r="Y8" s="20">
        <f>IF(B8="PAGADO",0,C13)</f>
        <v>0</v>
      </c>
      <c r="AA8" s="193" t="s">
        <v>215</v>
      </c>
      <c r="AB8" s="193"/>
      <c r="AC8" s="193"/>
      <c r="AD8" s="193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94" t="str">
        <f>IF(C13&lt;0,"NO PAGAR","COBRAR")</f>
        <v>COBRAR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8" t="s">
        <v>7</v>
      </c>
      <c r="F24" s="189"/>
      <c r="G24" s="190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 x14ac:dyDescent="0.25">
      <c r="H49" s="192"/>
      <c r="I49" s="192"/>
      <c r="J49" s="192"/>
      <c r="V49" s="17"/>
      <c r="AA49" s="192"/>
      <c r="AB49" s="192"/>
      <c r="AC49" s="19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93" t="s">
        <v>202</v>
      </c>
      <c r="F53" s="193"/>
      <c r="G53" s="193"/>
      <c r="H53" s="193"/>
      <c r="V53" s="17"/>
      <c r="X53" s="23" t="s">
        <v>82</v>
      </c>
      <c r="Y53" s="20">
        <f>IF(B53="PAGADO",0,C58)</f>
        <v>0</v>
      </c>
      <c r="AA53" s="193" t="s">
        <v>238</v>
      </c>
      <c r="AB53" s="193"/>
      <c r="AC53" s="193"/>
      <c r="AD53" s="193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8" t="s">
        <v>7</v>
      </c>
      <c r="F69" s="189"/>
      <c r="G69" s="190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91" t="s">
        <v>29</v>
      </c>
      <c r="AD100" s="191"/>
      <c r="AE100" s="191"/>
    </row>
    <row r="101" spans="2:41" x14ac:dyDescent="0.25">
      <c r="H101" s="192" t="s">
        <v>28</v>
      </c>
      <c r="I101" s="192"/>
      <c r="J101" s="192"/>
      <c r="V101" s="17"/>
      <c r="AC101" s="191"/>
      <c r="AD101" s="191"/>
      <c r="AE101" s="191"/>
    </row>
    <row r="102" spans="2:41" x14ac:dyDescent="0.25">
      <c r="H102" s="192"/>
      <c r="I102" s="192"/>
      <c r="J102" s="192"/>
      <c r="V102" s="17"/>
      <c r="AC102" s="191"/>
      <c r="AD102" s="191"/>
      <c r="AE102" s="191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93"/>
      <c r="F106" s="193"/>
      <c r="G106" s="193"/>
      <c r="H106" s="193"/>
      <c r="V106" s="17"/>
      <c r="X106" s="23" t="s">
        <v>32</v>
      </c>
      <c r="Y106" s="20">
        <f>IF(B106="PAGADO",0,C111)</f>
        <v>0</v>
      </c>
      <c r="AA106" s="193" t="s">
        <v>20</v>
      </c>
      <c r="AB106" s="193"/>
      <c r="AC106" s="193"/>
      <c r="AD106" s="193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4" t="str">
        <f>IF(C111&lt;0,"NO PAGAR","COBRAR")</f>
        <v>COBRAR</v>
      </c>
      <c r="C112" s="19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4" t="str">
        <f>IF(Y111&lt;0,"NO PAGAR","COBRAR")</f>
        <v>COBRAR</v>
      </c>
      <c r="Y112" s="19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8" t="s">
        <v>7</v>
      </c>
      <c r="F122" s="189"/>
      <c r="G122" s="19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92" t="s">
        <v>30</v>
      </c>
      <c r="I146" s="192"/>
      <c r="J146" s="192"/>
      <c r="V146" s="17"/>
      <c r="AA146" s="192" t="s">
        <v>31</v>
      </c>
      <c r="AB146" s="192"/>
      <c r="AC146" s="192"/>
    </row>
    <row r="147" spans="2:41" x14ac:dyDescent="0.25">
      <c r="H147" s="192"/>
      <c r="I147" s="192"/>
      <c r="J147" s="192"/>
      <c r="V147" s="17"/>
      <c r="AA147" s="192"/>
      <c r="AB147" s="192"/>
      <c r="AC147" s="192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193" t="s">
        <v>20</v>
      </c>
      <c r="F151" s="193"/>
      <c r="G151" s="193"/>
      <c r="H151" s="193"/>
      <c r="V151" s="17"/>
      <c r="X151" s="23" t="s">
        <v>32</v>
      </c>
      <c r="Y151" s="20">
        <f>IF(B151="PAGADO",0,C156)</f>
        <v>0</v>
      </c>
      <c r="AA151" s="193" t="s">
        <v>20</v>
      </c>
      <c r="AB151" s="193"/>
      <c r="AC151" s="193"/>
      <c r="AD151" s="193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5" t="str">
        <f>IF(Y156&lt;0,"NO PAGAR","COBRAR'")</f>
        <v>COBRAR'</v>
      </c>
      <c r="Y157" s="19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95" t="str">
        <f>IF(C156&lt;0,"NO PAGAR","COBRAR'")</f>
        <v>COBRAR'</v>
      </c>
      <c r="C158" s="19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6" t="s">
        <v>9</v>
      </c>
      <c r="C159" s="18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8" t="s">
        <v>7</v>
      </c>
      <c r="F167" s="189"/>
      <c r="G167" s="19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91" t="s">
        <v>29</v>
      </c>
      <c r="AD194" s="191"/>
      <c r="AE194" s="191"/>
    </row>
    <row r="195" spans="2:41" x14ac:dyDescent="0.25">
      <c r="H195" s="192" t="s">
        <v>28</v>
      </c>
      <c r="I195" s="192"/>
      <c r="J195" s="192"/>
      <c r="V195" s="17"/>
      <c r="AC195" s="191"/>
      <c r="AD195" s="191"/>
      <c r="AE195" s="191"/>
    </row>
    <row r="196" spans="2:41" x14ac:dyDescent="0.25">
      <c r="H196" s="192"/>
      <c r="I196" s="192"/>
      <c r="J196" s="192"/>
      <c r="V196" s="17"/>
      <c r="AC196" s="191"/>
      <c r="AD196" s="191"/>
      <c r="AE196" s="191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193" t="s">
        <v>400</v>
      </c>
      <c r="F200" s="193"/>
      <c r="G200" s="193"/>
      <c r="H200" s="193"/>
      <c r="V200" s="17"/>
      <c r="X200" s="23" t="s">
        <v>82</v>
      </c>
      <c r="Y200" s="20">
        <f>IF(B200="PAGADO",0,C205)</f>
        <v>0</v>
      </c>
      <c r="AA200" s="193" t="s">
        <v>437</v>
      </c>
      <c r="AB200" s="193"/>
      <c r="AC200" s="193"/>
      <c r="AD200" s="193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94" t="str">
        <f>IF(C205&lt;0,"NO PAGAR","COBRAR")</f>
        <v>COBRAR</v>
      </c>
      <c r="C206" s="194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4" t="str">
        <f>IF(Y205&lt;0,"NO PAGAR","COBRAR")</f>
        <v>COBRAR</v>
      </c>
      <c r="Y206" s="194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86" t="s">
        <v>9</v>
      </c>
      <c r="C207" s="18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6" t="s">
        <v>9</v>
      </c>
      <c r="Y207" s="18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88" t="s">
        <v>7</v>
      </c>
      <c r="F216" s="189"/>
      <c r="G216" s="190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8" t="s">
        <v>7</v>
      </c>
      <c r="AB216" s="189"/>
      <c r="AC216" s="190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88" t="s">
        <v>7</v>
      </c>
      <c r="O218" s="189"/>
      <c r="P218" s="189"/>
      <c r="Q218" s="190"/>
      <c r="R218" s="18">
        <f>SUM(R202:R217)</f>
        <v>50</v>
      </c>
      <c r="S218" s="3"/>
      <c r="V218" s="17"/>
      <c r="X218" s="12"/>
      <c r="Y218" s="10"/>
      <c r="AJ218" s="188" t="s">
        <v>7</v>
      </c>
      <c r="AK218" s="189"/>
      <c r="AL218" s="189"/>
      <c r="AM218" s="190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92" t="s">
        <v>30</v>
      </c>
      <c r="I240" s="192"/>
      <c r="J240" s="192"/>
      <c r="V240" s="17"/>
      <c r="AA240" s="192" t="s">
        <v>31</v>
      </c>
      <c r="AB240" s="192"/>
      <c r="AC240" s="192"/>
    </row>
    <row r="241" spans="2:41" x14ac:dyDescent="0.25">
      <c r="H241" s="192"/>
      <c r="I241" s="192"/>
      <c r="J241" s="192"/>
      <c r="V241" s="17"/>
      <c r="AA241" s="192"/>
      <c r="AB241" s="192"/>
      <c r="AC241" s="192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193" t="s">
        <v>515</v>
      </c>
      <c r="F245" s="193"/>
      <c r="G245" s="193"/>
      <c r="H245" s="193"/>
      <c r="O245" s="211" t="s">
        <v>248</v>
      </c>
      <c r="P245" s="211"/>
      <c r="Q245" s="211"/>
      <c r="R245" s="211"/>
      <c r="V245" s="17"/>
      <c r="X245" s="23" t="s">
        <v>32</v>
      </c>
      <c r="Y245" s="20">
        <f>IF(B245="PAGADO",0,C250)</f>
        <v>0</v>
      </c>
      <c r="AA245" s="193" t="s">
        <v>400</v>
      </c>
      <c r="AB245" s="193"/>
      <c r="AC245" s="193"/>
      <c r="AD245" s="193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95" t="str">
        <f>IF(Y250&lt;0,"NO PAGAR","COBRAR'")</f>
        <v>NO PAGAR</v>
      </c>
      <c r="Y251" s="19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95" t="str">
        <f>IF(C250&lt;0,"NO PAGAR","COBRAR'")</f>
        <v>COBRAR'</v>
      </c>
      <c r="C252" s="195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86" t="s">
        <v>9</v>
      </c>
      <c r="C253" s="18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6" t="s">
        <v>9</v>
      </c>
      <c r="Y253" s="18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88" t="s">
        <v>7</v>
      </c>
      <c r="F261" s="189"/>
      <c r="G261" s="190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8" t="s">
        <v>7</v>
      </c>
      <c r="AB261" s="189"/>
      <c r="AC261" s="190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88" t="s">
        <v>7</v>
      </c>
      <c r="O263" s="189"/>
      <c r="P263" s="189"/>
      <c r="Q263" s="190"/>
      <c r="R263" s="18">
        <f>SUM(R247:R262)</f>
        <v>520</v>
      </c>
      <c r="S263" s="3"/>
      <c r="V263" s="17"/>
      <c r="X263" s="12"/>
      <c r="Y263" s="10"/>
      <c r="AE263" t="s">
        <v>561</v>
      </c>
      <c r="AJ263" s="188" t="s">
        <v>7</v>
      </c>
      <c r="AK263" s="189"/>
      <c r="AL263" s="189"/>
      <c r="AM263" s="190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91" t="s">
        <v>29</v>
      </c>
      <c r="AD286" s="191"/>
      <c r="AE286" s="191"/>
    </row>
    <row r="287" spans="2:31" x14ac:dyDescent="0.25">
      <c r="H287" s="192" t="s">
        <v>28</v>
      </c>
      <c r="I287" s="192"/>
      <c r="J287" s="192"/>
      <c r="V287" s="17"/>
      <c r="AC287" s="191"/>
      <c r="AD287" s="191"/>
      <c r="AE287" s="191"/>
    </row>
    <row r="288" spans="2:31" x14ac:dyDescent="0.25">
      <c r="H288" s="192"/>
      <c r="I288" s="192"/>
      <c r="J288" s="192"/>
      <c r="V288" s="17"/>
      <c r="AC288" s="191"/>
      <c r="AD288" s="191"/>
      <c r="AE288" s="191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193" t="s">
        <v>20</v>
      </c>
      <c r="F292" s="193"/>
      <c r="G292" s="193"/>
      <c r="H292" s="193"/>
      <c r="V292" s="17"/>
      <c r="X292" s="23" t="s">
        <v>32</v>
      </c>
      <c r="Y292" s="20">
        <f>IF(B292="PAGADO",0,C297)</f>
        <v>-200</v>
      </c>
      <c r="AA292" s="193" t="s">
        <v>612</v>
      </c>
      <c r="AB292" s="193"/>
      <c r="AC292" s="193"/>
      <c r="AD292" s="193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94" t="str">
        <f>IF(C297&lt;0,"NO PAGAR","COBRAR")</f>
        <v>NO PAGAR</v>
      </c>
      <c r="C298" s="194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4" t="str">
        <f>IF(Y297&lt;0,"NO PAGAR","COBRAR")</f>
        <v>COBRAR</v>
      </c>
      <c r="Y298" s="194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86" t="s">
        <v>9</v>
      </c>
      <c r="C299" s="18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6" t="s">
        <v>9</v>
      </c>
      <c r="Y299" s="18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88" t="s">
        <v>7</v>
      </c>
      <c r="F308" s="189"/>
      <c r="G308" s="19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88" t="s">
        <v>7</v>
      </c>
      <c r="AB308" s="189"/>
      <c r="AC308" s="190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88" t="s">
        <v>7</v>
      </c>
      <c r="O310" s="189"/>
      <c r="P310" s="189"/>
      <c r="Q310" s="190"/>
      <c r="R310" s="18">
        <f>SUM(R294:R309)</f>
        <v>0</v>
      </c>
      <c r="S310" s="3"/>
      <c r="V310" s="17"/>
      <c r="X310" s="12"/>
      <c r="Y310" s="10"/>
      <c r="AJ310" s="188" t="s">
        <v>7</v>
      </c>
      <c r="AK310" s="189"/>
      <c r="AL310" s="189"/>
      <c r="AM310" s="190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92" t="s">
        <v>30</v>
      </c>
      <c r="I332" s="192"/>
      <c r="J332" s="192"/>
      <c r="V332" s="17"/>
      <c r="AA332" s="192" t="s">
        <v>31</v>
      </c>
      <c r="AB332" s="192"/>
      <c r="AC332" s="192"/>
    </row>
    <row r="333" spans="1:43" x14ac:dyDescent="0.25">
      <c r="H333" s="192"/>
      <c r="I333" s="192"/>
      <c r="J333" s="192"/>
      <c r="V333" s="17"/>
      <c r="AA333" s="192"/>
      <c r="AB333" s="192"/>
      <c r="AC333" s="192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193" t="s">
        <v>20</v>
      </c>
      <c r="F337" s="193"/>
      <c r="G337" s="193"/>
      <c r="H337" s="193"/>
      <c r="V337" s="17"/>
      <c r="X337" s="23" t="s">
        <v>32</v>
      </c>
      <c r="Y337" s="20">
        <f>IF(B1129="PAGADO",0,C342)</f>
        <v>14</v>
      </c>
      <c r="AA337" s="193" t="s">
        <v>20</v>
      </c>
      <c r="AB337" s="193"/>
      <c r="AC337" s="193"/>
      <c r="AD337" s="193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5" t="str">
        <f>IF(Y342&lt;0,"NO PAGAR","COBRAR'")</f>
        <v>COBRAR'</v>
      </c>
      <c r="Y343" s="19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195" t="str">
        <f>IF(C342&lt;0,"NO PAGAR","COBRAR'")</f>
        <v>COBRAR'</v>
      </c>
      <c r="C344" s="19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86" t="s">
        <v>9</v>
      </c>
      <c r="C345" s="18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6" t="s">
        <v>9</v>
      </c>
      <c r="Y345" s="187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88" t="s">
        <v>7</v>
      </c>
      <c r="F353" s="189"/>
      <c r="G353" s="190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8" t="s">
        <v>7</v>
      </c>
      <c r="AB353" s="189"/>
      <c r="AC353" s="190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88" t="s">
        <v>7</v>
      </c>
      <c r="O355" s="189"/>
      <c r="P355" s="189"/>
      <c r="Q355" s="190"/>
      <c r="R355" s="18">
        <f>SUM(R339:R354)</f>
        <v>0</v>
      </c>
      <c r="S355" s="3"/>
      <c r="V355" s="17"/>
      <c r="X355" s="12"/>
      <c r="Y355" s="10"/>
      <c r="AJ355" s="188" t="s">
        <v>7</v>
      </c>
      <c r="AK355" s="189"/>
      <c r="AL355" s="189"/>
      <c r="AM355" s="190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191" t="s">
        <v>29</v>
      </c>
      <c r="AD379" s="191"/>
      <c r="AE379" s="191"/>
    </row>
    <row r="380" spans="2:31" x14ac:dyDescent="0.25">
      <c r="H380" s="192" t="s">
        <v>28</v>
      </c>
      <c r="I380" s="192"/>
      <c r="J380" s="192"/>
      <c r="V380" s="17"/>
      <c r="AC380" s="191"/>
      <c r="AD380" s="191"/>
      <c r="AE380" s="191"/>
    </row>
    <row r="381" spans="2:31" x14ac:dyDescent="0.25">
      <c r="H381" s="192"/>
      <c r="I381" s="192"/>
      <c r="J381" s="192"/>
      <c r="V381" s="17"/>
      <c r="AC381" s="191"/>
      <c r="AD381" s="191"/>
      <c r="AE381" s="191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193" t="s">
        <v>20</v>
      </c>
      <c r="F385" s="193"/>
      <c r="G385" s="193"/>
      <c r="H385" s="193"/>
      <c r="V385" s="17"/>
      <c r="X385" s="23" t="s">
        <v>32</v>
      </c>
      <c r="Y385" s="20">
        <f>IF(B385="PAGADO",0,C390)</f>
        <v>14</v>
      </c>
      <c r="AA385" s="193" t="s">
        <v>20</v>
      </c>
      <c r="AB385" s="193"/>
      <c r="AC385" s="193"/>
      <c r="AD385" s="193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194" t="str">
        <f>IF(C390&lt;0,"NO PAGAR","COBRAR")</f>
        <v>COBRAR</v>
      </c>
      <c r="C391" s="194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4" t="str">
        <f>IF(Y390&lt;0,"NO PAGAR","COBRAR")</f>
        <v>COBRAR</v>
      </c>
      <c r="Y391" s="194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86" t="s">
        <v>9</v>
      </c>
      <c r="C392" s="187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6" t="s">
        <v>9</v>
      </c>
      <c r="Y392" s="187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188" t="s">
        <v>7</v>
      </c>
      <c r="F401" s="189"/>
      <c r="G401" s="190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8" t="s">
        <v>7</v>
      </c>
      <c r="AB401" s="189"/>
      <c r="AC401" s="190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188" t="s">
        <v>7</v>
      </c>
      <c r="O403" s="189"/>
      <c r="P403" s="189"/>
      <c r="Q403" s="190"/>
      <c r="R403" s="18">
        <f>SUM(R387:R402)</f>
        <v>0</v>
      </c>
      <c r="S403" s="3"/>
      <c r="V403" s="17"/>
      <c r="X403" s="12"/>
      <c r="Y403" s="10"/>
      <c r="AJ403" s="188" t="s">
        <v>7</v>
      </c>
      <c r="AK403" s="189"/>
      <c r="AL403" s="189"/>
      <c r="AM403" s="190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823</v>
      </c>
      <c r="H425" s="192" t="s">
        <v>30</v>
      </c>
      <c r="I425" s="192"/>
      <c r="J425" s="192"/>
      <c r="V425" s="17"/>
      <c r="AA425" s="192" t="s">
        <v>31</v>
      </c>
      <c r="AB425" s="192"/>
      <c r="AC425" s="192"/>
    </row>
    <row r="426" spans="1:43" x14ac:dyDescent="0.25">
      <c r="H426" s="192"/>
      <c r="I426" s="192"/>
      <c r="J426" s="192"/>
      <c r="V426" s="17"/>
      <c r="AA426" s="192"/>
      <c r="AB426" s="192"/>
      <c r="AC426" s="192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193" t="s">
        <v>437</v>
      </c>
      <c r="F430" s="193"/>
      <c r="G430" s="193"/>
      <c r="H430" s="193"/>
      <c r="V430" s="17"/>
      <c r="X430" s="23" t="s">
        <v>75</v>
      </c>
      <c r="Y430" s="20">
        <f>IF(B430="PAGADO",0,C435)</f>
        <v>0</v>
      </c>
      <c r="AA430" s="193" t="s">
        <v>20</v>
      </c>
      <c r="AB430" s="193"/>
      <c r="AC430" s="193"/>
      <c r="AD430" s="193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5" t="str">
        <f>IF(Y435&lt;0,"NO PAGAR","COBRAR'")</f>
        <v>COBRAR'</v>
      </c>
      <c r="Y436" s="19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195" t="str">
        <f>IF(C435&lt;0,"NO PAGAR","COBRAR'")</f>
        <v>COBRAR'</v>
      </c>
      <c r="C437" s="19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86" t="s">
        <v>9</v>
      </c>
      <c r="C438" s="187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6" t="s">
        <v>9</v>
      </c>
      <c r="Y438" s="187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188" t="s">
        <v>7</v>
      </c>
      <c r="F446" s="189"/>
      <c r="G446" s="190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8" t="s">
        <v>7</v>
      </c>
      <c r="AB446" s="189"/>
      <c r="AC446" s="190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188" t="s">
        <v>7</v>
      </c>
      <c r="O448" s="189"/>
      <c r="P448" s="189"/>
      <c r="Q448" s="190"/>
      <c r="R448" s="18">
        <f>SUM(R432:R447)</f>
        <v>0</v>
      </c>
      <c r="S448" s="3"/>
      <c r="V448" s="17"/>
      <c r="X448" s="12"/>
      <c r="Y448" s="10"/>
      <c r="AJ448" s="188" t="s">
        <v>7</v>
      </c>
      <c r="AK448" s="189"/>
      <c r="AL448" s="189"/>
      <c r="AM448" s="190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191" t="s">
        <v>29</v>
      </c>
      <c r="AD468" s="191"/>
      <c r="AE468" s="191"/>
    </row>
    <row r="469" spans="2:41" x14ac:dyDescent="0.25">
      <c r="H469" s="192" t="s">
        <v>28</v>
      </c>
      <c r="I469" s="192"/>
      <c r="J469" s="192"/>
      <c r="V469" s="17"/>
      <c r="AC469" s="191"/>
      <c r="AD469" s="191"/>
      <c r="AE469" s="191"/>
    </row>
    <row r="470" spans="2:41" x14ac:dyDescent="0.25">
      <c r="H470" s="192"/>
      <c r="I470" s="192"/>
      <c r="J470" s="192"/>
      <c r="V470" s="17"/>
      <c r="AC470" s="191"/>
      <c r="AD470" s="191"/>
      <c r="AE470" s="191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193" t="s">
        <v>20</v>
      </c>
      <c r="F474" s="193"/>
      <c r="G474" s="193"/>
      <c r="H474" s="193"/>
      <c r="V474" s="17"/>
      <c r="X474" s="23" t="s">
        <v>32</v>
      </c>
      <c r="Y474" s="20">
        <f>IF(B474="PAGADO",0,C479)</f>
        <v>0</v>
      </c>
      <c r="AA474" s="193" t="s">
        <v>20</v>
      </c>
      <c r="AB474" s="193"/>
      <c r="AC474" s="193"/>
      <c r="AD474" s="193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194" t="str">
        <f>IF(C479&lt;0,"NO PAGAR","COBRAR")</f>
        <v>COBRAR</v>
      </c>
      <c r="C480" s="194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94" t="str">
        <f>IF(Y479&lt;0,"NO PAGAR","COBRAR")</f>
        <v>COBRAR</v>
      </c>
      <c r="Y480" s="194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86" t="s">
        <v>9</v>
      </c>
      <c r="C481" s="187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86" t="s">
        <v>9</v>
      </c>
      <c r="Y481" s="187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188" t="s">
        <v>7</v>
      </c>
      <c r="F490" s="189"/>
      <c r="G490" s="190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88" t="s">
        <v>7</v>
      </c>
      <c r="AB490" s="189"/>
      <c r="AC490" s="190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188" t="s">
        <v>7</v>
      </c>
      <c r="O492" s="189"/>
      <c r="P492" s="189"/>
      <c r="Q492" s="190"/>
      <c r="R492" s="18">
        <f>SUM(R476:R491)</f>
        <v>0</v>
      </c>
      <c r="S492" s="3"/>
      <c r="V492" s="17"/>
      <c r="X492" s="12"/>
      <c r="Y492" s="10"/>
      <c r="AJ492" s="188" t="s">
        <v>7</v>
      </c>
      <c r="AK492" s="189"/>
      <c r="AL492" s="189"/>
      <c r="AM492" s="190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192" t="s">
        <v>30</v>
      </c>
      <c r="I514" s="192"/>
      <c r="J514" s="192"/>
      <c r="V514" s="17"/>
      <c r="AA514" s="192" t="s">
        <v>31</v>
      </c>
      <c r="AB514" s="192"/>
      <c r="AC514" s="192"/>
    </row>
    <row r="515" spans="2:41" x14ac:dyDescent="0.25">
      <c r="H515" s="192"/>
      <c r="I515" s="192"/>
      <c r="J515" s="192"/>
      <c r="V515" s="17"/>
      <c r="AA515" s="192"/>
      <c r="AB515" s="192"/>
      <c r="AC515" s="192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193" t="s">
        <v>20</v>
      </c>
      <c r="F519" s="193"/>
      <c r="G519" s="193"/>
      <c r="H519" s="193"/>
      <c r="V519" s="17"/>
      <c r="X519" s="23" t="s">
        <v>32</v>
      </c>
      <c r="Y519" s="20">
        <f>IF(B1319="PAGADO",0,C524)</f>
        <v>0</v>
      </c>
      <c r="AA519" s="193" t="s">
        <v>20</v>
      </c>
      <c r="AB519" s="193"/>
      <c r="AC519" s="193"/>
      <c r="AD519" s="193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5" t="str">
        <f>IF(Y524&lt;0,"NO PAGAR","COBRAR'")</f>
        <v>COBRAR'</v>
      </c>
      <c r="Y525" s="195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195" t="str">
        <f>IF(C524&lt;0,"NO PAGAR","COBRAR'")</f>
        <v>COBRAR'</v>
      </c>
      <c r="C526" s="195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86" t="s">
        <v>9</v>
      </c>
      <c r="C527" s="187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6" t="s">
        <v>9</v>
      </c>
      <c r="Y527" s="187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188" t="s">
        <v>7</v>
      </c>
      <c r="F535" s="189"/>
      <c r="G535" s="190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88" t="s">
        <v>7</v>
      </c>
      <c r="AB535" s="189"/>
      <c r="AC535" s="190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188" t="s">
        <v>7</v>
      </c>
      <c r="O537" s="189"/>
      <c r="P537" s="189"/>
      <c r="Q537" s="190"/>
      <c r="R537" s="18">
        <f>SUM(R521:R536)</f>
        <v>0</v>
      </c>
      <c r="S537" s="3"/>
      <c r="V537" s="17"/>
      <c r="X537" s="12"/>
      <c r="Y537" s="10"/>
      <c r="AJ537" s="188" t="s">
        <v>7</v>
      </c>
      <c r="AK537" s="189"/>
      <c r="AL537" s="189"/>
      <c r="AM537" s="190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191" t="s">
        <v>29</v>
      </c>
      <c r="AD567" s="191"/>
      <c r="AE567" s="191"/>
    </row>
    <row r="568" spans="2:41" x14ac:dyDescent="0.25">
      <c r="H568" s="192" t="s">
        <v>28</v>
      </c>
      <c r="I568" s="192"/>
      <c r="J568" s="192"/>
      <c r="V568" s="17"/>
      <c r="AC568" s="191"/>
      <c r="AD568" s="191"/>
      <c r="AE568" s="191"/>
    </row>
    <row r="569" spans="2:41" x14ac:dyDescent="0.25">
      <c r="H569" s="192"/>
      <c r="I569" s="192"/>
      <c r="J569" s="192"/>
      <c r="V569" s="17"/>
      <c r="AC569" s="191"/>
      <c r="AD569" s="191"/>
      <c r="AE569" s="191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193" t="s">
        <v>20</v>
      </c>
      <c r="F573" s="193"/>
      <c r="G573" s="193"/>
      <c r="H573" s="193"/>
      <c r="V573" s="17"/>
      <c r="X573" s="23" t="s">
        <v>32</v>
      </c>
      <c r="Y573" s="20">
        <f>IF(B573="PAGADO",0,C578)</f>
        <v>0</v>
      </c>
      <c r="AA573" s="193" t="s">
        <v>20</v>
      </c>
      <c r="AB573" s="193"/>
      <c r="AC573" s="193"/>
      <c r="AD573" s="193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194" t="str">
        <f>IF(C578&lt;0,"NO PAGAR","COBRAR")</f>
        <v>COBRAR</v>
      </c>
      <c r="C579" s="194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94" t="str">
        <f>IF(Y578&lt;0,"NO PAGAR","COBRAR")</f>
        <v>COBRAR</v>
      </c>
      <c r="Y579" s="194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86" t="s">
        <v>9</v>
      </c>
      <c r="C580" s="187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86" t="s">
        <v>9</v>
      </c>
      <c r="Y580" s="187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188" t="s">
        <v>7</v>
      </c>
      <c r="F589" s="189"/>
      <c r="G589" s="190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88" t="s">
        <v>7</v>
      </c>
      <c r="AB589" s="189"/>
      <c r="AC589" s="190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188" t="s">
        <v>7</v>
      </c>
      <c r="O591" s="189"/>
      <c r="P591" s="189"/>
      <c r="Q591" s="190"/>
      <c r="R591" s="18">
        <f>SUM(R575:R590)</f>
        <v>0</v>
      </c>
      <c r="S591" s="3"/>
      <c r="V591" s="17"/>
      <c r="X591" s="12"/>
      <c r="Y591" s="10"/>
      <c r="AJ591" s="188" t="s">
        <v>7</v>
      </c>
      <c r="AK591" s="189"/>
      <c r="AL591" s="189"/>
      <c r="AM591" s="190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192" t="s">
        <v>30</v>
      </c>
      <c r="I613" s="192"/>
      <c r="J613" s="192"/>
      <c r="V613" s="17"/>
      <c r="AA613" s="192" t="s">
        <v>31</v>
      </c>
      <c r="AB613" s="192"/>
      <c r="AC613" s="192"/>
    </row>
    <row r="614" spans="1:43" x14ac:dyDescent="0.25">
      <c r="H614" s="192"/>
      <c r="I614" s="192"/>
      <c r="J614" s="192"/>
      <c r="V614" s="17"/>
      <c r="AA614" s="192"/>
      <c r="AB614" s="192"/>
      <c r="AC614" s="192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193" t="s">
        <v>20</v>
      </c>
      <c r="F618" s="193"/>
      <c r="G618" s="193"/>
      <c r="H618" s="193"/>
      <c r="V618" s="17"/>
      <c r="X618" s="23" t="s">
        <v>32</v>
      </c>
      <c r="Y618" s="20">
        <f>IF(B1418="PAGADO",0,C623)</f>
        <v>0</v>
      </c>
      <c r="AA618" s="193" t="s">
        <v>20</v>
      </c>
      <c r="AB618" s="193"/>
      <c r="AC618" s="193"/>
      <c r="AD618" s="193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5" t="str">
        <f>IF(Y623&lt;0,"NO PAGAR","COBRAR'")</f>
        <v>COBRAR'</v>
      </c>
      <c r="Y624" s="195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195" t="str">
        <f>IF(C623&lt;0,"NO PAGAR","COBRAR'")</f>
        <v>COBRAR'</v>
      </c>
      <c r="C625" s="195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86" t="s">
        <v>9</v>
      </c>
      <c r="C626" s="187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6" t="s">
        <v>9</v>
      </c>
      <c r="Y626" s="187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188" t="s">
        <v>7</v>
      </c>
      <c r="F634" s="189"/>
      <c r="G634" s="190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88" t="s">
        <v>7</v>
      </c>
      <c r="AB634" s="189"/>
      <c r="AC634" s="190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188" t="s">
        <v>7</v>
      </c>
      <c r="O636" s="189"/>
      <c r="P636" s="189"/>
      <c r="Q636" s="190"/>
      <c r="R636" s="18">
        <f>SUM(R620:R635)</f>
        <v>0</v>
      </c>
      <c r="S636" s="3"/>
      <c r="V636" s="17"/>
      <c r="X636" s="12"/>
      <c r="Y636" s="10"/>
      <c r="AJ636" s="188" t="s">
        <v>7</v>
      </c>
      <c r="AK636" s="189"/>
      <c r="AL636" s="189"/>
      <c r="AM636" s="190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191" t="s">
        <v>29</v>
      </c>
      <c r="AD660" s="191"/>
      <c r="AE660" s="191"/>
    </row>
    <row r="661" spans="2:41" x14ac:dyDescent="0.25">
      <c r="H661" s="192" t="s">
        <v>28</v>
      </c>
      <c r="I661" s="192"/>
      <c r="J661" s="192"/>
      <c r="V661" s="17"/>
      <c r="AC661" s="191"/>
      <c r="AD661" s="191"/>
      <c r="AE661" s="191"/>
    </row>
    <row r="662" spans="2:41" x14ac:dyDescent="0.25">
      <c r="H662" s="192"/>
      <c r="I662" s="192"/>
      <c r="J662" s="192"/>
      <c r="V662" s="17"/>
      <c r="AC662" s="191"/>
      <c r="AD662" s="191"/>
      <c r="AE662" s="191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193" t="s">
        <v>20</v>
      </c>
      <c r="F666" s="193"/>
      <c r="G666" s="193"/>
      <c r="H666" s="193"/>
      <c r="V666" s="17"/>
      <c r="X666" s="23" t="s">
        <v>32</v>
      </c>
      <c r="Y666" s="20">
        <f>IF(B666="PAGADO",0,C671)</f>
        <v>0</v>
      </c>
      <c r="AA666" s="193" t="s">
        <v>20</v>
      </c>
      <c r="AB666" s="193"/>
      <c r="AC666" s="193"/>
      <c r="AD666" s="193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194" t="str">
        <f>IF(C671&lt;0,"NO PAGAR","COBRAR")</f>
        <v>COBRAR</v>
      </c>
      <c r="C672" s="194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94" t="str">
        <f>IF(Y671&lt;0,"NO PAGAR","COBRAR")</f>
        <v>COBRAR</v>
      </c>
      <c r="Y672" s="194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86" t="s">
        <v>9</v>
      </c>
      <c r="C673" s="187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86" t="s">
        <v>9</v>
      </c>
      <c r="Y673" s="187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188" t="s">
        <v>7</v>
      </c>
      <c r="F682" s="189"/>
      <c r="G682" s="190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88" t="s">
        <v>7</v>
      </c>
      <c r="AB682" s="189"/>
      <c r="AC682" s="190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188" t="s">
        <v>7</v>
      </c>
      <c r="O684" s="189"/>
      <c r="P684" s="189"/>
      <c r="Q684" s="190"/>
      <c r="R684" s="18">
        <f>SUM(R668:R683)</f>
        <v>0</v>
      </c>
      <c r="S684" s="3"/>
      <c r="V684" s="17"/>
      <c r="X684" s="12"/>
      <c r="Y684" s="10"/>
      <c r="AJ684" s="188" t="s">
        <v>7</v>
      </c>
      <c r="AK684" s="189"/>
      <c r="AL684" s="189"/>
      <c r="AM684" s="190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192" t="s">
        <v>30</v>
      </c>
      <c r="I706" s="192"/>
      <c r="J706" s="192"/>
      <c r="V706" s="17"/>
      <c r="AA706" s="192" t="s">
        <v>31</v>
      </c>
      <c r="AB706" s="192"/>
      <c r="AC706" s="192"/>
    </row>
    <row r="707" spans="2:41" x14ac:dyDescent="0.25">
      <c r="H707" s="192"/>
      <c r="I707" s="192"/>
      <c r="J707" s="192"/>
      <c r="V707" s="17"/>
      <c r="AA707" s="192"/>
      <c r="AB707" s="192"/>
      <c r="AC707" s="192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193" t="s">
        <v>20</v>
      </c>
      <c r="F711" s="193"/>
      <c r="G711" s="193"/>
      <c r="H711" s="193"/>
      <c r="V711" s="17"/>
      <c r="X711" s="23" t="s">
        <v>32</v>
      </c>
      <c r="Y711" s="20">
        <f>IF(B1511="PAGADO",0,C716)</f>
        <v>0</v>
      </c>
      <c r="AA711" s="193" t="s">
        <v>20</v>
      </c>
      <c r="AB711" s="193"/>
      <c r="AC711" s="193"/>
      <c r="AD711" s="193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5" t="str">
        <f>IF(Y716&lt;0,"NO PAGAR","COBRAR'")</f>
        <v>COBRAR'</v>
      </c>
      <c r="Y717" s="195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195" t="str">
        <f>IF(C716&lt;0,"NO PAGAR","COBRAR'")</f>
        <v>COBRAR'</v>
      </c>
      <c r="C718" s="195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86" t="s">
        <v>9</v>
      </c>
      <c r="C719" s="187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86" t="s">
        <v>9</v>
      </c>
      <c r="Y719" s="187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188" t="s">
        <v>7</v>
      </c>
      <c r="F727" s="189"/>
      <c r="G727" s="190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88" t="s">
        <v>7</v>
      </c>
      <c r="AB727" s="189"/>
      <c r="AC727" s="190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188" t="s">
        <v>7</v>
      </c>
      <c r="O729" s="189"/>
      <c r="P729" s="189"/>
      <c r="Q729" s="190"/>
      <c r="R729" s="18">
        <f>SUM(R713:R728)</f>
        <v>0</v>
      </c>
      <c r="S729" s="3"/>
      <c r="V729" s="17"/>
      <c r="X729" s="12"/>
      <c r="Y729" s="10"/>
      <c r="AJ729" s="188" t="s">
        <v>7</v>
      </c>
      <c r="AK729" s="189"/>
      <c r="AL729" s="189"/>
      <c r="AM729" s="190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191" t="s">
        <v>29</v>
      </c>
      <c r="AD753" s="191"/>
      <c r="AE753" s="191"/>
    </row>
    <row r="754" spans="2:41" x14ac:dyDescent="0.25">
      <c r="H754" s="192" t="s">
        <v>28</v>
      </c>
      <c r="I754" s="192"/>
      <c r="J754" s="192"/>
      <c r="V754" s="17"/>
      <c r="AC754" s="191"/>
      <c r="AD754" s="191"/>
      <c r="AE754" s="191"/>
    </row>
    <row r="755" spans="2:41" x14ac:dyDescent="0.25">
      <c r="H755" s="192"/>
      <c r="I755" s="192"/>
      <c r="J755" s="192"/>
      <c r="V755" s="17"/>
      <c r="AC755" s="191"/>
      <c r="AD755" s="191"/>
      <c r="AE755" s="191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193" t="s">
        <v>20</v>
      </c>
      <c r="F759" s="193"/>
      <c r="G759" s="193"/>
      <c r="H759" s="193"/>
      <c r="V759" s="17"/>
      <c r="X759" s="23" t="s">
        <v>32</v>
      </c>
      <c r="Y759" s="20">
        <f>IF(B759="PAGADO",0,C764)</f>
        <v>0</v>
      </c>
      <c r="AA759" s="193" t="s">
        <v>20</v>
      </c>
      <c r="AB759" s="193"/>
      <c r="AC759" s="193"/>
      <c r="AD759" s="193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194" t="str">
        <f>IF(C764&lt;0,"NO PAGAR","COBRAR")</f>
        <v>COBRAR</v>
      </c>
      <c r="C765" s="194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94" t="str">
        <f>IF(Y764&lt;0,"NO PAGAR","COBRAR")</f>
        <v>COBRAR</v>
      </c>
      <c r="Y765" s="194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86" t="s">
        <v>9</v>
      </c>
      <c r="C766" s="187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86" t="s">
        <v>9</v>
      </c>
      <c r="Y766" s="187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188" t="s">
        <v>7</v>
      </c>
      <c r="F775" s="189"/>
      <c r="G775" s="190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88" t="s">
        <v>7</v>
      </c>
      <c r="AB775" s="189"/>
      <c r="AC775" s="190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188" t="s">
        <v>7</v>
      </c>
      <c r="O777" s="189"/>
      <c r="P777" s="189"/>
      <c r="Q777" s="190"/>
      <c r="R777" s="18">
        <f>SUM(R761:R776)</f>
        <v>0</v>
      </c>
      <c r="S777" s="3"/>
      <c r="V777" s="17"/>
      <c r="X777" s="12"/>
      <c r="Y777" s="10"/>
      <c r="AJ777" s="188" t="s">
        <v>7</v>
      </c>
      <c r="AK777" s="189"/>
      <c r="AL777" s="189"/>
      <c r="AM777" s="190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192" t="s">
        <v>30</v>
      </c>
      <c r="I799" s="192"/>
      <c r="J799" s="192"/>
      <c r="V799" s="17"/>
      <c r="AA799" s="192" t="s">
        <v>31</v>
      </c>
      <c r="AB799" s="192"/>
      <c r="AC799" s="192"/>
    </row>
    <row r="800" spans="1:43" x14ac:dyDescent="0.25">
      <c r="H800" s="192"/>
      <c r="I800" s="192"/>
      <c r="J800" s="192"/>
      <c r="V800" s="17"/>
      <c r="AA800" s="192"/>
      <c r="AB800" s="192"/>
      <c r="AC800" s="192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193" t="s">
        <v>20</v>
      </c>
      <c r="F804" s="193"/>
      <c r="G804" s="193"/>
      <c r="H804" s="193"/>
      <c r="V804" s="17"/>
      <c r="X804" s="23" t="s">
        <v>32</v>
      </c>
      <c r="Y804" s="20">
        <f>IF(B1604="PAGADO",0,C809)</f>
        <v>0</v>
      </c>
      <c r="AA804" s="193" t="s">
        <v>20</v>
      </c>
      <c r="AB804" s="193"/>
      <c r="AC804" s="193"/>
      <c r="AD804" s="193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5" t="str">
        <f>IF(Y809&lt;0,"NO PAGAR","COBRAR'")</f>
        <v>COBRAR'</v>
      </c>
      <c r="Y810" s="195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195" t="str">
        <f>IF(C809&lt;0,"NO PAGAR","COBRAR'")</f>
        <v>COBRAR'</v>
      </c>
      <c r="C811" s="195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86" t="s">
        <v>9</v>
      </c>
      <c r="C812" s="18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86" t="s">
        <v>9</v>
      </c>
      <c r="Y812" s="187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188" t="s">
        <v>7</v>
      </c>
      <c r="F820" s="189"/>
      <c r="G820" s="190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88" t="s">
        <v>7</v>
      </c>
      <c r="AB820" s="189"/>
      <c r="AC820" s="190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188" t="s">
        <v>7</v>
      </c>
      <c r="O822" s="189"/>
      <c r="P822" s="189"/>
      <c r="Q822" s="190"/>
      <c r="R822" s="18">
        <f>SUM(R806:R821)</f>
        <v>0</v>
      </c>
      <c r="S822" s="3"/>
      <c r="V822" s="17"/>
      <c r="X822" s="12"/>
      <c r="Y822" s="10"/>
      <c r="AJ822" s="188" t="s">
        <v>7</v>
      </c>
      <c r="AK822" s="189"/>
      <c r="AL822" s="189"/>
      <c r="AM822" s="190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191" t="s">
        <v>29</v>
      </c>
      <c r="AD846" s="191"/>
      <c r="AE846" s="191"/>
    </row>
    <row r="847" spans="5:31" x14ac:dyDescent="0.25">
      <c r="H847" s="192" t="s">
        <v>28</v>
      </c>
      <c r="I847" s="192"/>
      <c r="J847" s="192"/>
      <c r="V847" s="17"/>
      <c r="AC847" s="191"/>
      <c r="AD847" s="191"/>
      <c r="AE847" s="191"/>
    </row>
    <row r="848" spans="5:31" x14ac:dyDescent="0.25">
      <c r="H848" s="192"/>
      <c r="I848" s="192"/>
      <c r="J848" s="192"/>
      <c r="V848" s="17"/>
      <c r="AC848" s="191"/>
      <c r="AD848" s="191"/>
      <c r="AE848" s="191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193" t="s">
        <v>20</v>
      </c>
      <c r="F852" s="193"/>
      <c r="G852" s="193"/>
      <c r="H852" s="193"/>
      <c r="V852" s="17"/>
      <c r="X852" s="23" t="s">
        <v>32</v>
      </c>
      <c r="Y852" s="20">
        <f>IF(B852="PAGADO",0,C857)</f>
        <v>0</v>
      </c>
      <c r="AA852" s="193" t="s">
        <v>20</v>
      </c>
      <c r="AB852" s="193"/>
      <c r="AC852" s="193"/>
      <c r="AD852" s="193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194" t="str">
        <f>IF(C857&lt;0,"NO PAGAR","COBRAR")</f>
        <v>COBRAR</v>
      </c>
      <c r="C858" s="194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94" t="str">
        <f>IF(Y857&lt;0,"NO PAGAR","COBRAR")</f>
        <v>COBRAR</v>
      </c>
      <c r="Y858" s="194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86" t="s">
        <v>9</v>
      </c>
      <c r="C859" s="18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86" t="s">
        <v>9</v>
      </c>
      <c r="Y859" s="187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188" t="s">
        <v>7</v>
      </c>
      <c r="F868" s="189"/>
      <c r="G868" s="190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88" t="s">
        <v>7</v>
      </c>
      <c r="AB868" s="189"/>
      <c r="AC868" s="190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188" t="s">
        <v>7</v>
      </c>
      <c r="O870" s="189"/>
      <c r="P870" s="189"/>
      <c r="Q870" s="190"/>
      <c r="R870" s="18">
        <f>SUM(R854:R869)</f>
        <v>0</v>
      </c>
      <c r="S870" s="3"/>
      <c r="V870" s="17"/>
      <c r="X870" s="12"/>
      <c r="Y870" s="10"/>
      <c r="AJ870" s="188" t="s">
        <v>7</v>
      </c>
      <c r="AK870" s="189"/>
      <c r="AL870" s="189"/>
      <c r="AM870" s="190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192" t="s">
        <v>30</v>
      </c>
      <c r="I892" s="192"/>
      <c r="J892" s="192"/>
      <c r="V892" s="17"/>
      <c r="AA892" s="192" t="s">
        <v>31</v>
      </c>
      <c r="AB892" s="192"/>
      <c r="AC892" s="192"/>
    </row>
    <row r="893" spans="1:43" x14ac:dyDescent="0.25">
      <c r="H893" s="192"/>
      <c r="I893" s="192"/>
      <c r="J893" s="192"/>
      <c r="V893" s="17"/>
      <c r="AA893" s="192"/>
      <c r="AB893" s="192"/>
      <c r="AC893" s="192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193" t="s">
        <v>20</v>
      </c>
      <c r="F897" s="193"/>
      <c r="G897" s="193"/>
      <c r="H897" s="193"/>
      <c r="V897" s="17"/>
      <c r="X897" s="23" t="s">
        <v>32</v>
      </c>
      <c r="Y897" s="20">
        <f>IF(B1697="PAGADO",0,C902)</f>
        <v>0</v>
      </c>
      <c r="AA897" s="193" t="s">
        <v>20</v>
      </c>
      <c r="AB897" s="193"/>
      <c r="AC897" s="193"/>
      <c r="AD897" s="193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5" t="str">
        <f>IF(Y902&lt;0,"NO PAGAR","COBRAR'")</f>
        <v>COBRAR'</v>
      </c>
      <c r="Y903" s="195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195" t="str">
        <f>IF(C902&lt;0,"NO PAGAR","COBRAR'")</f>
        <v>COBRAR'</v>
      </c>
      <c r="C904" s="195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86" t="s">
        <v>9</v>
      </c>
      <c r="C905" s="18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86" t="s">
        <v>9</v>
      </c>
      <c r="Y905" s="187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188" t="s">
        <v>7</v>
      </c>
      <c r="F913" s="189"/>
      <c r="G913" s="190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88" t="s">
        <v>7</v>
      </c>
      <c r="AB913" s="189"/>
      <c r="AC913" s="190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188" t="s">
        <v>7</v>
      </c>
      <c r="O915" s="189"/>
      <c r="P915" s="189"/>
      <c r="Q915" s="190"/>
      <c r="R915" s="18">
        <f>SUM(R899:R914)</f>
        <v>0</v>
      </c>
      <c r="S915" s="3"/>
      <c r="V915" s="17"/>
      <c r="X915" s="12"/>
      <c r="Y915" s="10"/>
      <c r="AJ915" s="188" t="s">
        <v>7</v>
      </c>
      <c r="AK915" s="189"/>
      <c r="AL915" s="189"/>
      <c r="AM915" s="190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191" t="s">
        <v>29</v>
      </c>
      <c r="AD940" s="191"/>
      <c r="AE940" s="191"/>
    </row>
    <row r="941" spans="8:31" x14ac:dyDescent="0.25">
      <c r="H941" s="192" t="s">
        <v>28</v>
      </c>
      <c r="I941" s="192"/>
      <c r="J941" s="192"/>
      <c r="V941" s="17"/>
      <c r="AC941" s="191"/>
      <c r="AD941" s="191"/>
      <c r="AE941" s="191"/>
    </row>
    <row r="942" spans="8:31" x14ac:dyDescent="0.25">
      <c r="H942" s="192"/>
      <c r="I942" s="192"/>
      <c r="J942" s="192"/>
      <c r="V942" s="17"/>
      <c r="AC942" s="191"/>
      <c r="AD942" s="191"/>
      <c r="AE942" s="191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193" t="s">
        <v>20</v>
      </c>
      <c r="F946" s="193"/>
      <c r="G946" s="193"/>
      <c r="H946" s="193"/>
      <c r="V946" s="17"/>
      <c r="X946" s="23" t="s">
        <v>32</v>
      </c>
      <c r="Y946" s="20">
        <f>IF(B946="PAGADO",0,C951)</f>
        <v>0</v>
      </c>
      <c r="AA946" s="193" t="s">
        <v>20</v>
      </c>
      <c r="AB946" s="193"/>
      <c r="AC946" s="193"/>
      <c r="AD946" s="193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194" t="str">
        <f>IF(C951&lt;0,"NO PAGAR","COBRAR")</f>
        <v>COBRAR</v>
      </c>
      <c r="C952" s="194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94" t="str">
        <f>IF(Y951&lt;0,"NO PAGAR","COBRAR")</f>
        <v>COBRAR</v>
      </c>
      <c r="Y952" s="194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86" t="s">
        <v>9</v>
      </c>
      <c r="C953" s="18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86" t="s">
        <v>9</v>
      </c>
      <c r="Y953" s="187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188" t="s">
        <v>7</v>
      </c>
      <c r="F962" s="189"/>
      <c r="G962" s="190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88" t="s">
        <v>7</v>
      </c>
      <c r="AB962" s="189"/>
      <c r="AC962" s="190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188" t="s">
        <v>7</v>
      </c>
      <c r="O964" s="189"/>
      <c r="P964" s="189"/>
      <c r="Q964" s="190"/>
      <c r="R964" s="18">
        <f>SUM(R948:R963)</f>
        <v>0</v>
      </c>
      <c r="S964" s="3"/>
      <c r="V964" s="17"/>
      <c r="X964" s="12"/>
      <c r="Y964" s="10"/>
      <c r="AJ964" s="188" t="s">
        <v>7</v>
      </c>
      <c r="AK964" s="189"/>
      <c r="AL964" s="189"/>
      <c r="AM964" s="190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192" t="s">
        <v>30</v>
      </c>
      <c r="I986" s="192"/>
      <c r="J986" s="192"/>
      <c r="V986" s="17"/>
      <c r="AA986" s="192" t="s">
        <v>31</v>
      </c>
      <c r="AB986" s="192"/>
      <c r="AC986" s="192"/>
    </row>
    <row r="987" spans="1:43" x14ac:dyDescent="0.25">
      <c r="H987" s="192"/>
      <c r="I987" s="192"/>
      <c r="J987" s="192"/>
      <c r="V987" s="17"/>
      <c r="AA987" s="192"/>
      <c r="AB987" s="192"/>
      <c r="AC987" s="192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193" t="s">
        <v>20</v>
      </c>
      <c r="F991" s="193"/>
      <c r="G991" s="193"/>
      <c r="H991" s="193"/>
      <c r="V991" s="17"/>
      <c r="X991" s="23" t="s">
        <v>32</v>
      </c>
      <c r="Y991" s="20">
        <f>IF(B1791="PAGADO",0,C996)</f>
        <v>0</v>
      </c>
      <c r="AA991" s="193" t="s">
        <v>20</v>
      </c>
      <c r="AB991" s="193"/>
      <c r="AC991" s="193"/>
      <c r="AD991" s="193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5" t="str">
        <f>IF(Y996&lt;0,"NO PAGAR","COBRAR'")</f>
        <v>COBRAR'</v>
      </c>
      <c r="Y997" s="195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195" t="str">
        <f>IF(C996&lt;0,"NO PAGAR","COBRAR'")</f>
        <v>COBRAR'</v>
      </c>
      <c r="C998" s="195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86" t="s">
        <v>9</v>
      </c>
      <c r="C999" s="187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86" t="s">
        <v>9</v>
      </c>
      <c r="Y999" s="187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188" t="s">
        <v>7</v>
      </c>
      <c r="F1007" s="189"/>
      <c r="G1007" s="190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88" t="s">
        <v>7</v>
      </c>
      <c r="AB1007" s="189"/>
      <c r="AC1007" s="190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188" t="s">
        <v>7</v>
      </c>
      <c r="O1009" s="189"/>
      <c r="P1009" s="189"/>
      <c r="Q1009" s="190"/>
      <c r="R1009" s="18">
        <f>SUM(R993:R1008)</f>
        <v>0</v>
      </c>
      <c r="S1009" s="3"/>
      <c r="V1009" s="17"/>
      <c r="X1009" s="12"/>
      <c r="Y1009" s="10"/>
      <c r="AJ1009" s="188" t="s">
        <v>7</v>
      </c>
      <c r="AK1009" s="189"/>
      <c r="AL1009" s="189"/>
      <c r="AM1009" s="190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191" t="s">
        <v>29</v>
      </c>
      <c r="AD1033" s="191"/>
      <c r="AE1033" s="191"/>
    </row>
    <row r="1034" spans="2:41" x14ac:dyDescent="0.25">
      <c r="H1034" s="192" t="s">
        <v>28</v>
      </c>
      <c r="I1034" s="192"/>
      <c r="J1034" s="192"/>
      <c r="V1034" s="17"/>
      <c r="AC1034" s="191"/>
      <c r="AD1034" s="191"/>
      <c r="AE1034" s="191"/>
    </row>
    <row r="1035" spans="2:41" x14ac:dyDescent="0.25">
      <c r="H1035" s="192"/>
      <c r="I1035" s="192"/>
      <c r="J1035" s="192"/>
      <c r="V1035" s="17"/>
      <c r="AC1035" s="191"/>
      <c r="AD1035" s="191"/>
      <c r="AE1035" s="191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193" t="s">
        <v>20</v>
      </c>
      <c r="F1039" s="193"/>
      <c r="G1039" s="193"/>
      <c r="H1039" s="193"/>
      <c r="V1039" s="17"/>
      <c r="X1039" s="23" t="s">
        <v>32</v>
      </c>
      <c r="Y1039" s="20">
        <f>IF(B1039="PAGADO",0,C1044)</f>
        <v>0</v>
      </c>
      <c r="AA1039" s="193" t="s">
        <v>20</v>
      </c>
      <c r="AB1039" s="193"/>
      <c r="AC1039" s="193"/>
      <c r="AD1039" s="193"/>
    </row>
    <row r="1040" spans="2:41" x14ac:dyDescent="0.25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194" t="str">
        <f>IF(C1044&lt;0,"NO PAGAR","COBRAR")</f>
        <v>COBRAR</v>
      </c>
      <c r="C1045" s="194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94" t="str">
        <f>IF(Y1044&lt;0,"NO PAGAR","COBRAR")</f>
        <v>COBRAR</v>
      </c>
      <c r="Y1045" s="194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86" t="s">
        <v>9</v>
      </c>
      <c r="C1046" s="18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86" t="s">
        <v>9</v>
      </c>
      <c r="Y1046" s="187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188" t="s">
        <v>7</v>
      </c>
      <c r="F1055" s="189"/>
      <c r="G1055" s="190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88" t="s">
        <v>7</v>
      </c>
      <c r="AB1055" s="189"/>
      <c r="AC1055" s="190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188" t="s">
        <v>7</v>
      </c>
      <c r="O1057" s="189"/>
      <c r="P1057" s="189"/>
      <c r="Q1057" s="190"/>
      <c r="R1057" s="18">
        <f>SUM(R1041:R1056)</f>
        <v>0</v>
      </c>
      <c r="S1057" s="3"/>
      <c r="V1057" s="17"/>
      <c r="X1057" s="12"/>
      <c r="Y1057" s="10"/>
      <c r="AJ1057" s="188" t="s">
        <v>7</v>
      </c>
      <c r="AK1057" s="189"/>
      <c r="AL1057" s="189"/>
      <c r="AM1057" s="190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192" t="s">
        <v>30</v>
      </c>
      <c r="I1079" s="192"/>
      <c r="J1079" s="192"/>
      <c r="V1079" s="17"/>
      <c r="AA1079" s="192" t="s">
        <v>31</v>
      </c>
      <c r="AB1079" s="192"/>
      <c r="AC1079" s="192"/>
    </row>
    <row r="1080" spans="1:43" x14ac:dyDescent="0.25">
      <c r="H1080" s="192"/>
      <c r="I1080" s="192"/>
      <c r="J1080" s="192"/>
      <c r="V1080" s="17"/>
      <c r="AA1080" s="192"/>
      <c r="AB1080" s="192"/>
      <c r="AC1080" s="192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0</v>
      </c>
      <c r="E1084" s="193" t="s">
        <v>20</v>
      </c>
      <c r="F1084" s="193"/>
      <c r="G1084" s="193"/>
      <c r="H1084" s="193"/>
      <c r="V1084" s="17"/>
      <c r="X1084" s="23" t="s">
        <v>32</v>
      </c>
      <c r="Y1084" s="20">
        <f>IF(B1884="PAGADO",0,C1089)</f>
        <v>0</v>
      </c>
      <c r="AA1084" s="193" t="s">
        <v>20</v>
      </c>
      <c r="AB1084" s="193"/>
      <c r="AC1084" s="193"/>
      <c r="AD1084" s="193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5" t="str">
        <f>IF(Y1089&lt;0,"NO PAGAR","COBRAR'")</f>
        <v>COBRAR'</v>
      </c>
      <c r="Y1090" s="195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195" t="str">
        <f>IF(C1089&lt;0,"NO PAGAR","COBRAR'")</f>
        <v>COBRAR'</v>
      </c>
      <c r="C1091" s="195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86" t="s">
        <v>9</v>
      </c>
      <c r="C1092" s="187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86" t="s">
        <v>9</v>
      </c>
      <c r="Y1092" s="187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188" t="s">
        <v>7</v>
      </c>
      <c r="F1100" s="189"/>
      <c r="G1100" s="190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88" t="s">
        <v>7</v>
      </c>
      <c r="AB1100" s="189"/>
      <c r="AC1100" s="190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188" t="s">
        <v>7</v>
      </c>
      <c r="O1102" s="189"/>
      <c r="P1102" s="189"/>
      <c r="Q1102" s="190"/>
      <c r="R1102" s="18">
        <f>SUM(R1086:R1101)</f>
        <v>0</v>
      </c>
      <c r="S1102" s="3"/>
      <c r="V1102" s="17"/>
      <c r="X1102" s="12"/>
      <c r="Y1102" s="10"/>
      <c r="AJ1102" s="188" t="s">
        <v>7</v>
      </c>
      <c r="AK1102" s="189"/>
      <c r="AL1102" s="189"/>
      <c r="AM1102" s="190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8"/>
  <sheetViews>
    <sheetView topLeftCell="A725" workbookViewId="0">
      <selection activeCell="J731" sqref="J731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91" t="s">
        <v>29</v>
      </c>
      <c r="AD2" s="191"/>
      <c r="AE2" s="191"/>
    </row>
    <row r="3" spans="2:41" x14ac:dyDescent="0.25">
      <c r="H3" s="192" t="s">
        <v>28</v>
      </c>
      <c r="I3" s="192"/>
      <c r="J3" s="192"/>
      <c r="V3" s="17"/>
      <c r="AC3" s="191"/>
      <c r="AD3" s="191"/>
      <c r="AE3" s="191"/>
    </row>
    <row r="4" spans="2:41" x14ac:dyDescent="0.25">
      <c r="H4" s="192"/>
      <c r="I4" s="192"/>
      <c r="J4" s="192"/>
      <c r="V4" s="17"/>
      <c r="AC4" s="191"/>
      <c r="AD4" s="191"/>
      <c r="AE4" s="19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93"/>
      <c r="F8" s="193"/>
      <c r="G8" s="193"/>
      <c r="H8" s="193"/>
      <c r="V8" s="17"/>
      <c r="X8" s="23" t="s">
        <v>156</v>
      </c>
      <c r="Y8" s="20">
        <f>IF(B8="PAGADO",0,C13)</f>
        <v>0</v>
      </c>
      <c r="AA8" s="193" t="s">
        <v>215</v>
      </c>
      <c r="AB8" s="193"/>
      <c r="AC8" s="193"/>
      <c r="AD8" s="193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94" t="str">
        <f>IF(C13&lt;0,"NO PAGAR","COBRAR")</f>
        <v>COBRAR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8" t="s">
        <v>7</v>
      </c>
      <c r="F24" s="189"/>
      <c r="G24" s="19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 x14ac:dyDescent="0.25">
      <c r="H49" s="192"/>
      <c r="I49" s="192"/>
      <c r="J49" s="192"/>
      <c r="V49" s="17"/>
      <c r="AA49" s="192"/>
      <c r="AB49" s="192"/>
      <c r="AC49" s="19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93" t="s">
        <v>202</v>
      </c>
      <c r="F53" s="193"/>
      <c r="G53" s="193"/>
      <c r="H53" s="193"/>
      <c r="V53" s="17"/>
      <c r="X53" s="23" t="s">
        <v>82</v>
      </c>
      <c r="Y53" s="20">
        <f>IF(B53="PAGADO",0,C58)</f>
        <v>0</v>
      </c>
      <c r="AA53" s="193" t="s">
        <v>259</v>
      </c>
      <c r="AB53" s="193"/>
      <c r="AC53" s="193"/>
      <c r="AD53" s="193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8" t="s">
        <v>7</v>
      </c>
      <c r="F69" s="189"/>
      <c r="G69" s="19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88" t="s">
        <v>7</v>
      </c>
      <c r="AB69" s="189"/>
      <c r="AC69" s="190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91" t="s">
        <v>29</v>
      </c>
      <c r="AD100" s="191"/>
      <c r="AE100" s="191"/>
    </row>
    <row r="101" spans="2:41" x14ac:dyDescent="0.25">
      <c r="H101" s="192" t="s">
        <v>28</v>
      </c>
      <c r="I101" s="192"/>
      <c r="J101" s="192"/>
      <c r="V101" s="17"/>
      <c r="AC101" s="191"/>
      <c r="AD101" s="191"/>
      <c r="AE101" s="191"/>
    </row>
    <row r="102" spans="2:41" x14ac:dyDescent="0.25">
      <c r="H102" s="192"/>
      <c r="I102" s="192"/>
      <c r="J102" s="192"/>
      <c r="V102" s="17"/>
      <c r="AC102" s="191"/>
      <c r="AD102" s="191"/>
      <c r="AE102" s="191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93"/>
      <c r="F106" s="193"/>
      <c r="G106" s="193"/>
      <c r="H106" s="193"/>
      <c r="V106" s="17"/>
      <c r="X106" s="23" t="s">
        <v>32</v>
      </c>
      <c r="Y106" s="20">
        <f>IF(B106="PAGADO",0,C111)</f>
        <v>0</v>
      </c>
      <c r="AA106" s="193" t="s">
        <v>310</v>
      </c>
      <c r="AB106" s="193"/>
      <c r="AC106" s="193"/>
      <c r="AD106" s="193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4" t="str">
        <f>IF(C111&lt;0,"NO PAGAR","COBRAR")</f>
        <v>COBRAR</v>
      </c>
      <c r="C112" s="19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4" t="str">
        <f>IF(Y111&lt;0,"NO PAGAR","COBRAR")</f>
        <v>COBRAR</v>
      </c>
      <c r="Y112" s="19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8" t="s">
        <v>7</v>
      </c>
      <c r="F122" s="189"/>
      <c r="G122" s="19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92" t="s">
        <v>30</v>
      </c>
      <c r="I146" s="192"/>
      <c r="J146" s="192"/>
      <c r="V146" s="17"/>
      <c r="AA146" s="192" t="s">
        <v>31</v>
      </c>
      <c r="AB146" s="192"/>
      <c r="AC146" s="192"/>
    </row>
    <row r="147" spans="2:41" x14ac:dyDescent="0.25">
      <c r="H147" s="192"/>
      <c r="I147" s="192"/>
      <c r="J147" s="192"/>
      <c r="V147" s="17"/>
      <c r="AA147" s="192"/>
      <c r="AB147" s="192"/>
      <c r="AC147" s="192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193" t="s">
        <v>224</v>
      </c>
      <c r="F151" s="193"/>
      <c r="G151" s="193"/>
      <c r="H151" s="193"/>
      <c r="V151" s="17"/>
      <c r="X151" s="23" t="s">
        <v>32</v>
      </c>
      <c r="Y151" s="20">
        <f>IF(B151="PAGADO",0,C156)</f>
        <v>0</v>
      </c>
      <c r="AA151" s="193" t="s">
        <v>20</v>
      </c>
      <c r="AB151" s="193"/>
      <c r="AC151" s="193"/>
      <c r="AD151" s="193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5" t="str">
        <f>IF(Y156&lt;0,"NO PAGAR","COBRAR'")</f>
        <v>COBRAR'</v>
      </c>
      <c r="Y157" s="19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95" t="str">
        <f>IF(C156&lt;0,"NO PAGAR","COBRAR'")</f>
        <v>COBRAR'</v>
      </c>
      <c r="C158" s="19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6" t="s">
        <v>9</v>
      </c>
      <c r="C159" s="18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8" t="s">
        <v>7</v>
      </c>
      <c r="F167" s="189"/>
      <c r="G167" s="190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91" t="s">
        <v>29</v>
      </c>
      <c r="AD194" s="191"/>
      <c r="AE194" s="191"/>
    </row>
    <row r="195" spans="2:41" x14ac:dyDescent="0.25">
      <c r="H195" s="192" t="s">
        <v>28</v>
      </c>
      <c r="I195" s="192"/>
      <c r="J195" s="192"/>
      <c r="V195" s="17"/>
      <c r="AC195" s="191"/>
      <c r="AD195" s="191"/>
      <c r="AE195" s="191"/>
    </row>
    <row r="196" spans="2:41" x14ac:dyDescent="0.25">
      <c r="H196" s="192"/>
      <c r="I196" s="192"/>
      <c r="J196" s="192"/>
      <c r="V196" s="17"/>
      <c r="AC196" s="191"/>
      <c r="AD196" s="191"/>
      <c r="AE196" s="191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193" t="s">
        <v>439</v>
      </c>
      <c r="F200" s="193"/>
      <c r="G200" s="193"/>
      <c r="H200" s="193"/>
      <c r="V200" s="17"/>
      <c r="X200" s="23" t="s">
        <v>130</v>
      </c>
      <c r="Y200" s="20">
        <f>IF(B200="PAGADO",0,C205)</f>
        <v>520</v>
      </c>
      <c r="AA200" s="193" t="s">
        <v>20</v>
      </c>
      <c r="AB200" s="193"/>
      <c r="AC200" s="193"/>
      <c r="AD200" s="193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94" t="str">
        <f>IF(C205&lt;0,"NO PAGAR","COBRAR")</f>
        <v>COBRAR</v>
      </c>
      <c r="C206" s="194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4" t="str">
        <f>IF(Y205&lt;0,"NO PAGAR","COBRAR")</f>
        <v>COBRAR</v>
      </c>
      <c r="Y206" s="194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86" t="s">
        <v>9</v>
      </c>
      <c r="C207" s="18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6" t="s">
        <v>9</v>
      </c>
      <c r="Y207" s="18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88" t="s">
        <v>7</v>
      </c>
      <c r="F216" s="189"/>
      <c r="G216" s="190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8" t="s">
        <v>7</v>
      </c>
      <c r="AB216" s="189"/>
      <c r="AC216" s="190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88" t="s">
        <v>7</v>
      </c>
      <c r="O218" s="189"/>
      <c r="P218" s="189"/>
      <c r="Q218" s="190"/>
      <c r="R218" s="18">
        <f>SUM(R202:R217)</f>
        <v>0</v>
      </c>
      <c r="S218" s="3"/>
      <c r="V218" s="17"/>
      <c r="X218" s="12"/>
      <c r="Y218" s="10"/>
      <c r="AJ218" s="188" t="s">
        <v>7</v>
      </c>
      <c r="AK218" s="189"/>
      <c r="AL218" s="189"/>
      <c r="AM218" s="190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92" t="s">
        <v>30</v>
      </c>
      <c r="I240" s="192"/>
      <c r="J240" s="192"/>
      <c r="V240" s="17"/>
      <c r="AA240" s="192" t="s">
        <v>31</v>
      </c>
      <c r="AB240" s="192"/>
      <c r="AC240" s="192"/>
    </row>
    <row r="241" spans="2:41" x14ac:dyDescent="0.25">
      <c r="H241" s="192"/>
      <c r="I241" s="192"/>
      <c r="J241" s="192"/>
      <c r="V241" s="17"/>
      <c r="AA241" s="192"/>
      <c r="AB241" s="192"/>
      <c r="AC241" s="192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193" t="s">
        <v>224</v>
      </c>
      <c r="F245" s="193"/>
      <c r="G245" s="193"/>
      <c r="H245" s="193"/>
      <c r="V245" s="17"/>
      <c r="X245" s="23" t="s">
        <v>130</v>
      </c>
      <c r="Y245" s="20">
        <f>IF(B245="PAGADO",0,C250)</f>
        <v>0</v>
      </c>
      <c r="AA245" s="193" t="s">
        <v>564</v>
      </c>
      <c r="AB245" s="193"/>
      <c r="AC245" s="193"/>
      <c r="AD245" s="193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5" t="str">
        <f>IF(Y250&lt;0,"NO PAGAR","COBRAR'")</f>
        <v>COBRAR'</v>
      </c>
      <c r="Y251" s="19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95" t="str">
        <f>IF(C250&lt;0,"NO PAGAR","COBRAR'")</f>
        <v>COBRAR'</v>
      </c>
      <c r="C252" s="19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86" t="s">
        <v>9</v>
      </c>
      <c r="C253" s="18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6" t="s">
        <v>9</v>
      </c>
      <c r="Y253" s="18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88" t="s">
        <v>7</v>
      </c>
      <c r="F261" s="189"/>
      <c r="G261" s="190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8" t="s">
        <v>7</v>
      </c>
      <c r="AB261" s="189"/>
      <c r="AC261" s="190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88" t="s">
        <v>7</v>
      </c>
      <c r="O263" s="189"/>
      <c r="P263" s="189"/>
      <c r="Q263" s="190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88" t="s">
        <v>7</v>
      </c>
      <c r="AK263" s="189"/>
      <c r="AL263" s="189"/>
      <c r="AM263" s="190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91" t="s">
        <v>29</v>
      </c>
      <c r="AD286" s="191"/>
      <c r="AE286" s="191"/>
    </row>
    <row r="287" spans="2:31" x14ac:dyDescent="0.25">
      <c r="H287" s="192" t="s">
        <v>28</v>
      </c>
      <c r="I287" s="192"/>
      <c r="J287" s="192"/>
      <c r="V287" s="17"/>
      <c r="AC287" s="191"/>
      <c r="AD287" s="191"/>
      <c r="AE287" s="191"/>
    </row>
    <row r="288" spans="2:31" x14ac:dyDescent="0.25">
      <c r="H288" s="192"/>
      <c r="I288" s="192"/>
      <c r="J288" s="192"/>
      <c r="V288" s="17"/>
      <c r="AC288" s="191"/>
      <c r="AD288" s="191"/>
      <c r="AE288" s="191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193" t="s">
        <v>20</v>
      </c>
      <c r="F292" s="193"/>
      <c r="G292" s="193"/>
      <c r="H292" s="193"/>
      <c r="V292" s="17"/>
      <c r="X292" s="23" t="s">
        <v>581</v>
      </c>
      <c r="Y292" s="20">
        <f>IF(B292="PAGADO",0,C297)</f>
        <v>0</v>
      </c>
      <c r="AA292" s="193" t="s">
        <v>224</v>
      </c>
      <c r="AB292" s="193"/>
      <c r="AC292" s="193"/>
      <c r="AD292" s="193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94" t="str">
        <f>IF(C297&lt;0,"NO PAGAR","COBRAR")</f>
        <v>COBRAR</v>
      </c>
      <c r="C298" s="194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4" t="str">
        <f>IF(Y297&lt;0,"NO PAGAR","COBRAR")</f>
        <v>COBRAR</v>
      </c>
      <c r="Y298" s="194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86" t="s">
        <v>9</v>
      </c>
      <c r="C299" s="18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6" t="s">
        <v>9</v>
      </c>
      <c r="Y299" s="18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88" t="s">
        <v>7</v>
      </c>
      <c r="F308" s="189"/>
      <c r="G308" s="19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8" t="s">
        <v>7</v>
      </c>
      <c r="AB308" s="189"/>
      <c r="AC308" s="190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88" t="s">
        <v>7</v>
      </c>
      <c r="O310" s="189"/>
      <c r="P310" s="189"/>
      <c r="Q310" s="190"/>
      <c r="R310" s="18">
        <f>SUM(R294:R309)</f>
        <v>0</v>
      </c>
      <c r="S310" s="3"/>
      <c r="V310" s="17"/>
      <c r="X310" s="12"/>
      <c r="Y310" s="10"/>
      <c r="AJ310" s="188" t="s">
        <v>7</v>
      </c>
      <c r="AK310" s="189"/>
      <c r="AL310" s="189"/>
      <c r="AM310" s="190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92" t="s">
        <v>30</v>
      </c>
      <c r="I332" s="192"/>
      <c r="J332" s="192"/>
      <c r="V332" s="17"/>
      <c r="AA332" s="192" t="s">
        <v>31</v>
      </c>
      <c r="AB332" s="192"/>
      <c r="AC332" s="192"/>
    </row>
    <row r="333" spans="1:43" x14ac:dyDescent="0.25">
      <c r="H333" s="192"/>
      <c r="I333" s="192"/>
      <c r="J333" s="192"/>
      <c r="V333" s="17"/>
      <c r="AA333" s="192"/>
      <c r="AB333" s="192"/>
      <c r="AC333" s="192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193" t="s">
        <v>564</v>
      </c>
      <c r="F337" s="193"/>
      <c r="G337" s="193"/>
      <c r="H337" s="193"/>
      <c r="V337" s="17"/>
      <c r="X337" s="23" t="s">
        <v>32</v>
      </c>
      <c r="Y337" s="20">
        <f>IF(B337="PAGADO",0,C342)</f>
        <v>0</v>
      </c>
      <c r="AA337" s="193" t="s">
        <v>20</v>
      </c>
      <c r="AB337" s="193"/>
      <c r="AC337" s="193"/>
      <c r="AD337" s="193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5" t="str">
        <f>IF(Y342&lt;0,"NO PAGAR","COBRAR'")</f>
        <v>COBRAR'</v>
      </c>
      <c r="Y343" s="19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195" t="str">
        <f>IF(C342&lt;0,"NO PAGAR","COBRAR'")</f>
        <v>COBRAR'</v>
      </c>
      <c r="C344" s="19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86" t="s">
        <v>9</v>
      </c>
      <c r="C345" s="18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6" t="s">
        <v>9</v>
      </c>
      <c r="Y345" s="187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88" t="s">
        <v>7</v>
      </c>
      <c r="F353" s="189"/>
      <c r="G353" s="190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8" t="s">
        <v>7</v>
      </c>
      <c r="AB353" s="189"/>
      <c r="AC353" s="190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88" t="s">
        <v>7</v>
      </c>
      <c r="O355" s="189"/>
      <c r="P355" s="189"/>
      <c r="Q355" s="190"/>
      <c r="R355" s="18">
        <f>SUM(R339:R354)</f>
        <v>0</v>
      </c>
      <c r="S355" s="3"/>
      <c r="V355" s="17"/>
      <c r="X355" s="12"/>
      <c r="Y355" s="10"/>
      <c r="AJ355" s="188" t="s">
        <v>7</v>
      </c>
      <c r="AK355" s="189"/>
      <c r="AL355" s="189"/>
      <c r="AM355" s="190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191" t="s">
        <v>29</v>
      </c>
      <c r="AD373" s="191"/>
      <c r="AE373" s="191"/>
    </row>
    <row r="374" spans="2:41" x14ac:dyDescent="0.25">
      <c r="H374" s="192" t="s">
        <v>28</v>
      </c>
      <c r="I374" s="192"/>
      <c r="J374" s="192"/>
      <c r="V374" s="17"/>
      <c r="AC374" s="191"/>
      <c r="AD374" s="191"/>
      <c r="AE374" s="191"/>
    </row>
    <row r="375" spans="2:41" x14ac:dyDescent="0.25">
      <c r="H375" s="192"/>
      <c r="I375" s="192"/>
      <c r="J375" s="192"/>
      <c r="V375" s="17"/>
      <c r="AC375" s="191"/>
      <c r="AD375" s="191"/>
      <c r="AE375" s="191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193" t="s">
        <v>20</v>
      </c>
      <c r="F379" s="193"/>
      <c r="G379" s="193"/>
      <c r="H379" s="193"/>
      <c r="V379" s="17"/>
      <c r="X379" s="23" t="s">
        <v>82</v>
      </c>
      <c r="Y379" s="20">
        <f>IF(B379="PAGADO",0,C384)</f>
        <v>0</v>
      </c>
      <c r="AA379" s="193" t="s">
        <v>564</v>
      </c>
      <c r="AB379" s="193"/>
      <c r="AC379" s="193"/>
      <c r="AD379" s="193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194" t="str">
        <f>IF(C384&lt;0,"NO PAGAR","COBRAR")</f>
        <v>COBRAR</v>
      </c>
      <c r="C385" s="194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94" t="str">
        <f>IF(Y384&lt;0,"NO PAGAR","COBRAR")</f>
        <v>COBRAR</v>
      </c>
      <c r="Y385" s="194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86" t="s">
        <v>9</v>
      </c>
      <c r="C386" s="187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86" t="s">
        <v>9</v>
      </c>
      <c r="Y386" s="187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188" t="s">
        <v>7</v>
      </c>
      <c r="F395" s="189"/>
      <c r="G395" s="190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88" t="s">
        <v>7</v>
      </c>
      <c r="AB395" s="189"/>
      <c r="AC395" s="190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188" t="s">
        <v>7</v>
      </c>
      <c r="O397" s="189"/>
      <c r="P397" s="189"/>
      <c r="Q397" s="190"/>
      <c r="R397" s="18">
        <f>SUM(R381:R396)</f>
        <v>0</v>
      </c>
      <c r="S397" s="3"/>
      <c r="V397" s="17"/>
      <c r="X397" s="12"/>
      <c r="Y397" s="10"/>
      <c r="AJ397" s="188" t="s">
        <v>7</v>
      </c>
      <c r="AK397" s="189"/>
      <c r="AL397" s="189"/>
      <c r="AM397" s="190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192" t="s">
        <v>30</v>
      </c>
      <c r="I414" s="192"/>
      <c r="J414" s="192"/>
      <c r="V414" s="17"/>
      <c r="AA414" s="192" t="s">
        <v>31</v>
      </c>
      <c r="AB414" s="192"/>
      <c r="AC414" s="192"/>
    </row>
    <row r="415" spans="1:43" x14ac:dyDescent="0.25">
      <c r="H415" s="192"/>
      <c r="I415" s="192"/>
      <c r="J415" s="192"/>
      <c r="V415" s="17"/>
      <c r="AA415" s="192"/>
      <c r="AB415" s="192"/>
      <c r="AC415" s="192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193" t="s">
        <v>20</v>
      </c>
      <c r="F419" s="193"/>
      <c r="G419" s="193"/>
      <c r="H419" s="193"/>
      <c r="V419" s="17"/>
      <c r="X419" s="23" t="s">
        <v>82</v>
      </c>
      <c r="Y419" s="20">
        <f>IF(B1191="PAGADO",0,C424)</f>
        <v>0</v>
      </c>
      <c r="AA419" s="193" t="s">
        <v>848</v>
      </c>
      <c r="AB419" s="193"/>
      <c r="AC419" s="193"/>
      <c r="AD419" s="193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5" t="str">
        <f>IF(Y424&lt;0,"NO PAGAR","COBRAR'")</f>
        <v>COBRAR'</v>
      </c>
      <c r="Y425" s="195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195" t="str">
        <f>IF(C424&lt;0,"NO PAGAR","COBRAR'")</f>
        <v>COBRAR'</v>
      </c>
      <c r="C426" s="195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86" t="s">
        <v>9</v>
      </c>
      <c r="C427" s="187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86" t="s">
        <v>9</v>
      </c>
      <c r="Y427" s="187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188" t="s">
        <v>7</v>
      </c>
      <c r="F435" s="189"/>
      <c r="G435" s="190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88" t="s">
        <v>7</v>
      </c>
      <c r="AB435" s="189"/>
      <c r="AC435" s="190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188" t="s">
        <v>7</v>
      </c>
      <c r="O437" s="189"/>
      <c r="P437" s="189"/>
      <c r="Q437" s="190"/>
      <c r="R437" s="18">
        <f>SUM(R421:R436)</f>
        <v>0</v>
      </c>
      <c r="S437" s="3"/>
      <c r="V437" s="17"/>
      <c r="X437" s="12"/>
      <c r="Y437" s="10"/>
      <c r="AJ437" s="188" t="s">
        <v>7</v>
      </c>
      <c r="AK437" s="189"/>
      <c r="AL437" s="189"/>
      <c r="AM437" s="190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191" t="s">
        <v>29</v>
      </c>
      <c r="AD458" s="191"/>
      <c r="AE458" s="191"/>
    </row>
    <row r="459" spans="2:31" x14ac:dyDescent="0.25">
      <c r="H459" s="192" t="s">
        <v>28</v>
      </c>
      <c r="I459" s="192"/>
      <c r="J459" s="192"/>
      <c r="V459" s="17"/>
      <c r="AC459" s="191"/>
      <c r="AD459" s="191"/>
      <c r="AE459" s="191"/>
    </row>
    <row r="460" spans="2:31" x14ac:dyDescent="0.25">
      <c r="H460" s="192"/>
      <c r="I460" s="192"/>
      <c r="J460" s="192"/>
      <c r="V460" s="17"/>
      <c r="AC460" s="191"/>
      <c r="AD460" s="191"/>
      <c r="AE460" s="191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193" t="s">
        <v>20</v>
      </c>
      <c r="F464" s="193"/>
      <c r="G464" s="193"/>
      <c r="H464" s="193"/>
      <c r="V464" s="17"/>
      <c r="X464" s="23" t="s">
        <v>32</v>
      </c>
      <c r="Y464" s="20">
        <f>IF(B464="PAGADO",0,C469)</f>
        <v>0</v>
      </c>
      <c r="AA464" s="193" t="s">
        <v>20</v>
      </c>
      <c r="AB464" s="193"/>
      <c r="AC464" s="193"/>
      <c r="AD464" s="193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194" t="str">
        <f>IF(C469&lt;0,"NO PAGAR","COBRAR")</f>
        <v>COBRAR</v>
      </c>
      <c r="C470" s="194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4" t="str">
        <f>IF(Y469&lt;0,"NO PAGAR","COBRAR")</f>
        <v>COBRAR</v>
      </c>
      <c r="Y470" s="194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86" t="s">
        <v>9</v>
      </c>
      <c r="C471" s="187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6" t="s">
        <v>9</v>
      </c>
      <c r="Y471" s="187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188" t="s">
        <v>7</v>
      </c>
      <c r="F480" s="189"/>
      <c r="G480" s="190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88" t="s">
        <v>7</v>
      </c>
      <c r="AB480" s="189"/>
      <c r="AC480" s="190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188" t="s">
        <v>7</v>
      </c>
      <c r="O482" s="189"/>
      <c r="P482" s="189"/>
      <c r="Q482" s="190"/>
      <c r="R482" s="18">
        <f>SUM(R466:R481)</f>
        <v>0</v>
      </c>
      <c r="S482" s="3"/>
      <c r="V482" s="17"/>
      <c r="X482" s="12"/>
      <c r="Y482" s="10"/>
      <c r="AJ482" s="188" t="s">
        <v>7</v>
      </c>
      <c r="AK482" s="189"/>
      <c r="AL482" s="189"/>
      <c r="AM482" s="190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192" t="s">
        <v>30</v>
      </c>
      <c r="I504" s="192"/>
      <c r="J504" s="192"/>
      <c r="V504" s="17"/>
      <c r="AA504" s="192" t="s">
        <v>31</v>
      </c>
      <c r="AB504" s="192"/>
      <c r="AC504" s="192"/>
    </row>
    <row r="505" spans="1:43" x14ac:dyDescent="0.25">
      <c r="H505" s="192"/>
      <c r="I505" s="192"/>
      <c r="J505" s="192"/>
      <c r="V505" s="17"/>
      <c r="AA505" s="192"/>
      <c r="AB505" s="192"/>
      <c r="AC505" s="192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193" t="s">
        <v>20</v>
      </c>
      <c r="F509" s="193"/>
      <c r="G509" s="193"/>
      <c r="H509" s="193"/>
      <c r="V509" s="17"/>
      <c r="X509" s="23" t="s">
        <v>82</v>
      </c>
      <c r="Y509" s="20">
        <f>IF(B1288="PAGADO",0,C514)</f>
        <v>0</v>
      </c>
      <c r="AA509" s="193" t="s">
        <v>848</v>
      </c>
      <c r="AB509" s="193"/>
      <c r="AC509" s="193"/>
      <c r="AD509" s="193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5" t="str">
        <f>IF(Y514&lt;0,"NO PAGAR","COBRAR'")</f>
        <v>COBRAR'</v>
      </c>
      <c r="Y515" s="195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195" t="str">
        <f>IF(C514&lt;0,"NO PAGAR","COBRAR'")</f>
        <v>COBRAR'</v>
      </c>
      <c r="C516" s="195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86" t="s">
        <v>9</v>
      </c>
      <c r="C517" s="187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86" t="s">
        <v>9</v>
      </c>
      <c r="Y517" s="187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188" t="s">
        <v>7</v>
      </c>
      <c r="F525" s="189"/>
      <c r="G525" s="190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88" t="s">
        <v>7</v>
      </c>
      <c r="AB525" s="189"/>
      <c r="AC525" s="190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188" t="s">
        <v>7</v>
      </c>
      <c r="O527" s="189"/>
      <c r="P527" s="189"/>
      <c r="Q527" s="190"/>
      <c r="R527" s="18">
        <f>SUM(R511:R526)</f>
        <v>0</v>
      </c>
      <c r="S527" s="3"/>
      <c r="V527" s="17"/>
      <c r="X527" s="12"/>
      <c r="Y527" s="10"/>
      <c r="AJ527" s="188" t="s">
        <v>7</v>
      </c>
      <c r="AK527" s="189"/>
      <c r="AL527" s="189"/>
      <c r="AM527" s="190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191" t="s">
        <v>29</v>
      </c>
      <c r="AD550" s="191"/>
      <c r="AE550" s="191"/>
    </row>
    <row r="551" spans="2:41" x14ac:dyDescent="0.25">
      <c r="H551" s="192" t="s">
        <v>28</v>
      </c>
      <c r="I551" s="192"/>
      <c r="J551" s="192"/>
      <c r="V551" s="17"/>
      <c r="AC551" s="191"/>
      <c r="AD551" s="191"/>
      <c r="AE551" s="191"/>
    </row>
    <row r="552" spans="2:41" x14ac:dyDescent="0.25">
      <c r="H552" s="192"/>
      <c r="I552" s="192"/>
      <c r="J552" s="192"/>
      <c r="V552" s="17"/>
      <c r="AC552" s="191"/>
      <c r="AD552" s="191"/>
      <c r="AE552" s="191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193" t="s">
        <v>1024</v>
      </c>
      <c r="F556" s="193"/>
      <c r="G556" s="193"/>
      <c r="H556" s="193"/>
      <c r="V556" s="17"/>
      <c r="X556" s="23" t="s">
        <v>32</v>
      </c>
      <c r="Y556" s="20">
        <f>IF(B556="PAGADO",0,C561)</f>
        <v>0</v>
      </c>
      <c r="AA556" s="193" t="s">
        <v>20</v>
      </c>
      <c r="AB556" s="193"/>
      <c r="AC556" s="193"/>
      <c r="AD556" s="193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1020</v>
      </c>
      <c r="G558" s="3" t="s">
        <v>1021</v>
      </c>
      <c r="H558" s="5">
        <v>580</v>
      </c>
      <c r="I558" t="s">
        <v>1022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1020</v>
      </c>
      <c r="G559" s="3" t="s">
        <v>1021</v>
      </c>
      <c r="H559" s="5">
        <v>580</v>
      </c>
      <c r="I559" t="s">
        <v>1023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194" t="str">
        <f>IF(C561&lt;0,"NO PAGAR","COBRAR")</f>
        <v>COBRAR</v>
      </c>
      <c r="C562" s="194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94" t="str">
        <f>IF(Y561&lt;0,"NO PAGAR","COBRAR")</f>
        <v>COBRAR</v>
      </c>
      <c r="Y562" s="194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86" t="s">
        <v>9</v>
      </c>
      <c r="C563" s="187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86" t="s">
        <v>9</v>
      </c>
      <c r="Y563" s="187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188" t="s">
        <v>7</v>
      </c>
      <c r="F572" s="189"/>
      <c r="G572" s="190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88" t="s">
        <v>7</v>
      </c>
      <c r="AB572" s="189"/>
      <c r="AC572" s="190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188" t="s">
        <v>7</v>
      </c>
      <c r="O574" s="189"/>
      <c r="P574" s="189"/>
      <c r="Q574" s="190"/>
      <c r="R574" s="18">
        <f>SUM(R558:R573)</f>
        <v>0</v>
      </c>
      <c r="S574" s="3"/>
      <c r="V574" s="17"/>
      <c r="X574" s="12"/>
      <c r="Y574" s="10"/>
      <c r="AJ574" s="188" t="s">
        <v>7</v>
      </c>
      <c r="AK574" s="189"/>
      <c r="AL574" s="189"/>
      <c r="AM574" s="190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192" t="s">
        <v>30</v>
      </c>
      <c r="I591" s="192"/>
      <c r="J591" s="192"/>
      <c r="V591" s="17"/>
      <c r="AA591" s="192" t="s">
        <v>31</v>
      </c>
      <c r="AB591" s="192"/>
      <c r="AC591" s="192"/>
    </row>
    <row r="592" spans="1:43" x14ac:dyDescent="0.25">
      <c r="H592" s="192"/>
      <c r="I592" s="192"/>
      <c r="J592" s="192"/>
      <c r="V592" s="17"/>
      <c r="AA592" s="192"/>
      <c r="AB592" s="192"/>
      <c r="AC592" s="192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193" t="s">
        <v>20</v>
      </c>
      <c r="F596" s="193"/>
      <c r="G596" s="193"/>
      <c r="H596" s="193"/>
      <c r="V596" s="17"/>
      <c r="X596" s="23" t="s">
        <v>32</v>
      </c>
      <c r="Y596" s="20">
        <f>IF(B1387="PAGADO",0,C601)</f>
        <v>0</v>
      </c>
      <c r="AA596" s="193" t="s">
        <v>20</v>
      </c>
      <c r="AB596" s="193"/>
      <c r="AC596" s="193"/>
      <c r="AD596" s="193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5" t="str">
        <f>IF(Y601&lt;0,"NO PAGAR","COBRAR'")</f>
        <v>COBRAR'</v>
      </c>
      <c r="Y602" s="195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195" t="str">
        <f>IF(C601&lt;0,"NO PAGAR","COBRAR'")</f>
        <v>COBRAR'</v>
      </c>
      <c r="C603" s="195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86" t="s">
        <v>9</v>
      </c>
      <c r="C604" s="18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86" t="s">
        <v>9</v>
      </c>
      <c r="Y604" s="187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188" t="s">
        <v>7</v>
      </c>
      <c r="F612" s="189"/>
      <c r="G612" s="190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88" t="s">
        <v>7</v>
      </c>
      <c r="AB612" s="189"/>
      <c r="AC612" s="190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188" t="s">
        <v>7</v>
      </c>
      <c r="O614" s="189"/>
      <c r="P614" s="189"/>
      <c r="Q614" s="190"/>
      <c r="R614" s="18">
        <f>SUM(R598:R613)</f>
        <v>0</v>
      </c>
      <c r="S614" s="3"/>
      <c r="V614" s="17"/>
      <c r="X614" s="12"/>
      <c r="Y614" s="10"/>
      <c r="AJ614" s="188" t="s">
        <v>7</v>
      </c>
      <c r="AK614" s="189"/>
      <c r="AL614" s="189"/>
      <c r="AM614" s="190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191" t="s">
        <v>29</v>
      </c>
      <c r="AD638" s="191"/>
      <c r="AE638" s="191"/>
    </row>
    <row r="639" spans="5:31" x14ac:dyDescent="0.25">
      <c r="H639" s="192" t="s">
        <v>28</v>
      </c>
      <c r="I639" s="192"/>
      <c r="J639" s="192"/>
      <c r="V639" s="17"/>
      <c r="AC639" s="191"/>
      <c r="AD639" s="191"/>
      <c r="AE639" s="191"/>
    </row>
    <row r="640" spans="5:31" x14ac:dyDescent="0.25">
      <c r="H640" s="192"/>
      <c r="I640" s="192"/>
      <c r="J640" s="192"/>
      <c r="V640" s="17"/>
      <c r="AC640" s="191"/>
      <c r="AD640" s="191"/>
      <c r="AE640" s="191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193" t="s">
        <v>564</v>
      </c>
      <c r="F644" s="193"/>
      <c r="G644" s="193"/>
      <c r="H644" s="193"/>
      <c r="V644" s="17"/>
      <c r="X644" s="23" t="s">
        <v>156</v>
      </c>
      <c r="Y644" s="20">
        <f>IF(B644="PAGADO",0,C649)</f>
        <v>0</v>
      </c>
      <c r="AA644" s="193" t="s">
        <v>1105</v>
      </c>
      <c r="AB644" s="193"/>
      <c r="AC644" s="193"/>
      <c r="AD644" s="193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1103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194" t="str">
        <f>IF(C649&lt;0,"NO PAGAR","COBRAR")</f>
        <v>COBRAR</v>
      </c>
      <c r="C650" s="194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94" t="str">
        <f>IF(Y649&lt;0,"NO PAGAR","COBRAR")</f>
        <v>COBRAR</v>
      </c>
      <c r="Y650" s="194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86" t="s">
        <v>9</v>
      </c>
      <c r="C651" s="18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6" t="s">
        <v>9</v>
      </c>
      <c r="Y651" s="18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188" t="s">
        <v>7</v>
      </c>
      <c r="F660" s="189"/>
      <c r="G660" s="190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88" t="s">
        <v>7</v>
      </c>
      <c r="AB660" s="189"/>
      <c r="AC660" s="190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188" t="s">
        <v>7</v>
      </c>
      <c r="O662" s="189"/>
      <c r="P662" s="189"/>
      <c r="Q662" s="190"/>
      <c r="R662" s="18">
        <f>SUM(R646:R661)</f>
        <v>0</v>
      </c>
      <c r="S662" s="3"/>
      <c r="V662" s="17"/>
      <c r="X662" s="12"/>
      <c r="Y662" s="10"/>
      <c r="AJ662" s="188" t="s">
        <v>7</v>
      </c>
      <c r="AK662" s="189"/>
      <c r="AL662" s="189"/>
      <c r="AM662" s="190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192" t="s">
        <v>30</v>
      </c>
      <c r="I679" s="192"/>
      <c r="J679" s="192"/>
      <c r="V679" s="17"/>
      <c r="AA679" s="192" t="s">
        <v>31</v>
      </c>
      <c r="AB679" s="192"/>
      <c r="AC679" s="192"/>
    </row>
    <row r="680" spans="1:43" x14ac:dyDescent="0.25">
      <c r="H680" s="192"/>
      <c r="I680" s="192"/>
      <c r="J680" s="192"/>
      <c r="V680" s="17"/>
      <c r="AA680" s="192"/>
      <c r="AB680" s="192"/>
      <c r="AC680" s="192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130</v>
      </c>
      <c r="C684" s="20">
        <f>IF(X644="PAGADO",0,C649)</f>
        <v>0</v>
      </c>
      <c r="E684" s="193" t="s">
        <v>860</v>
      </c>
      <c r="F684" s="193"/>
      <c r="G684" s="193"/>
      <c r="H684" s="193"/>
      <c r="V684" s="17"/>
      <c r="X684" s="23" t="s">
        <v>282</v>
      </c>
      <c r="Y684" s="20">
        <f>IF(B684="PAGADO",0,C689)</f>
        <v>0</v>
      </c>
      <c r="AA684" s="193" t="s">
        <v>1241</v>
      </c>
      <c r="AB684" s="193"/>
      <c r="AC684" s="193"/>
      <c r="AD684" s="193"/>
    </row>
    <row r="685" spans="1:43" x14ac:dyDescent="0.25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45146</v>
      </c>
      <c r="F686" s="3" t="s">
        <v>1205</v>
      </c>
      <c r="G686" s="3" t="s">
        <v>152</v>
      </c>
      <c r="H686" s="5">
        <v>600</v>
      </c>
      <c r="I686" t="s">
        <v>1242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1240</v>
      </c>
      <c r="AC686" s="3" t="s">
        <v>1206</v>
      </c>
      <c r="AD686" s="5">
        <v>140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1240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5" t="str">
        <f>IF(Y689&lt;0,"NO PAGAR","COBRAR'")</f>
        <v>COBRAR'</v>
      </c>
      <c r="Y690" s="19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195" t="str">
        <f>IF(C689&lt;0,"NO PAGAR","COBRAR'")</f>
        <v>COBRAR'</v>
      </c>
      <c r="C691" s="19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86" t="s">
        <v>9</v>
      </c>
      <c r="C692" s="18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6" t="s">
        <v>9</v>
      </c>
      <c r="Y692" s="187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188" t="s">
        <v>7</v>
      </c>
      <c r="F700" s="189"/>
      <c r="G700" s="190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8" t="s">
        <v>7</v>
      </c>
      <c r="AB700" s="189"/>
      <c r="AC700" s="190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188" t="s">
        <v>7</v>
      </c>
      <c r="O702" s="189"/>
      <c r="P702" s="189"/>
      <c r="Q702" s="190"/>
      <c r="R702" s="18">
        <f>SUM(R686:R701)</f>
        <v>0</v>
      </c>
      <c r="S702" s="3"/>
      <c r="V702" s="17"/>
      <c r="X702" s="12"/>
      <c r="Y702" s="10"/>
      <c r="AJ702" s="188" t="s">
        <v>7</v>
      </c>
      <c r="AK702" s="189"/>
      <c r="AL702" s="189"/>
      <c r="AM702" s="190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191" t="s">
        <v>29</v>
      </c>
      <c r="AD722" s="191"/>
      <c r="AE722" s="191"/>
    </row>
    <row r="723" spans="2:41" x14ac:dyDescent="0.25">
      <c r="H723" s="192" t="s">
        <v>28</v>
      </c>
      <c r="I723" s="192"/>
      <c r="J723" s="192"/>
      <c r="V723" s="17"/>
      <c r="AC723" s="191"/>
      <c r="AD723" s="191"/>
      <c r="AE723" s="191"/>
    </row>
    <row r="724" spans="2:41" x14ac:dyDescent="0.25">
      <c r="H724" s="192"/>
      <c r="I724" s="192"/>
      <c r="J724" s="192"/>
      <c r="V724" s="17"/>
      <c r="AC724" s="191"/>
      <c r="AD724" s="191"/>
      <c r="AE724" s="191"/>
    </row>
    <row r="725" spans="2:41" x14ac:dyDescent="0.25">
      <c r="V725" s="17"/>
    </row>
    <row r="726" spans="2:41" x14ac:dyDescent="0.25">
      <c r="V726" s="17"/>
    </row>
    <row r="727" spans="2:41" ht="23.25" x14ac:dyDescent="0.35">
      <c r="B727" s="22" t="s">
        <v>69</v>
      </c>
      <c r="V727" s="17"/>
      <c r="X727" s="22" t="s">
        <v>69</v>
      </c>
    </row>
    <row r="728" spans="2:41" ht="23.25" x14ac:dyDescent="0.35">
      <c r="B728" s="23" t="s">
        <v>32</v>
      </c>
      <c r="C728" s="20"/>
      <c r="E728" s="193" t="s">
        <v>287</v>
      </c>
      <c r="F728" s="193"/>
      <c r="G728" s="193"/>
      <c r="H728" s="193"/>
      <c r="V728" s="17"/>
      <c r="X728" s="23" t="s">
        <v>32</v>
      </c>
      <c r="Y728" s="20">
        <f>IF(B728="PAGADO",0,C733)</f>
        <v>1100</v>
      </c>
      <c r="AA728" s="193" t="s">
        <v>20</v>
      </c>
      <c r="AB728" s="193"/>
      <c r="AC728" s="193"/>
      <c r="AD728" s="193"/>
    </row>
    <row r="729" spans="2:41" x14ac:dyDescent="0.25">
      <c r="B729" s="1" t="s">
        <v>0</v>
      </c>
      <c r="C729" s="19">
        <f>H744</f>
        <v>1100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 x14ac:dyDescent="0.25">
      <c r="C730" s="20"/>
      <c r="E730" s="4">
        <v>45143</v>
      </c>
      <c r="F730" s="3" t="s">
        <v>399</v>
      </c>
      <c r="G730" s="3" t="s">
        <v>203</v>
      </c>
      <c r="H730" s="5">
        <v>550</v>
      </c>
      <c r="I730" t="s">
        <v>861</v>
      </c>
      <c r="N730" s="3"/>
      <c r="O730" s="3"/>
      <c r="P730" s="3"/>
      <c r="Q730" s="3"/>
      <c r="R730" s="18"/>
      <c r="S730" s="3"/>
      <c r="V730" s="17"/>
      <c r="Y730" s="2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1100</v>
      </c>
      <c r="E731" s="4">
        <v>45147</v>
      </c>
      <c r="F731" s="3" t="s">
        <v>399</v>
      </c>
      <c r="G731" s="3" t="s">
        <v>1289</v>
      </c>
      <c r="H731" s="5">
        <v>550</v>
      </c>
      <c r="I731" t="s">
        <v>861</v>
      </c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1100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C755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Y755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1100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1100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194" t="str">
        <f>IF(C733&lt;0,"NO PAGAR","COBRAR")</f>
        <v>COBRAR</v>
      </c>
      <c r="C734" s="194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4" t="str">
        <f>IF(Y733&lt;0,"NO PAGAR","COBRAR")</f>
        <v>COBRAR</v>
      </c>
      <c r="Y734" s="194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86" t="s">
        <v>9</v>
      </c>
      <c r="C735" s="187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86" t="s">
        <v>9</v>
      </c>
      <c r="Y735" s="187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IF(C769&lt;0,"SALDO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13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17</v>
      </c>
      <c r="C744" s="10"/>
      <c r="E744" s="188" t="s">
        <v>7</v>
      </c>
      <c r="F744" s="189"/>
      <c r="G744" s="190"/>
      <c r="H744" s="5">
        <f>SUM(H730:H743)</f>
        <v>1100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88" t="s">
        <v>7</v>
      </c>
      <c r="AB744" s="189"/>
      <c r="AC744" s="190"/>
      <c r="AD744" s="5">
        <f>SUM(AD730:AD743)</f>
        <v>0</v>
      </c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 x14ac:dyDescent="0.25">
      <c r="B746" s="12"/>
      <c r="C746" s="10"/>
      <c r="N746" s="188" t="s">
        <v>7</v>
      </c>
      <c r="O746" s="189"/>
      <c r="P746" s="189"/>
      <c r="Q746" s="190"/>
      <c r="R746" s="18">
        <f>SUM(R730:R745)</f>
        <v>0</v>
      </c>
      <c r="S746" s="3"/>
      <c r="V746" s="17"/>
      <c r="X746" s="12"/>
      <c r="Y746" s="10"/>
      <c r="AJ746" s="188" t="s">
        <v>7</v>
      </c>
      <c r="AK746" s="189"/>
      <c r="AL746" s="189"/>
      <c r="AM746" s="190"/>
      <c r="AN746" s="18">
        <f>SUM(AN730:AN745)</f>
        <v>0</v>
      </c>
      <c r="AO746" s="3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V748" s="17"/>
      <c r="X748" s="12"/>
      <c r="Y748" s="10"/>
    </row>
    <row r="749" spans="2:41" x14ac:dyDescent="0.25">
      <c r="B749" s="12"/>
      <c r="C749" s="10"/>
      <c r="E749" s="14"/>
      <c r="V749" s="17"/>
      <c r="X749" s="12"/>
      <c r="Y749" s="10"/>
      <c r="AA749" s="14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2"/>
      <c r="C753" s="10"/>
      <c r="V753" s="17"/>
      <c r="X753" s="12"/>
      <c r="Y753" s="10"/>
    </row>
    <row r="754" spans="1:43" x14ac:dyDescent="0.25">
      <c r="B754" s="11"/>
      <c r="C754" s="10"/>
      <c r="V754" s="17"/>
      <c r="X754" s="11"/>
      <c r="Y754" s="10"/>
    </row>
    <row r="755" spans="1:43" x14ac:dyDescent="0.25">
      <c r="B755" s="15" t="s">
        <v>18</v>
      </c>
      <c r="C755" s="16">
        <f>SUM(C736:C754)</f>
        <v>0</v>
      </c>
      <c r="V755" s="17"/>
      <c r="X755" s="15" t="s">
        <v>18</v>
      </c>
      <c r="Y755" s="16">
        <f>SUM(Y736:Y754)</f>
        <v>0</v>
      </c>
    </row>
    <row r="756" spans="1:43" x14ac:dyDescent="0.25">
      <c r="D756" t="s">
        <v>22</v>
      </c>
      <c r="E756" t="s">
        <v>21</v>
      </c>
      <c r="V756" s="17"/>
      <c r="Z756" t="s">
        <v>22</v>
      </c>
      <c r="AA756" t="s">
        <v>21</v>
      </c>
    </row>
    <row r="757" spans="1:43" x14ac:dyDescent="0.25">
      <c r="E757" s="1" t="s">
        <v>19</v>
      </c>
      <c r="V757" s="17"/>
      <c r="AA757" s="1" t="s">
        <v>19</v>
      </c>
    </row>
    <row r="758" spans="1:43" x14ac:dyDescent="0.25">
      <c r="V758" s="17"/>
    </row>
    <row r="759" spans="1:43" x14ac:dyDescent="0.25">
      <c r="V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V763" s="17"/>
    </row>
    <row r="764" spans="1:4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</row>
    <row r="767" spans="1:43" x14ac:dyDescent="0.25">
      <c r="V767" s="17"/>
    </row>
    <row r="768" spans="1:43" x14ac:dyDescent="0.25">
      <c r="H768" s="192" t="s">
        <v>30</v>
      </c>
      <c r="I768" s="192"/>
      <c r="J768" s="192"/>
      <c r="V768" s="17"/>
      <c r="AA768" s="192" t="s">
        <v>31</v>
      </c>
      <c r="AB768" s="192"/>
      <c r="AC768" s="192"/>
    </row>
    <row r="769" spans="2:41" x14ac:dyDescent="0.25">
      <c r="H769" s="192"/>
      <c r="I769" s="192"/>
      <c r="J769" s="192"/>
      <c r="V769" s="17"/>
      <c r="AA769" s="192"/>
      <c r="AB769" s="192"/>
      <c r="AC769" s="192"/>
    </row>
    <row r="770" spans="2:41" x14ac:dyDescent="0.25">
      <c r="V770" s="17"/>
    </row>
    <row r="771" spans="2:41" x14ac:dyDescent="0.25">
      <c r="V771" s="17"/>
    </row>
    <row r="772" spans="2:41" ht="23.25" x14ac:dyDescent="0.35">
      <c r="B772" s="24" t="s">
        <v>69</v>
      </c>
      <c r="V772" s="17"/>
      <c r="X772" s="22" t="s">
        <v>69</v>
      </c>
    </row>
    <row r="773" spans="2:41" ht="23.25" x14ac:dyDescent="0.35">
      <c r="B773" s="23" t="s">
        <v>32</v>
      </c>
      <c r="C773" s="20">
        <f>IF(X728="PAGADO",0,C733)</f>
        <v>1100</v>
      </c>
      <c r="E773" s="193" t="s">
        <v>20</v>
      </c>
      <c r="F773" s="193"/>
      <c r="G773" s="193"/>
      <c r="H773" s="193"/>
      <c r="V773" s="17"/>
      <c r="X773" s="23" t="s">
        <v>32</v>
      </c>
      <c r="Y773" s="20">
        <f>IF(B1573="PAGADO",0,C778)</f>
        <v>1100</v>
      </c>
      <c r="AA773" s="193" t="s">
        <v>20</v>
      </c>
      <c r="AB773" s="193"/>
      <c r="AC773" s="193"/>
      <c r="AD773" s="193"/>
    </row>
    <row r="774" spans="2:41" x14ac:dyDescent="0.25">
      <c r="B774" s="1" t="s">
        <v>0</v>
      </c>
      <c r="C774" s="19">
        <f>H789</f>
        <v>0</v>
      </c>
      <c r="E774" s="2" t="s">
        <v>1</v>
      </c>
      <c r="F774" s="2" t="s">
        <v>2</v>
      </c>
      <c r="G774" s="2" t="s">
        <v>3</v>
      </c>
      <c r="H774" s="2" t="s">
        <v>4</v>
      </c>
      <c r="N774" s="2" t="s">
        <v>1</v>
      </c>
      <c r="O774" s="2" t="s">
        <v>5</v>
      </c>
      <c r="P774" s="2" t="s">
        <v>4</v>
      </c>
      <c r="Q774" s="2" t="s">
        <v>6</v>
      </c>
      <c r="R774" s="2" t="s">
        <v>7</v>
      </c>
      <c r="S774" s="3"/>
      <c r="V774" s="17"/>
      <c r="X774" s="1" t="s">
        <v>0</v>
      </c>
      <c r="Y774" s="19">
        <f>AD789</f>
        <v>0</v>
      </c>
      <c r="AA774" s="2" t="s">
        <v>1</v>
      </c>
      <c r="AB774" s="2" t="s">
        <v>2</v>
      </c>
      <c r="AC774" s="2" t="s">
        <v>3</v>
      </c>
      <c r="AD774" s="2" t="s">
        <v>4</v>
      </c>
      <c r="AJ774" s="2" t="s">
        <v>1</v>
      </c>
      <c r="AK774" s="2" t="s">
        <v>5</v>
      </c>
      <c r="AL774" s="2" t="s">
        <v>4</v>
      </c>
      <c r="AM774" s="2" t="s">
        <v>6</v>
      </c>
      <c r="AN774" s="2" t="s">
        <v>7</v>
      </c>
      <c r="AO774" s="3"/>
    </row>
    <row r="775" spans="2:41" x14ac:dyDescent="0.25">
      <c r="C775" s="2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Y775" s="2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" t="s">
        <v>24</v>
      </c>
      <c r="C776" s="19">
        <f>IF(C773&gt;0,C773+C774,C774)</f>
        <v>1100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24</v>
      </c>
      <c r="Y776" s="19">
        <f>IF(Y773&gt;0,Y773+Y774,Y774)</f>
        <v>1100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" t="s">
        <v>9</v>
      </c>
      <c r="C777" s="20">
        <f>C801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9</v>
      </c>
      <c r="Y777" s="20">
        <f>Y801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6" t="s">
        <v>26</v>
      </c>
      <c r="C778" s="21">
        <f>C776-C777</f>
        <v>1100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6" t="s">
        <v>27</v>
      </c>
      <c r="Y778" s="21">
        <f>Y776-Y777</f>
        <v>1100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 x14ac:dyDescent="0.35">
      <c r="B779" s="6"/>
      <c r="C779" s="7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95" t="str">
        <f>IF(Y778&lt;0,"NO PAGAR","COBRAR'")</f>
        <v>COBRAR'</v>
      </c>
      <c r="Y779" s="195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ht="23.25" x14ac:dyDescent="0.35">
      <c r="B780" s="195" t="str">
        <f>IF(C778&lt;0,"NO PAGAR","COBRAR'")</f>
        <v>COBRAR'</v>
      </c>
      <c r="C780" s="195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6"/>
      <c r="Y780" s="8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86" t="s">
        <v>9</v>
      </c>
      <c r="C781" s="187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86" t="s">
        <v>9</v>
      </c>
      <c r="Y781" s="187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9" t="str">
        <f>IF(Y733&lt;0,"SALDO ADELANTADO","SALDO A FAVOR '")</f>
        <v>SALDO A FAVOR '</v>
      </c>
      <c r="C782" s="10" t="b">
        <f>IF(Y733&lt;=0,Y733*-1)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9" t="str">
        <f>IF(C778&lt;0,"SALDO ADELANTADO","SALDO A FAVOR'")</f>
        <v>SALDO A FAVOR'</v>
      </c>
      <c r="Y782" s="10" t="b">
        <f>IF(C778&lt;=0,C778*-1)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10</v>
      </c>
      <c r="C783" s="10">
        <f>R791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10</v>
      </c>
      <c r="Y783" s="10">
        <f>AN791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11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11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12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12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13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13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14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14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15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15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16</v>
      </c>
      <c r="C789" s="10"/>
      <c r="E789" s="188" t="s">
        <v>7</v>
      </c>
      <c r="F789" s="189"/>
      <c r="G789" s="190"/>
      <c r="H789" s="5">
        <f>SUM(H775:H788)</f>
        <v>0</v>
      </c>
      <c r="N789" s="3"/>
      <c r="O789" s="3"/>
      <c r="P789" s="3"/>
      <c r="Q789" s="3"/>
      <c r="R789" s="18"/>
      <c r="S789" s="3"/>
      <c r="V789" s="17"/>
      <c r="X789" s="11" t="s">
        <v>16</v>
      </c>
      <c r="Y789" s="10"/>
      <c r="AA789" s="188" t="s">
        <v>7</v>
      </c>
      <c r="AB789" s="189"/>
      <c r="AC789" s="190"/>
      <c r="AD789" s="5">
        <f>SUM(AD775:AD788)</f>
        <v>0</v>
      </c>
      <c r="AJ789" s="3"/>
      <c r="AK789" s="3"/>
      <c r="AL789" s="3"/>
      <c r="AM789" s="3"/>
      <c r="AN789" s="18"/>
      <c r="AO789" s="3"/>
    </row>
    <row r="790" spans="2:41" x14ac:dyDescent="0.25">
      <c r="B790" s="11" t="s">
        <v>17</v>
      </c>
      <c r="C790" s="10"/>
      <c r="E790" s="13"/>
      <c r="F790" s="13"/>
      <c r="G790" s="13"/>
      <c r="N790" s="3"/>
      <c r="O790" s="3"/>
      <c r="P790" s="3"/>
      <c r="Q790" s="3"/>
      <c r="R790" s="18"/>
      <c r="S790" s="3"/>
      <c r="V790" s="17"/>
      <c r="X790" s="11" t="s">
        <v>17</v>
      </c>
      <c r="Y790" s="10"/>
      <c r="AA790" s="13"/>
      <c r="AB790" s="13"/>
      <c r="AC790" s="13"/>
      <c r="AJ790" s="3"/>
      <c r="AK790" s="3"/>
      <c r="AL790" s="3"/>
      <c r="AM790" s="3"/>
      <c r="AN790" s="18"/>
      <c r="AO790" s="3"/>
    </row>
    <row r="791" spans="2:41" x14ac:dyDescent="0.25">
      <c r="B791" s="12"/>
      <c r="C791" s="10"/>
      <c r="N791" s="188" t="s">
        <v>7</v>
      </c>
      <c r="O791" s="189"/>
      <c r="P791" s="189"/>
      <c r="Q791" s="190"/>
      <c r="R791" s="18">
        <f>SUM(R775:R790)</f>
        <v>0</v>
      </c>
      <c r="S791" s="3"/>
      <c r="V791" s="17"/>
      <c r="X791" s="12"/>
      <c r="Y791" s="10"/>
      <c r="AJ791" s="188" t="s">
        <v>7</v>
      </c>
      <c r="AK791" s="189"/>
      <c r="AL791" s="189"/>
      <c r="AM791" s="190"/>
      <c r="AN791" s="18">
        <f>SUM(AN775:AN790)</f>
        <v>0</v>
      </c>
      <c r="AO791" s="3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V793" s="17"/>
      <c r="X793" s="12"/>
      <c r="Y793" s="10"/>
    </row>
    <row r="794" spans="2:41" x14ac:dyDescent="0.25">
      <c r="B794" s="12"/>
      <c r="C794" s="10"/>
      <c r="E794" s="14"/>
      <c r="V794" s="17"/>
      <c r="X794" s="12"/>
      <c r="Y794" s="10"/>
      <c r="AA794" s="14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V798" s="17"/>
      <c r="X798" s="12"/>
      <c r="Y798" s="10"/>
    </row>
    <row r="799" spans="2:41" x14ac:dyDescent="0.25">
      <c r="B799" s="12"/>
      <c r="C799" s="10"/>
      <c r="V799" s="17"/>
      <c r="X799" s="12"/>
      <c r="Y799" s="10"/>
    </row>
    <row r="800" spans="2:41" x14ac:dyDescent="0.25">
      <c r="B800" s="11"/>
      <c r="C800" s="10"/>
      <c r="V800" s="17"/>
      <c r="X800" s="11"/>
      <c r="Y800" s="10"/>
    </row>
    <row r="801" spans="2:31" x14ac:dyDescent="0.25">
      <c r="B801" s="15" t="s">
        <v>18</v>
      </c>
      <c r="C801" s="16">
        <f>SUM(C782:C800)</f>
        <v>0</v>
      </c>
      <c r="D801" t="s">
        <v>22</v>
      </c>
      <c r="E801" t="s">
        <v>21</v>
      </c>
      <c r="V801" s="17"/>
      <c r="X801" s="15" t="s">
        <v>18</v>
      </c>
      <c r="Y801" s="16">
        <f>SUM(Y782:Y800)</f>
        <v>0</v>
      </c>
      <c r="Z801" t="s">
        <v>22</v>
      </c>
      <c r="AA801" t="s">
        <v>21</v>
      </c>
    </row>
    <row r="802" spans="2:31" x14ac:dyDescent="0.25">
      <c r="E802" s="1" t="s">
        <v>19</v>
      </c>
      <c r="V802" s="17"/>
      <c r="AA802" s="1" t="s">
        <v>19</v>
      </c>
    </row>
    <row r="803" spans="2:31" x14ac:dyDescent="0.25">
      <c r="V803" s="17"/>
    </row>
    <row r="804" spans="2:31" x14ac:dyDescent="0.25">
      <c r="V804" s="17"/>
    </row>
    <row r="805" spans="2:31" x14ac:dyDescent="0.25">
      <c r="V805" s="17"/>
    </row>
    <row r="806" spans="2:31" x14ac:dyDescent="0.25">
      <c r="V806" s="17"/>
    </row>
    <row r="807" spans="2:31" x14ac:dyDescent="0.25">
      <c r="V807" s="17"/>
    </row>
    <row r="808" spans="2:31" x14ac:dyDescent="0.25">
      <c r="V808" s="17"/>
    </row>
    <row r="809" spans="2:31" x14ac:dyDescent="0.25">
      <c r="V809" s="17"/>
    </row>
    <row r="810" spans="2:31" x14ac:dyDescent="0.25">
      <c r="V810" s="17"/>
    </row>
    <row r="811" spans="2:31" x14ac:dyDescent="0.25">
      <c r="V811" s="17"/>
    </row>
    <row r="812" spans="2:31" x14ac:dyDescent="0.25">
      <c r="V812" s="17"/>
    </row>
    <row r="813" spans="2:31" x14ac:dyDescent="0.25">
      <c r="V813" s="17"/>
    </row>
    <row r="814" spans="2:31" x14ac:dyDescent="0.25">
      <c r="V814" s="17"/>
    </row>
    <row r="815" spans="2:31" x14ac:dyDescent="0.25">
      <c r="V815" s="17"/>
      <c r="AC815" s="191" t="s">
        <v>29</v>
      </c>
      <c r="AD815" s="191"/>
      <c r="AE815" s="191"/>
    </row>
    <row r="816" spans="2:31" x14ac:dyDescent="0.25">
      <c r="H816" s="192" t="s">
        <v>28</v>
      </c>
      <c r="I816" s="192"/>
      <c r="J816" s="192"/>
      <c r="V816" s="17"/>
      <c r="AC816" s="191"/>
      <c r="AD816" s="191"/>
      <c r="AE816" s="191"/>
    </row>
    <row r="817" spans="2:41" x14ac:dyDescent="0.25">
      <c r="H817" s="192"/>
      <c r="I817" s="192"/>
      <c r="J817" s="192"/>
      <c r="V817" s="17"/>
      <c r="AC817" s="191"/>
      <c r="AD817" s="191"/>
      <c r="AE817" s="191"/>
    </row>
    <row r="818" spans="2:41" x14ac:dyDescent="0.25">
      <c r="V818" s="17"/>
    </row>
    <row r="819" spans="2:41" x14ac:dyDescent="0.25">
      <c r="V819" s="17"/>
    </row>
    <row r="820" spans="2:41" ht="23.25" x14ac:dyDescent="0.35">
      <c r="B820" s="22" t="s">
        <v>70</v>
      </c>
      <c r="V820" s="17"/>
      <c r="X820" s="22" t="s">
        <v>70</v>
      </c>
    </row>
    <row r="821" spans="2:41" ht="23.25" x14ac:dyDescent="0.35">
      <c r="B821" s="23" t="s">
        <v>32</v>
      </c>
      <c r="C821" s="20">
        <f>IF(X773="PAGADO",0,Y778)</f>
        <v>1100</v>
      </c>
      <c r="E821" s="193" t="s">
        <v>20</v>
      </c>
      <c r="F821" s="193"/>
      <c r="G821" s="193"/>
      <c r="H821" s="193"/>
      <c r="V821" s="17"/>
      <c r="X821" s="23" t="s">
        <v>32</v>
      </c>
      <c r="Y821" s="20">
        <f>IF(B821="PAGADO",0,C826)</f>
        <v>1100</v>
      </c>
      <c r="AA821" s="193" t="s">
        <v>20</v>
      </c>
      <c r="AB821" s="193"/>
      <c r="AC821" s="193"/>
      <c r="AD821" s="193"/>
    </row>
    <row r="822" spans="2:41" x14ac:dyDescent="0.25">
      <c r="B822" s="1" t="s">
        <v>0</v>
      </c>
      <c r="C822" s="19">
        <f>H837</f>
        <v>0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 x14ac:dyDescent="0.25">
      <c r="C823" s="2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Y823" s="2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24</v>
      </c>
      <c r="C824" s="19">
        <f>IF(C821&gt;0,C821+C822,C822)</f>
        <v>1100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24</v>
      </c>
      <c r="Y824" s="19">
        <f>IF(Y821&gt;0,Y822+Y821,Y822)</f>
        <v>1100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" t="s">
        <v>9</v>
      </c>
      <c r="C825" s="20">
        <f>C848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Y848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25</v>
      </c>
      <c r="C826" s="21">
        <f>C824-C825</f>
        <v>1100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6" t="s">
        <v>8</v>
      </c>
      <c r="Y826" s="21">
        <f>Y824-Y825</f>
        <v>1100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6.25" x14ac:dyDescent="0.4">
      <c r="B827" s="194" t="str">
        <f>IF(C826&lt;0,"NO PAGAR","COBRAR")</f>
        <v>COBRAR</v>
      </c>
      <c r="C827" s="194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4" t="str">
        <f>IF(Y826&lt;0,"NO PAGAR","COBRAR")</f>
        <v>COBRAR</v>
      </c>
      <c r="Y827" s="194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86" t="s">
        <v>9</v>
      </c>
      <c r="C828" s="187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86" t="s">
        <v>9</v>
      </c>
      <c r="Y828" s="187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9" t="str">
        <f>IF(C862&lt;0,"SALDO A FAVOR","SALDO ADELANTAD0'")</f>
        <v>SALDO ADELANTAD0'</v>
      </c>
      <c r="C829" s="10" t="b">
        <f>IF(Y773&lt;=0,Y773*-1)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9" t="str">
        <f>IF(C826&lt;0,"SALDO ADELANTADO","SALDO A FAVOR'")</f>
        <v>SALDO A FAVOR'</v>
      </c>
      <c r="Y829" s="10" t="b">
        <f>IF(C826&lt;=0,C826*-1)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10</v>
      </c>
      <c r="C830" s="10">
        <f>R839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AN839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16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17</v>
      </c>
      <c r="C837" s="10"/>
      <c r="E837" s="188" t="s">
        <v>7</v>
      </c>
      <c r="F837" s="189"/>
      <c r="G837" s="190"/>
      <c r="H837" s="5">
        <f>SUM(H823:H836)</f>
        <v>0</v>
      </c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88" t="s">
        <v>7</v>
      </c>
      <c r="AB837" s="189"/>
      <c r="AC837" s="190"/>
      <c r="AD837" s="5">
        <f>SUM(AD823:AD836)</f>
        <v>0</v>
      </c>
      <c r="AJ837" s="3"/>
      <c r="AK837" s="3"/>
      <c r="AL837" s="3"/>
      <c r="AM837" s="3"/>
      <c r="AN837" s="18"/>
      <c r="AO837" s="3"/>
    </row>
    <row r="838" spans="2:41" x14ac:dyDescent="0.25">
      <c r="B838" s="12"/>
      <c r="C838" s="10"/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2"/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 x14ac:dyDescent="0.25">
      <c r="B839" s="12"/>
      <c r="C839" s="10"/>
      <c r="N839" s="188" t="s">
        <v>7</v>
      </c>
      <c r="O839" s="189"/>
      <c r="P839" s="189"/>
      <c r="Q839" s="190"/>
      <c r="R839" s="18">
        <f>SUM(R823:R838)</f>
        <v>0</v>
      </c>
      <c r="S839" s="3"/>
      <c r="V839" s="17"/>
      <c r="X839" s="12"/>
      <c r="Y839" s="10"/>
      <c r="AJ839" s="188" t="s">
        <v>7</v>
      </c>
      <c r="AK839" s="189"/>
      <c r="AL839" s="189"/>
      <c r="AM839" s="190"/>
      <c r="AN839" s="18">
        <f>SUM(AN823:AN838)</f>
        <v>0</v>
      </c>
      <c r="AO839" s="3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V841" s="17"/>
      <c r="X841" s="12"/>
      <c r="Y841" s="10"/>
    </row>
    <row r="842" spans="2:41" x14ac:dyDescent="0.25">
      <c r="B842" s="12"/>
      <c r="C842" s="10"/>
      <c r="E842" s="14"/>
      <c r="V842" s="17"/>
      <c r="X842" s="12"/>
      <c r="Y842" s="10"/>
      <c r="AA842" s="14"/>
    </row>
    <row r="843" spans="2:41" x14ac:dyDescent="0.25">
      <c r="B843" s="12"/>
      <c r="C843" s="10"/>
      <c r="V843" s="17"/>
      <c r="X843" s="12"/>
      <c r="Y843" s="10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2"/>
      <c r="C846" s="10"/>
      <c r="V846" s="17"/>
      <c r="X846" s="12"/>
      <c r="Y846" s="10"/>
    </row>
    <row r="847" spans="2:41" x14ac:dyDescent="0.25">
      <c r="B847" s="11"/>
      <c r="C847" s="10"/>
      <c r="V847" s="17"/>
      <c r="X847" s="11"/>
      <c r="Y847" s="10"/>
    </row>
    <row r="848" spans="2:41" x14ac:dyDescent="0.25">
      <c r="B848" s="15" t="s">
        <v>18</v>
      </c>
      <c r="C848" s="16">
        <f>SUM(C829:C847)</f>
        <v>0</v>
      </c>
      <c r="V848" s="17"/>
      <c r="X848" s="15" t="s">
        <v>18</v>
      </c>
      <c r="Y848" s="16">
        <f>SUM(Y829:Y847)</f>
        <v>0</v>
      </c>
    </row>
    <row r="849" spans="1:43" x14ac:dyDescent="0.25">
      <c r="D849" t="s">
        <v>22</v>
      </c>
      <c r="E849" t="s">
        <v>21</v>
      </c>
      <c r="V849" s="17"/>
      <c r="Z849" t="s">
        <v>22</v>
      </c>
      <c r="AA849" t="s">
        <v>21</v>
      </c>
    </row>
    <row r="850" spans="1:43" x14ac:dyDescent="0.25">
      <c r="E850" s="1" t="s">
        <v>19</v>
      </c>
      <c r="V850" s="17"/>
      <c r="AA850" s="1" t="s">
        <v>19</v>
      </c>
    </row>
    <row r="851" spans="1:43" x14ac:dyDescent="0.25">
      <c r="V851" s="17"/>
    </row>
    <row r="852" spans="1:43" x14ac:dyDescent="0.25">
      <c r="V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V856" s="17"/>
    </row>
    <row r="857" spans="1:4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</row>
    <row r="860" spans="1:43" x14ac:dyDescent="0.25">
      <c r="V860" s="17"/>
    </row>
    <row r="861" spans="1:43" x14ac:dyDescent="0.25">
      <c r="H861" s="192" t="s">
        <v>30</v>
      </c>
      <c r="I861" s="192"/>
      <c r="J861" s="192"/>
      <c r="V861" s="17"/>
      <c r="AA861" s="192" t="s">
        <v>31</v>
      </c>
      <c r="AB861" s="192"/>
      <c r="AC861" s="192"/>
    </row>
    <row r="862" spans="1:43" x14ac:dyDescent="0.25">
      <c r="H862" s="192"/>
      <c r="I862" s="192"/>
      <c r="J862" s="192"/>
      <c r="V862" s="17"/>
      <c r="AA862" s="192"/>
      <c r="AB862" s="192"/>
      <c r="AC862" s="192"/>
    </row>
    <row r="863" spans="1:43" x14ac:dyDescent="0.25">
      <c r="V863" s="17"/>
    </row>
    <row r="864" spans="1:43" x14ac:dyDescent="0.25">
      <c r="V864" s="17"/>
    </row>
    <row r="865" spans="2:41" ht="23.25" x14ac:dyDescent="0.35">
      <c r="B865" s="24" t="s">
        <v>70</v>
      </c>
      <c r="V865" s="17"/>
      <c r="X865" s="22" t="s">
        <v>70</v>
      </c>
    </row>
    <row r="866" spans="2:41" ht="23.25" x14ac:dyDescent="0.35">
      <c r="B866" s="23" t="s">
        <v>32</v>
      </c>
      <c r="C866" s="20">
        <f>IF(X821="PAGADO",0,C826)</f>
        <v>1100</v>
      </c>
      <c r="E866" s="193" t="s">
        <v>20</v>
      </c>
      <c r="F866" s="193"/>
      <c r="G866" s="193"/>
      <c r="H866" s="193"/>
      <c r="V866" s="17"/>
      <c r="X866" s="23" t="s">
        <v>32</v>
      </c>
      <c r="Y866" s="20">
        <f>IF(B1666="PAGADO",0,C871)</f>
        <v>1100</v>
      </c>
      <c r="AA866" s="193" t="s">
        <v>20</v>
      </c>
      <c r="AB866" s="193"/>
      <c r="AC866" s="193"/>
      <c r="AD866" s="193"/>
    </row>
    <row r="867" spans="2:41" x14ac:dyDescent="0.25">
      <c r="B867" s="1" t="s">
        <v>0</v>
      </c>
      <c r="C867" s="19">
        <f>H882</f>
        <v>0</v>
      </c>
      <c r="E867" s="2" t="s">
        <v>1</v>
      </c>
      <c r="F867" s="2" t="s">
        <v>2</v>
      </c>
      <c r="G867" s="2" t="s">
        <v>3</v>
      </c>
      <c r="H867" s="2" t="s">
        <v>4</v>
      </c>
      <c r="N867" s="2" t="s">
        <v>1</v>
      </c>
      <c r="O867" s="2" t="s">
        <v>5</v>
      </c>
      <c r="P867" s="2" t="s">
        <v>4</v>
      </c>
      <c r="Q867" s="2" t="s">
        <v>6</v>
      </c>
      <c r="R867" s="2" t="s">
        <v>7</v>
      </c>
      <c r="S867" s="3"/>
      <c r="V867" s="17"/>
      <c r="X867" s="1" t="s">
        <v>0</v>
      </c>
      <c r="Y867" s="19">
        <f>AD882</f>
        <v>0</v>
      </c>
      <c r="AA867" s="2" t="s">
        <v>1</v>
      </c>
      <c r="AB867" s="2" t="s">
        <v>2</v>
      </c>
      <c r="AC867" s="2" t="s">
        <v>3</v>
      </c>
      <c r="AD867" s="2" t="s">
        <v>4</v>
      </c>
      <c r="AJ867" s="2" t="s">
        <v>1</v>
      </c>
      <c r="AK867" s="2" t="s">
        <v>5</v>
      </c>
      <c r="AL867" s="2" t="s">
        <v>4</v>
      </c>
      <c r="AM867" s="2" t="s">
        <v>6</v>
      </c>
      <c r="AN867" s="2" t="s">
        <v>7</v>
      </c>
      <c r="AO867" s="3"/>
    </row>
    <row r="868" spans="2:41" x14ac:dyDescent="0.25">
      <c r="C868" s="2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Y868" s="2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" t="s">
        <v>24</v>
      </c>
      <c r="C869" s="19">
        <f>IF(C866&gt;0,C866+C867,C867)</f>
        <v>1100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24</v>
      </c>
      <c r="Y869" s="19">
        <f>IF(Y866&gt;0,Y866+Y867,Y867)</f>
        <v>1100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" t="s">
        <v>9</v>
      </c>
      <c r="C870" s="20">
        <f>C894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9</v>
      </c>
      <c r="Y870" s="20">
        <f>Y894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6" t="s">
        <v>26</v>
      </c>
      <c r="C871" s="21">
        <f>C869-C870</f>
        <v>1100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6" t="s">
        <v>27</v>
      </c>
      <c r="Y871" s="21">
        <f>Y869-Y870</f>
        <v>1100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 x14ac:dyDescent="0.35">
      <c r="B872" s="6"/>
      <c r="C872" s="7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95" t="str">
        <f>IF(Y871&lt;0,"NO PAGAR","COBRAR'")</f>
        <v>COBRAR'</v>
      </c>
      <c r="Y872" s="195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3.25" x14ac:dyDescent="0.35">
      <c r="B873" s="195" t="str">
        <f>IF(C871&lt;0,"NO PAGAR","COBRAR'")</f>
        <v>COBRAR'</v>
      </c>
      <c r="C873" s="195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6"/>
      <c r="Y873" s="8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86" t="s">
        <v>9</v>
      </c>
      <c r="C874" s="187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86" t="s">
        <v>9</v>
      </c>
      <c r="Y874" s="187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9" t="str">
        <f>IF(Y826&lt;0,"SALDO ADELANTADO","SALDO A FAVOR '")</f>
        <v>SALDO A FAVOR '</v>
      </c>
      <c r="C875" s="10" t="b">
        <f>IF(Y826&lt;=0,Y826*-1)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9" t="str">
        <f>IF(C871&lt;0,"SALDO ADELANTADO","SALDO A FAVOR'")</f>
        <v>SALDO A FAVOR'</v>
      </c>
      <c r="Y875" s="10" t="b">
        <f>IF(C871&lt;=0,C871*-1)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10</v>
      </c>
      <c r="C876" s="10">
        <f>R884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10</v>
      </c>
      <c r="Y876" s="10">
        <f>AN884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11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11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12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13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13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14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14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15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15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16</v>
      </c>
      <c r="C882" s="10"/>
      <c r="E882" s="188" t="s">
        <v>7</v>
      </c>
      <c r="F882" s="189"/>
      <c r="G882" s="190"/>
      <c r="H882" s="5">
        <f>SUM(H868:H881)</f>
        <v>0</v>
      </c>
      <c r="N882" s="3"/>
      <c r="O882" s="3"/>
      <c r="P882" s="3"/>
      <c r="Q882" s="3"/>
      <c r="R882" s="18"/>
      <c r="S882" s="3"/>
      <c r="V882" s="17"/>
      <c r="X882" s="11" t="s">
        <v>16</v>
      </c>
      <c r="Y882" s="10"/>
      <c r="AA882" s="188" t="s">
        <v>7</v>
      </c>
      <c r="AB882" s="189"/>
      <c r="AC882" s="190"/>
      <c r="AD882" s="5">
        <f>SUM(AD868:AD881)</f>
        <v>0</v>
      </c>
      <c r="AJ882" s="3"/>
      <c r="AK882" s="3"/>
      <c r="AL882" s="3"/>
      <c r="AM882" s="3"/>
      <c r="AN882" s="18"/>
      <c r="AO882" s="3"/>
    </row>
    <row r="883" spans="2:41" x14ac:dyDescent="0.25">
      <c r="B883" s="11" t="s">
        <v>17</v>
      </c>
      <c r="C883" s="10"/>
      <c r="E883" s="13"/>
      <c r="F883" s="13"/>
      <c r="G883" s="13"/>
      <c r="N883" s="3"/>
      <c r="O883" s="3"/>
      <c r="P883" s="3"/>
      <c r="Q883" s="3"/>
      <c r="R883" s="18"/>
      <c r="S883" s="3"/>
      <c r="V883" s="17"/>
      <c r="X883" s="11" t="s">
        <v>17</v>
      </c>
      <c r="Y883" s="10"/>
      <c r="AA883" s="13"/>
      <c r="AB883" s="13"/>
      <c r="AC883" s="13"/>
      <c r="AJ883" s="3"/>
      <c r="AK883" s="3"/>
      <c r="AL883" s="3"/>
      <c r="AM883" s="3"/>
      <c r="AN883" s="18"/>
      <c r="AO883" s="3"/>
    </row>
    <row r="884" spans="2:41" x14ac:dyDescent="0.25">
      <c r="B884" s="12"/>
      <c r="C884" s="10"/>
      <c r="N884" s="188" t="s">
        <v>7</v>
      </c>
      <c r="O884" s="189"/>
      <c r="P884" s="189"/>
      <c r="Q884" s="190"/>
      <c r="R884" s="18">
        <f>SUM(R868:R883)</f>
        <v>0</v>
      </c>
      <c r="S884" s="3"/>
      <c r="V884" s="17"/>
      <c r="X884" s="12"/>
      <c r="Y884" s="10"/>
      <c r="AJ884" s="188" t="s">
        <v>7</v>
      </c>
      <c r="AK884" s="189"/>
      <c r="AL884" s="189"/>
      <c r="AM884" s="190"/>
      <c r="AN884" s="18">
        <f>SUM(AN868:AN883)</f>
        <v>0</v>
      </c>
      <c r="AO884" s="3"/>
    </row>
    <row r="885" spans="2:41" x14ac:dyDescent="0.25">
      <c r="B885" s="12"/>
      <c r="C885" s="10"/>
      <c r="V885" s="17"/>
      <c r="X885" s="12"/>
      <c r="Y885" s="10"/>
    </row>
    <row r="886" spans="2:41" x14ac:dyDescent="0.25">
      <c r="B886" s="12"/>
      <c r="C886" s="10"/>
      <c r="V886" s="17"/>
      <c r="X886" s="12"/>
      <c r="Y886" s="10"/>
    </row>
    <row r="887" spans="2:41" x14ac:dyDescent="0.25">
      <c r="B887" s="12"/>
      <c r="C887" s="10"/>
      <c r="E887" s="14"/>
      <c r="V887" s="17"/>
      <c r="X887" s="12"/>
      <c r="Y887" s="10"/>
      <c r="AA887" s="14"/>
    </row>
    <row r="888" spans="2:41" x14ac:dyDescent="0.25">
      <c r="B888" s="12"/>
      <c r="C888" s="10"/>
      <c r="V888" s="17"/>
      <c r="X888" s="12"/>
      <c r="Y888" s="10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V891" s="17"/>
      <c r="X891" s="12"/>
      <c r="Y891" s="10"/>
    </row>
    <row r="892" spans="2:41" x14ac:dyDescent="0.25">
      <c r="B892" s="12"/>
      <c r="C892" s="10"/>
      <c r="V892" s="17"/>
      <c r="X892" s="12"/>
      <c r="Y892" s="10"/>
    </row>
    <row r="893" spans="2:41" x14ac:dyDescent="0.25">
      <c r="B893" s="11"/>
      <c r="C893" s="10"/>
      <c r="V893" s="17"/>
      <c r="X893" s="11"/>
      <c r="Y893" s="10"/>
    </row>
    <row r="894" spans="2:41" x14ac:dyDescent="0.25">
      <c r="B894" s="15" t="s">
        <v>18</v>
      </c>
      <c r="C894" s="16">
        <f>SUM(C875:C893)</f>
        <v>0</v>
      </c>
      <c r="D894" t="s">
        <v>22</v>
      </c>
      <c r="E894" t="s">
        <v>21</v>
      </c>
      <c r="V894" s="17"/>
      <c r="X894" s="15" t="s">
        <v>18</v>
      </c>
      <c r="Y894" s="16">
        <f>SUM(Y875:Y893)</f>
        <v>0</v>
      </c>
      <c r="Z894" t="s">
        <v>22</v>
      </c>
      <c r="AA894" t="s">
        <v>21</v>
      </c>
    </row>
    <row r="895" spans="2:41" x14ac:dyDescent="0.25">
      <c r="E895" s="1" t="s">
        <v>19</v>
      </c>
      <c r="V895" s="17"/>
      <c r="AA895" s="1" t="s">
        <v>19</v>
      </c>
    </row>
    <row r="896" spans="2:41" x14ac:dyDescent="0.25">
      <c r="V896" s="17"/>
    </row>
    <row r="897" spans="8:31" x14ac:dyDescent="0.25">
      <c r="V897" s="17"/>
    </row>
    <row r="898" spans="8:31" x14ac:dyDescent="0.25">
      <c r="V898" s="17"/>
    </row>
    <row r="899" spans="8:31" x14ac:dyDescent="0.25">
      <c r="V899" s="17"/>
    </row>
    <row r="900" spans="8:31" x14ac:dyDescent="0.25">
      <c r="V900" s="17"/>
    </row>
    <row r="901" spans="8:31" x14ac:dyDescent="0.25">
      <c r="V901" s="17"/>
    </row>
    <row r="902" spans="8:31" x14ac:dyDescent="0.25">
      <c r="V902" s="17"/>
    </row>
    <row r="903" spans="8:31" x14ac:dyDescent="0.25">
      <c r="V903" s="17"/>
    </row>
    <row r="904" spans="8:31" x14ac:dyDescent="0.25">
      <c r="V904" s="17"/>
    </row>
    <row r="905" spans="8:31" x14ac:dyDescent="0.25">
      <c r="V905" s="17"/>
    </row>
    <row r="906" spans="8:31" x14ac:dyDescent="0.25">
      <c r="V906" s="17"/>
    </row>
    <row r="907" spans="8:31" x14ac:dyDescent="0.25">
      <c r="V907" s="17"/>
    </row>
    <row r="908" spans="8:31" x14ac:dyDescent="0.25">
      <c r="V908" s="17"/>
    </row>
    <row r="909" spans="8:31" x14ac:dyDescent="0.25">
      <c r="V909" s="17"/>
      <c r="AC909" s="191" t="s">
        <v>29</v>
      </c>
      <c r="AD909" s="191"/>
      <c r="AE909" s="191"/>
    </row>
    <row r="910" spans="8:31" x14ac:dyDescent="0.25">
      <c r="H910" s="192" t="s">
        <v>28</v>
      </c>
      <c r="I910" s="192"/>
      <c r="J910" s="192"/>
      <c r="V910" s="17"/>
      <c r="AC910" s="191"/>
      <c r="AD910" s="191"/>
      <c r="AE910" s="191"/>
    </row>
    <row r="911" spans="8:31" x14ac:dyDescent="0.25">
      <c r="H911" s="192"/>
      <c r="I911" s="192"/>
      <c r="J911" s="192"/>
      <c r="V911" s="17"/>
      <c r="AC911" s="191"/>
      <c r="AD911" s="191"/>
      <c r="AE911" s="191"/>
    </row>
    <row r="912" spans="8:31" x14ac:dyDescent="0.25">
      <c r="V912" s="17"/>
    </row>
    <row r="913" spans="2:41" x14ac:dyDescent="0.25">
      <c r="V913" s="17"/>
    </row>
    <row r="914" spans="2:41" ht="23.25" x14ac:dyDescent="0.35">
      <c r="B914" s="22" t="s">
        <v>71</v>
      </c>
      <c r="V914" s="17"/>
      <c r="X914" s="22" t="s">
        <v>71</v>
      </c>
    </row>
    <row r="915" spans="2:41" ht="23.25" x14ac:dyDescent="0.35">
      <c r="B915" s="23" t="s">
        <v>32</v>
      </c>
      <c r="C915" s="20">
        <f>IF(X866="PAGADO",0,Y871)</f>
        <v>1100</v>
      </c>
      <c r="E915" s="193" t="s">
        <v>20</v>
      </c>
      <c r="F915" s="193"/>
      <c r="G915" s="193"/>
      <c r="H915" s="193"/>
      <c r="V915" s="17"/>
      <c r="X915" s="23" t="s">
        <v>32</v>
      </c>
      <c r="Y915" s="20">
        <f>IF(B915="PAGADO",0,C920)</f>
        <v>1100</v>
      </c>
      <c r="AA915" s="193" t="s">
        <v>20</v>
      </c>
      <c r="AB915" s="193"/>
      <c r="AC915" s="193"/>
      <c r="AD915" s="193"/>
    </row>
    <row r="916" spans="2:41" x14ac:dyDescent="0.25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 x14ac:dyDescent="0.25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" t="s">
        <v>24</v>
      </c>
      <c r="C918" s="19">
        <f>IF(C915&gt;0,C915+C916,C916)</f>
        <v>1100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IF(Y915&gt;0,Y916+Y915,Y916)</f>
        <v>1100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" t="s">
        <v>9</v>
      </c>
      <c r="C919" s="20">
        <f>C942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Y942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6" t="s">
        <v>25</v>
      </c>
      <c r="C920" s="21">
        <f>C918-C919</f>
        <v>1100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8</v>
      </c>
      <c r="Y920" s="21">
        <f>Y918-Y919</f>
        <v>1100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6.25" x14ac:dyDescent="0.4">
      <c r="B921" s="194" t="str">
        <f>IF(C920&lt;0,"NO PAGAR","COBRAR")</f>
        <v>COBRAR</v>
      </c>
      <c r="C921" s="194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4" t="str">
        <f>IF(Y920&lt;0,"NO PAGAR","COBRAR")</f>
        <v>COBRAR</v>
      </c>
      <c r="Y921" s="194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86" t="s">
        <v>9</v>
      </c>
      <c r="C922" s="187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86" t="s">
        <v>9</v>
      </c>
      <c r="Y922" s="187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9" t="str">
        <f>IF(C956&lt;0,"SALDO A FAVOR","SALDO ADELANTAD0'")</f>
        <v>SALDO ADELANTAD0'</v>
      </c>
      <c r="C923" s="10" t="b">
        <f>IF(Y871&lt;=0,Y871*-1)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IF(C920&lt;0,"SALDO ADELANTADO","SALDO A FAVOR'")</f>
        <v>SALDO A FAVOR'</v>
      </c>
      <c r="Y923" s="10" t="b">
        <f>IF(C920&lt;=0,C920*-1)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10</v>
      </c>
      <c r="C924" s="10">
        <f>R933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AN933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16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17</v>
      </c>
      <c r="C931" s="10"/>
      <c r="E931" s="188" t="s">
        <v>7</v>
      </c>
      <c r="F931" s="189"/>
      <c r="G931" s="190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88" t="s">
        <v>7</v>
      </c>
      <c r="AB931" s="189"/>
      <c r="AC931" s="190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 x14ac:dyDescent="0.25">
      <c r="B932" s="12"/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2"/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 x14ac:dyDescent="0.25">
      <c r="B933" s="12"/>
      <c r="C933" s="10"/>
      <c r="N933" s="188" t="s">
        <v>7</v>
      </c>
      <c r="O933" s="189"/>
      <c r="P933" s="189"/>
      <c r="Q933" s="190"/>
      <c r="R933" s="18">
        <f>SUM(R917:R932)</f>
        <v>0</v>
      </c>
      <c r="S933" s="3"/>
      <c r="V933" s="17"/>
      <c r="X933" s="12"/>
      <c r="Y933" s="10"/>
      <c r="AJ933" s="188" t="s">
        <v>7</v>
      </c>
      <c r="AK933" s="189"/>
      <c r="AL933" s="189"/>
      <c r="AM933" s="190"/>
      <c r="AN933" s="18">
        <f>SUM(AN917:AN932)</f>
        <v>0</v>
      </c>
      <c r="AO933" s="3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V935" s="17"/>
      <c r="X935" s="12"/>
      <c r="Y935" s="10"/>
    </row>
    <row r="936" spans="2:41" x14ac:dyDescent="0.25">
      <c r="B936" s="12"/>
      <c r="C936" s="10"/>
      <c r="E936" s="14"/>
      <c r="V936" s="17"/>
      <c r="X936" s="12"/>
      <c r="Y936" s="10"/>
      <c r="AA936" s="14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1"/>
      <c r="C941" s="10"/>
      <c r="V941" s="17"/>
      <c r="X941" s="11"/>
      <c r="Y941" s="10"/>
    </row>
    <row r="942" spans="2:41" x14ac:dyDescent="0.25">
      <c r="B942" s="15" t="s">
        <v>18</v>
      </c>
      <c r="C942" s="16">
        <f>SUM(C923:C941)</f>
        <v>0</v>
      </c>
      <c r="V942" s="17"/>
      <c r="X942" s="15" t="s">
        <v>18</v>
      </c>
      <c r="Y942" s="16">
        <f>SUM(Y923:Y941)</f>
        <v>0</v>
      </c>
    </row>
    <row r="943" spans="2:41" x14ac:dyDescent="0.25">
      <c r="D943" t="s">
        <v>22</v>
      </c>
      <c r="E943" t="s">
        <v>21</v>
      </c>
      <c r="V943" s="17"/>
      <c r="Z943" t="s">
        <v>22</v>
      </c>
      <c r="AA943" t="s">
        <v>21</v>
      </c>
    </row>
    <row r="944" spans="2:41" x14ac:dyDescent="0.25">
      <c r="E944" s="1" t="s">
        <v>19</v>
      </c>
      <c r="V944" s="17"/>
      <c r="AA944" s="1" t="s">
        <v>19</v>
      </c>
    </row>
    <row r="945" spans="1:43" x14ac:dyDescent="0.25">
      <c r="V945" s="17"/>
    </row>
    <row r="946" spans="1:43" x14ac:dyDescent="0.25">
      <c r="V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V950" s="17"/>
    </row>
    <row r="951" spans="1:4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</row>
    <row r="954" spans="1:43" x14ac:dyDescent="0.25">
      <c r="V954" s="17"/>
    </row>
    <row r="955" spans="1:43" x14ac:dyDescent="0.25">
      <c r="H955" s="192" t="s">
        <v>30</v>
      </c>
      <c r="I955" s="192"/>
      <c r="J955" s="192"/>
      <c r="V955" s="17"/>
      <c r="AA955" s="192" t="s">
        <v>31</v>
      </c>
      <c r="AB955" s="192"/>
      <c r="AC955" s="192"/>
    </row>
    <row r="956" spans="1:43" x14ac:dyDescent="0.25">
      <c r="H956" s="192"/>
      <c r="I956" s="192"/>
      <c r="J956" s="192"/>
      <c r="V956" s="17"/>
      <c r="AA956" s="192"/>
      <c r="AB956" s="192"/>
      <c r="AC956" s="192"/>
    </row>
    <row r="957" spans="1:43" x14ac:dyDescent="0.25">
      <c r="V957" s="17"/>
    </row>
    <row r="958" spans="1:43" x14ac:dyDescent="0.25">
      <c r="V958" s="17"/>
    </row>
    <row r="959" spans="1:43" ht="23.25" x14ac:dyDescent="0.35">
      <c r="B959" s="24" t="s">
        <v>73</v>
      </c>
      <c r="V959" s="17"/>
      <c r="X959" s="22" t="s">
        <v>71</v>
      </c>
    </row>
    <row r="960" spans="1:43" ht="23.25" x14ac:dyDescent="0.35">
      <c r="B960" s="23" t="s">
        <v>32</v>
      </c>
      <c r="C960" s="20">
        <f>IF(X915="PAGADO",0,C920)</f>
        <v>1100</v>
      </c>
      <c r="E960" s="193" t="s">
        <v>20</v>
      </c>
      <c r="F960" s="193"/>
      <c r="G960" s="193"/>
      <c r="H960" s="193"/>
      <c r="V960" s="17"/>
      <c r="X960" s="23" t="s">
        <v>32</v>
      </c>
      <c r="Y960" s="20">
        <f>IF(B1760="PAGADO",0,C965)</f>
        <v>1100</v>
      </c>
      <c r="AA960" s="193" t="s">
        <v>20</v>
      </c>
      <c r="AB960" s="193"/>
      <c r="AC960" s="193"/>
      <c r="AD960" s="193"/>
    </row>
    <row r="961" spans="2:41" x14ac:dyDescent="0.25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 x14ac:dyDescent="0.25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" t="s">
        <v>24</v>
      </c>
      <c r="C963" s="19">
        <f>IF(C960&gt;0,C960+C961,C961)</f>
        <v>1100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1100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" t="s">
        <v>9</v>
      </c>
      <c r="C964" s="20">
        <f>C988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Y988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6" t="s">
        <v>26</v>
      </c>
      <c r="C965" s="21">
        <f>C963-C964</f>
        <v>1100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27</v>
      </c>
      <c r="Y965" s="21">
        <f>Y963-Y964</f>
        <v>1100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 x14ac:dyDescent="0.35">
      <c r="B966" s="6"/>
      <c r="C966" s="7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95" t="str">
        <f>IF(Y965&lt;0,"NO PAGAR","COBRAR'")</f>
        <v>COBRAR'</v>
      </c>
      <c r="Y966" s="195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ht="23.25" x14ac:dyDescent="0.35">
      <c r="B967" s="195" t="str">
        <f>IF(C965&lt;0,"NO PAGAR","COBRAR'")</f>
        <v>COBRAR'</v>
      </c>
      <c r="C967" s="195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/>
      <c r="Y967" s="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86" t="s">
        <v>9</v>
      </c>
      <c r="C968" s="187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86" t="s">
        <v>9</v>
      </c>
      <c r="Y968" s="187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9" t="str">
        <f>IF(Y920&lt;0,"SALDO ADELANTADO","SALDO A FAVOR '")</f>
        <v>SALDO A FAVOR '</v>
      </c>
      <c r="C969" s="10" t="b">
        <f>IF(Y920&lt;=0,Y920*-1)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9" t="str">
        <f>IF(C965&lt;0,"SALDO ADELANTADO","SALDO A FAVOR'")</f>
        <v>SALDO A FAVOR'</v>
      </c>
      <c r="Y969" s="10" t="b">
        <f>IF(C965&lt;=0,C965*-1)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10</v>
      </c>
      <c r="C970" s="10">
        <f>R978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10</v>
      </c>
      <c r="Y970" s="10">
        <f>AN978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11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11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12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12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13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13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14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14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15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15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16</v>
      </c>
      <c r="C976" s="10"/>
      <c r="E976" s="188" t="s">
        <v>7</v>
      </c>
      <c r="F976" s="189"/>
      <c r="G976" s="190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16</v>
      </c>
      <c r="Y976" s="10"/>
      <c r="AA976" s="188" t="s">
        <v>7</v>
      </c>
      <c r="AB976" s="189"/>
      <c r="AC976" s="190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 x14ac:dyDescent="0.25">
      <c r="B977" s="11" t="s">
        <v>17</v>
      </c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1" t="s">
        <v>17</v>
      </c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 x14ac:dyDescent="0.25">
      <c r="B978" s="12"/>
      <c r="C978" s="10"/>
      <c r="N978" s="188" t="s">
        <v>7</v>
      </c>
      <c r="O978" s="189"/>
      <c r="P978" s="189"/>
      <c r="Q978" s="190"/>
      <c r="R978" s="18">
        <f>SUM(R962:R977)</f>
        <v>0</v>
      </c>
      <c r="S978" s="3"/>
      <c r="V978" s="17"/>
      <c r="X978" s="12"/>
      <c r="Y978" s="10"/>
      <c r="AJ978" s="188" t="s">
        <v>7</v>
      </c>
      <c r="AK978" s="189"/>
      <c r="AL978" s="189"/>
      <c r="AM978" s="190"/>
      <c r="AN978" s="18">
        <f>SUM(AN962:AN977)</f>
        <v>0</v>
      </c>
      <c r="AO978" s="3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V980" s="17"/>
      <c r="X980" s="12"/>
      <c r="Y980" s="10"/>
    </row>
    <row r="981" spans="2:41" x14ac:dyDescent="0.25">
      <c r="B981" s="12"/>
      <c r="C981" s="10"/>
      <c r="E981" s="14"/>
      <c r="V981" s="17"/>
      <c r="X981" s="12"/>
      <c r="Y981" s="10"/>
      <c r="AA981" s="14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1"/>
      <c r="C987" s="10"/>
      <c r="V987" s="17"/>
      <c r="X987" s="11"/>
      <c r="Y987" s="10"/>
    </row>
    <row r="988" spans="2:41" x14ac:dyDescent="0.25">
      <c r="B988" s="15" t="s">
        <v>18</v>
      </c>
      <c r="C988" s="16">
        <f>SUM(C969:C987)</f>
        <v>0</v>
      </c>
      <c r="D988" t="s">
        <v>22</v>
      </c>
      <c r="E988" t="s">
        <v>21</v>
      </c>
      <c r="V988" s="17"/>
      <c r="X988" s="15" t="s">
        <v>18</v>
      </c>
      <c r="Y988" s="16">
        <f>SUM(Y969:Y987)</f>
        <v>0</v>
      </c>
      <c r="Z988" t="s">
        <v>22</v>
      </c>
      <c r="AA988" t="s">
        <v>21</v>
      </c>
    </row>
    <row r="989" spans="2:41" x14ac:dyDescent="0.25">
      <c r="E989" s="1" t="s">
        <v>19</v>
      </c>
      <c r="V989" s="17"/>
      <c r="AA989" s="1" t="s">
        <v>19</v>
      </c>
    </row>
    <row r="990" spans="2:41" x14ac:dyDescent="0.25">
      <c r="V990" s="17"/>
    </row>
    <row r="991" spans="2:41" x14ac:dyDescent="0.25">
      <c r="V991" s="17"/>
    </row>
    <row r="992" spans="2:41" x14ac:dyDescent="0.25">
      <c r="V992" s="17"/>
    </row>
    <row r="993" spans="2:31" x14ac:dyDescent="0.25">
      <c r="V993" s="17"/>
    </row>
    <row r="994" spans="2:31" x14ac:dyDescent="0.25">
      <c r="V994" s="17"/>
    </row>
    <row r="995" spans="2:31" x14ac:dyDescent="0.25">
      <c r="V995" s="17"/>
    </row>
    <row r="996" spans="2:31" x14ac:dyDescent="0.25">
      <c r="V996" s="17"/>
    </row>
    <row r="997" spans="2:31" x14ac:dyDescent="0.25">
      <c r="V997" s="17"/>
    </row>
    <row r="998" spans="2:31" x14ac:dyDescent="0.25">
      <c r="V998" s="17"/>
    </row>
    <row r="999" spans="2:31" x14ac:dyDescent="0.25">
      <c r="V999" s="17"/>
    </row>
    <row r="1000" spans="2:31" x14ac:dyDescent="0.25">
      <c r="V1000" s="17"/>
    </row>
    <row r="1001" spans="2:31" x14ac:dyDescent="0.25">
      <c r="V1001" s="17"/>
    </row>
    <row r="1002" spans="2:31" x14ac:dyDescent="0.25">
      <c r="V1002" s="17"/>
      <c r="AC1002" s="191" t="s">
        <v>29</v>
      </c>
      <c r="AD1002" s="191"/>
      <c r="AE1002" s="191"/>
    </row>
    <row r="1003" spans="2:31" x14ac:dyDescent="0.25">
      <c r="H1003" s="192" t="s">
        <v>28</v>
      </c>
      <c r="I1003" s="192"/>
      <c r="J1003" s="192"/>
      <c r="V1003" s="17"/>
      <c r="AC1003" s="191"/>
      <c r="AD1003" s="191"/>
      <c r="AE1003" s="191"/>
    </row>
    <row r="1004" spans="2:31" x14ac:dyDescent="0.25">
      <c r="H1004" s="192"/>
      <c r="I1004" s="192"/>
      <c r="J1004" s="192"/>
      <c r="V1004" s="17"/>
      <c r="AC1004" s="191"/>
      <c r="AD1004" s="191"/>
      <c r="AE1004" s="191"/>
    </row>
    <row r="1005" spans="2:31" x14ac:dyDescent="0.25">
      <c r="V1005" s="17"/>
    </row>
    <row r="1006" spans="2:31" x14ac:dyDescent="0.25">
      <c r="V1006" s="17"/>
    </row>
    <row r="1007" spans="2:31" ht="23.25" x14ac:dyDescent="0.35">
      <c r="B1007" s="22" t="s">
        <v>72</v>
      </c>
      <c r="V1007" s="17"/>
      <c r="X1007" s="22" t="s">
        <v>74</v>
      </c>
    </row>
    <row r="1008" spans="2:31" ht="23.25" x14ac:dyDescent="0.35">
      <c r="B1008" s="23" t="s">
        <v>32</v>
      </c>
      <c r="C1008" s="20">
        <f>IF(X960="PAGADO",0,Y965)</f>
        <v>1100</v>
      </c>
      <c r="E1008" s="193" t="s">
        <v>20</v>
      </c>
      <c r="F1008" s="193"/>
      <c r="G1008" s="193"/>
      <c r="H1008" s="193"/>
      <c r="V1008" s="17"/>
      <c r="X1008" s="23" t="s">
        <v>32</v>
      </c>
      <c r="Y1008" s="20">
        <f>IF(B1008="PAGADO",0,C1013)</f>
        <v>1100</v>
      </c>
      <c r="AA1008" s="193" t="s">
        <v>20</v>
      </c>
      <c r="AB1008" s="193"/>
      <c r="AC1008" s="193"/>
      <c r="AD1008" s="193"/>
    </row>
    <row r="1009" spans="2:41" x14ac:dyDescent="0.25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 x14ac:dyDescent="0.25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24</v>
      </c>
      <c r="C1011" s="19">
        <f>IF(C1008&gt;0,C1008+C1009,C1009)</f>
        <v>1100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1100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" t="s">
        <v>9</v>
      </c>
      <c r="C1012" s="20">
        <f>C1035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Y1035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6" t="s">
        <v>25</v>
      </c>
      <c r="C1013" s="21">
        <f>C1011-C1012</f>
        <v>1100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8</v>
      </c>
      <c r="Y1013" s="21">
        <f>Y1011-Y1012</f>
        <v>1100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6.25" x14ac:dyDescent="0.4">
      <c r="B1014" s="194" t="str">
        <f>IF(C1013&lt;0,"NO PAGAR","COBRAR")</f>
        <v>COBRAR</v>
      </c>
      <c r="C1014" s="194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4" t="str">
        <f>IF(Y1013&lt;0,"NO PAGAR","COBRAR")</f>
        <v>COBRAR</v>
      </c>
      <c r="Y1014" s="194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86" t="s">
        <v>9</v>
      </c>
      <c r="C1015" s="187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86" t="s">
        <v>9</v>
      </c>
      <c r="Y1015" s="187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9" t="str">
        <f>IF(C1049&lt;0,"SALDO A FAVOR","SALDO ADELANTAD0'")</f>
        <v>SALDO ADELANTAD0'</v>
      </c>
      <c r="C1016" s="10" t="b">
        <f>IF(Y960&lt;=0,Y960*-1)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IF(C1013&lt;0,"SALDO ADELANTADO","SALDO A FAVOR'")</f>
        <v>SALDO A FAVOR'</v>
      </c>
      <c r="Y1016" s="10" t="b">
        <f>IF(C1013&lt;=0,C1013*-1)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10</v>
      </c>
      <c r="C1017" s="10">
        <f>R1026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AN1026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16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17</v>
      </c>
      <c r="C1024" s="10"/>
      <c r="E1024" s="188" t="s">
        <v>7</v>
      </c>
      <c r="F1024" s="189"/>
      <c r="G1024" s="190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88" t="s">
        <v>7</v>
      </c>
      <c r="AB1024" s="189"/>
      <c r="AC1024" s="190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 x14ac:dyDescent="0.25">
      <c r="B1025" s="12"/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2"/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 x14ac:dyDescent="0.25">
      <c r="B1026" s="12"/>
      <c r="C1026" s="10"/>
      <c r="N1026" s="188" t="s">
        <v>7</v>
      </c>
      <c r="O1026" s="189"/>
      <c r="P1026" s="189"/>
      <c r="Q1026" s="190"/>
      <c r="R1026" s="18">
        <f>SUM(R1010:R1025)</f>
        <v>0</v>
      </c>
      <c r="S1026" s="3"/>
      <c r="V1026" s="17"/>
      <c r="X1026" s="12"/>
      <c r="Y1026" s="10"/>
      <c r="AJ1026" s="188" t="s">
        <v>7</v>
      </c>
      <c r="AK1026" s="189"/>
      <c r="AL1026" s="189"/>
      <c r="AM1026" s="190"/>
      <c r="AN1026" s="18">
        <f>SUM(AN1010:AN1025)</f>
        <v>0</v>
      </c>
      <c r="AO1026" s="3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V1028" s="17"/>
      <c r="X1028" s="12"/>
      <c r="Y1028" s="10"/>
    </row>
    <row r="1029" spans="2:41" x14ac:dyDescent="0.25">
      <c r="B1029" s="12"/>
      <c r="C1029" s="10"/>
      <c r="E1029" s="14"/>
      <c r="V1029" s="17"/>
      <c r="X1029" s="12"/>
      <c r="Y1029" s="10"/>
      <c r="AA1029" s="14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1"/>
      <c r="C1034" s="10"/>
      <c r="V1034" s="17"/>
      <c r="X1034" s="11"/>
      <c r="Y1034" s="10"/>
    </row>
    <row r="1035" spans="2:41" x14ac:dyDescent="0.25">
      <c r="B1035" s="15" t="s">
        <v>18</v>
      </c>
      <c r="C1035" s="16">
        <f>SUM(C1016:C1034)</f>
        <v>0</v>
      </c>
      <c r="V1035" s="17"/>
      <c r="X1035" s="15" t="s">
        <v>18</v>
      </c>
      <c r="Y1035" s="16">
        <f>SUM(Y1016:Y1034)</f>
        <v>0</v>
      </c>
    </row>
    <row r="1036" spans="2:41" x14ac:dyDescent="0.25">
      <c r="D1036" t="s">
        <v>22</v>
      </c>
      <c r="E1036" t="s">
        <v>21</v>
      </c>
      <c r="V1036" s="17"/>
      <c r="Z1036" t="s">
        <v>22</v>
      </c>
      <c r="AA1036" t="s">
        <v>21</v>
      </c>
    </row>
    <row r="1037" spans="2:41" x14ac:dyDescent="0.25">
      <c r="E1037" s="1" t="s">
        <v>19</v>
      </c>
      <c r="V1037" s="17"/>
      <c r="AA1037" s="1" t="s">
        <v>19</v>
      </c>
    </row>
    <row r="1038" spans="2:41" x14ac:dyDescent="0.25">
      <c r="V1038" s="17"/>
    </row>
    <row r="1039" spans="2:41" x14ac:dyDescent="0.25">
      <c r="V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V1043" s="17"/>
    </row>
    <row r="1044" spans="1:43" x14ac:dyDescent="0.25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 x14ac:dyDescent="0.25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</row>
    <row r="1047" spans="1:43" x14ac:dyDescent="0.25">
      <c r="V1047" s="17"/>
    </row>
    <row r="1048" spans="1:43" x14ac:dyDescent="0.25">
      <c r="H1048" s="192" t="s">
        <v>30</v>
      </c>
      <c r="I1048" s="192"/>
      <c r="J1048" s="192"/>
      <c r="V1048" s="17"/>
      <c r="AA1048" s="192" t="s">
        <v>31</v>
      </c>
      <c r="AB1048" s="192"/>
      <c r="AC1048" s="192"/>
    </row>
    <row r="1049" spans="1:43" x14ac:dyDescent="0.25">
      <c r="H1049" s="192"/>
      <c r="I1049" s="192"/>
      <c r="J1049" s="192"/>
      <c r="V1049" s="17"/>
      <c r="AA1049" s="192"/>
      <c r="AB1049" s="192"/>
      <c r="AC1049" s="192"/>
    </row>
    <row r="1050" spans="1:43" x14ac:dyDescent="0.25">
      <c r="V1050" s="17"/>
    </row>
    <row r="1051" spans="1:43" x14ac:dyDescent="0.25">
      <c r="V1051" s="17"/>
    </row>
    <row r="1052" spans="1:43" ht="23.25" x14ac:dyDescent="0.35">
      <c r="B1052" s="24" t="s">
        <v>72</v>
      </c>
      <c r="V1052" s="17"/>
      <c r="X1052" s="22" t="s">
        <v>72</v>
      </c>
    </row>
    <row r="1053" spans="1:43" ht="23.25" x14ac:dyDescent="0.35">
      <c r="B1053" s="23" t="s">
        <v>32</v>
      </c>
      <c r="C1053" s="20">
        <f>IF(X1008="PAGADO",0,C1013)</f>
        <v>1100</v>
      </c>
      <c r="E1053" s="193" t="s">
        <v>20</v>
      </c>
      <c r="F1053" s="193"/>
      <c r="G1053" s="193"/>
      <c r="H1053" s="193"/>
      <c r="V1053" s="17"/>
      <c r="X1053" s="23" t="s">
        <v>32</v>
      </c>
      <c r="Y1053" s="20">
        <f>IF(B1853="PAGADO",0,C1058)</f>
        <v>1100</v>
      </c>
      <c r="AA1053" s="193" t="s">
        <v>20</v>
      </c>
      <c r="AB1053" s="193"/>
      <c r="AC1053" s="193"/>
      <c r="AD1053" s="193"/>
    </row>
    <row r="1054" spans="1:43" x14ac:dyDescent="0.25">
      <c r="B1054" s="1" t="s">
        <v>0</v>
      </c>
      <c r="C1054" s="19">
        <f>H1069</f>
        <v>0</v>
      </c>
      <c r="E1054" s="2" t="s">
        <v>1</v>
      </c>
      <c r="F1054" s="2" t="s">
        <v>2</v>
      </c>
      <c r="G1054" s="2" t="s">
        <v>3</v>
      </c>
      <c r="H1054" s="2" t="s">
        <v>4</v>
      </c>
      <c r="N1054" s="2" t="s">
        <v>1</v>
      </c>
      <c r="O1054" s="2" t="s">
        <v>5</v>
      </c>
      <c r="P1054" s="2" t="s">
        <v>4</v>
      </c>
      <c r="Q1054" s="2" t="s">
        <v>6</v>
      </c>
      <c r="R1054" s="2" t="s">
        <v>7</v>
      </c>
      <c r="S1054" s="3"/>
      <c r="V1054" s="17"/>
      <c r="X1054" s="1" t="s">
        <v>0</v>
      </c>
      <c r="Y1054" s="19">
        <f>AD1069</f>
        <v>0</v>
      </c>
      <c r="AA1054" s="2" t="s">
        <v>1</v>
      </c>
      <c r="AB1054" s="2" t="s">
        <v>2</v>
      </c>
      <c r="AC1054" s="2" t="s">
        <v>3</v>
      </c>
      <c r="AD1054" s="2" t="s">
        <v>4</v>
      </c>
      <c r="AJ1054" s="2" t="s">
        <v>1</v>
      </c>
      <c r="AK1054" s="2" t="s">
        <v>5</v>
      </c>
      <c r="AL1054" s="2" t="s">
        <v>4</v>
      </c>
      <c r="AM1054" s="2" t="s">
        <v>6</v>
      </c>
      <c r="AN1054" s="2" t="s">
        <v>7</v>
      </c>
      <c r="AO1054" s="3"/>
    </row>
    <row r="1055" spans="1:43" x14ac:dyDescent="0.25">
      <c r="C1055" s="2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Y1055" s="2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x14ac:dyDescent="0.25">
      <c r="B1056" s="1" t="s">
        <v>24</v>
      </c>
      <c r="C1056" s="19">
        <f>IF(C1053&gt;0,C1053+C1054,C1054)</f>
        <v>1100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24</v>
      </c>
      <c r="Y1056" s="19">
        <f>IF(Y1053&gt;0,Y1053+Y1054,Y1054)</f>
        <v>1100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" t="s">
        <v>9</v>
      </c>
      <c r="C1057" s="20">
        <f>C1081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" t="s">
        <v>9</v>
      </c>
      <c r="Y1057" s="20">
        <f>Y1081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6" t="s">
        <v>26</v>
      </c>
      <c r="C1058" s="21">
        <f>C1056-C1057</f>
        <v>1100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6" t="s">
        <v>27</v>
      </c>
      <c r="Y1058" s="21">
        <f>Y1056-Y1057</f>
        <v>1100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 x14ac:dyDescent="0.35">
      <c r="B1059" s="6"/>
      <c r="C1059" s="7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95" t="str">
        <f>IF(Y1058&lt;0,"NO PAGAR","COBRAR'")</f>
        <v>COBRAR'</v>
      </c>
      <c r="Y1059" s="195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ht="23.25" x14ac:dyDescent="0.35">
      <c r="B1060" s="195" t="str">
        <f>IF(C1058&lt;0,"NO PAGAR","COBRAR'")</f>
        <v>COBRAR'</v>
      </c>
      <c r="C1060" s="195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6"/>
      <c r="Y1060" s="8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86" t="s">
        <v>9</v>
      </c>
      <c r="C1061" s="187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86" t="s">
        <v>9</v>
      </c>
      <c r="Y1061" s="187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9" t="str">
        <f>IF(Y1013&lt;0,"SALDO ADELANTADO","SALDO A FAVOR '")</f>
        <v>SALDO A FAVOR '</v>
      </c>
      <c r="C1062" s="10" t="b">
        <f>IF(Y1013&lt;=0,Y1013*-1)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9" t="str">
        <f>IF(C1058&lt;0,"SALDO ADELANTADO","SALDO A FAVOR'")</f>
        <v>SALDO A FAVOR'</v>
      </c>
      <c r="Y1062" s="10" t="b">
        <f>IF(C1058&lt;=0,C1058*-1)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10</v>
      </c>
      <c r="C1063" s="10">
        <f>R1071</f>
        <v>0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10</v>
      </c>
      <c r="Y1063" s="10">
        <f>AN1071</f>
        <v>0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11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11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12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12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13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13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14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14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15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15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16</v>
      </c>
      <c r="C1069" s="10"/>
      <c r="E1069" s="188" t="s">
        <v>7</v>
      </c>
      <c r="F1069" s="189"/>
      <c r="G1069" s="190"/>
      <c r="H1069" s="5">
        <f>SUM(H1055:H1068)</f>
        <v>0</v>
      </c>
      <c r="N1069" s="3"/>
      <c r="O1069" s="3"/>
      <c r="P1069" s="3"/>
      <c r="Q1069" s="3"/>
      <c r="R1069" s="18"/>
      <c r="S1069" s="3"/>
      <c r="V1069" s="17"/>
      <c r="X1069" s="11" t="s">
        <v>16</v>
      </c>
      <c r="Y1069" s="10"/>
      <c r="AA1069" s="188" t="s">
        <v>7</v>
      </c>
      <c r="AB1069" s="189"/>
      <c r="AC1069" s="190"/>
      <c r="AD1069" s="5">
        <f>SUM(AD1055:AD1068)</f>
        <v>0</v>
      </c>
      <c r="AJ1069" s="3"/>
      <c r="AK1069" s="3"/>
      <c r="AL1069" s="3"/>
      <c r="AM1069" s="3"/>
      <c r="AN1069" s="18"/>
      <c r="AO1069" s="3"/>
    </row>
    <row r="1070" spans="2:41" x14ac:dyDescent="0.25">
      <c r="B1070" s="11" t="s">
        <v>17</v>
      </c>
      <c r="C1070" s="10"/>
      <c r="E1070" s="13"/>
      <c r="F1070" s="13"/>
      <c r="G1070" s="13"/>
      <c r="N1070" s="3"/>
      <c r="O1070" s="3"/>
      <c r="P1070" s="3"/>
      <c r="Q1070" s="3"/>
      <c r="R1070" s="18"/>
      <c r="S1070" s="3"/>
      <c r="V1070" s="17"/>
      <c r="X1070" s="11" t="s">
        <v>17</v>
      </c>
      <c r="Y1070" s="10"/>
      <c r="AA1070" s="13"/>
      <c r="AB1070" s="13"/>
      <c r="AC1070" s="13"/>
      <c r="AJ1070" s="3"/>
      <c r="AK1070" s="3"/>
      <c r="AL1070" s="3"/>
      <c r="AM1070" s="3"/>
      <c r="AN1070" s="18"/>
      <c r="AO1070" s="3"/>
    </row>
    <row r="1071" spans="2:41" x14ac:dyDescent="0.25">
      <c r="B1071" s="12"/>
      <c r="C1071" s="10"/>
      <c r="N1071" s="188" t="s">
        <v>7</v>
      </c>
      <c r="O1071" s="189"/>
      <c r="P1071" s="189"/>
      <c r="Q1071" s="190"/>
      <c r="R1071" s="18">
        <f>SUM(R1055:R1070)</f>
        <v>0</v>
      </c>
      <c r="S1071" s="3"/>
      <c r="V1071" s="17"/>
      <c r="X1071" s="12"/>
      <c r="Y1071" s="10"/>
      <c r="AJ1071" s="188" t="s">
        <v>7</v>
      </c>
      <c r="AK1071" s="189"/>
      <c r="AL1071" s="189"/>
      <c r="AM1071" s="190"/>
      <c r="AN1071" s="18">
        <f>SUM(AN1055:AN1070)</f>
        <v>0</v>
      </c>
      <c r="AO1071" s="3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V1073" s="17"/>
      <c r="X1073" s="12"/>
      <c r="Y1073" s="10"/>
    </row>
    <row r="1074" spans="2:27" x14ac:dyDescent="0.25">
      <c r="B1074" s="12"/>
      <c r="C1074" s="10"/>
      <c r="E1074" s="14"/>
      <c r="V1074" s="17"/>
      <c r="X1074" s="12"/>
      <c r="Y1074" s="10"/>
      <c r="AA1074" s="14"/>
    </row>
    <row r="1075" spans="2:27" x14ac:dyDescent="0.25">
      <c r="B1075" s="12"/>
      <c r="C1075" s="10"/>
      <c r="V1075" s="17"/>
      <c r="X1075" s="12"/>
      <c r="Y1075" s="10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2"/>
      <c r="C1079" s="10"/>
      <c r="V1079" s="17"/>
      <c r="X1079" s="12"/>
      <c r="Y1079" s="10"/>
    </row>
    <row r="1080" spans="2:27" x14ac:dyDescent="0.25">
      <c r="B1080" s="11"/>
      <c r="C1080" s="10"/>
      <c r="V1080" s="17"/>
      <c r="X1080" s="11"/>
      <c r="Y1080" s="10"/>
    </row>
    <row r="1081" spans="2:27" x14ac:dyDescent="0.25">
      <c r="B1081" s="15" t="s">
        <v>18</v>
      </c>
      <c r="C1081" s="16">
        <f>SUM(C1062:C1080)</f>
        <v>0</v>
      </c>
      <c r="D1081" t="s">
        <v>22</v>
      </c>
      <c r="E1081" t="s">
        <v>21</v>
      </c>
      <c r="V1081" s="17"/>
      <c r="X1081" s="15" t="s">
        <v>18</v>
      </c>
      <c r="Y1081" s="16">
        <f>SUM(Y1062:Y1080)</f>
        <v>0</v>
      </c>
      <c r="Z1081" t="s">
        <v>22</v>
      </c>
      <c r="AA1081" t="s">
        <v>21</v>
      </c>
    </row>
    <row r="1082" spans="2:27" x14ac:dyDescent="0.25">
      <c r="E1082" s="1" t="s">
        <v>19</v>
      </c>
      <c r="V1082" s="17"/>
      <c r="AA1082" s="1" t="s">
        <v>19</v>
      </c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</sheetData>
  <mergeCells count="288">
    <mergeCell ref="B1061:C1061"/>
    <mergeCell ref="X1061:Y1061"/>
    <mergeCell ref="E1069:G1069"/>
    <mergeCell ref="AA1069:AC1069"/>
    <mergeCell ref="N1071:Q1071"/>
    <mergeCell ref="AJ1071:AM1071"/>
    <mergeCell ref="H1048:J1049"/>
    <mergeCell ref="AA1048:AC1049"/>
    <mergeCell ref="E1053:H1053"/>
    <mergeCell ref="AA1053:AD1053"/>
    <mergeCell ref="X1059:Y1059"/>
    <mergeCell ref="B1060:C1060"/>
    <mergeCell ref="B1015:C1015"/>
    <mergeCell ref="X1015:Y1015"/>
    <mergeCell ref="E1024:G1024"/>
    <mergeCell ref="AA1024:AC1024"/>
    <mergeCell ref="N1026:Q1026"/>
    <mergeCell ref="AJ1026:AM1026"/>
    <mergeCell ref="AC1002:AE1004"/>
    <mergeCell ref="H1003:J1004"/>
    <mergeCell ref="E1008:H1008"/>
    <mergeCell ref="AA1008:AD1008"/>
    <mergeCell ref="B1014:C1014"/>
    <mergeCell ref="X1014:Y1014"/>
    <mergeCell ref="B968:C968"/>
    <mergeCell ref="X968:Y968"/>
    <mergeCell ref="E976:G976"/>
    <mergeCell ref="AA976:AC976"/>
    <mergeCell ref="N978:Q978"/>
    <mergeCell ref="AJ978:AM978"/>
    <mergeCell ref="H955:J956"/>
    <mergeCell ref="AA955:AC956"/>
    <mergeCell ref="E960:H960"/>
    <mergeCell ref="AA960:AD960"/>
    <mergeCell ref="X966:Y966"/>
    <mergeCell ref="B967:C967"/>
    <mergeCell ref="B922:C922"/>
    <mergeCell ref="X922:Y922"/>
    <mergeCell ref="E931:G931"/>
    <mergeCell ref="AA931:AC931"/>
    <mergeCell ref="N933:Q933"/>
    <mergeCell ref="AJ933:AM933"/>
    <mergeCell ref="AC909:AE911"/>
    <mergeCell ref="H910:J911"/>
    <mergeCell ref="E915:H915"/>
    <mergeCell ref="AA915:AD915"/>
    <mergeCell ref="B921:C921"/>
    <mergeCell ref="X921:Y921"/>
    <mergeCell ref="B874:C874"/>
    <mergeCell ref="X874:Y874"/>
    <mergeCell ref="E882:G882"/>
    <mergeCell ref="AA882:AC882"/>
    <mergeCell ref="N884:Q884"/>
    <mergeCell ref="AJ884:AM884"/>
    <mergeCell ref="H861:J862"/>
    <mergeCell ref="AA861:AC862"/>
    <mergeCell ref="E866:H866"/>
    <mergeCell ref="AA866:AD866"/>
    <mergeCell ref="X872:Y872"/>
    <mergeCell ref="B873:C873"/>
    <mergeCell ref="B828:C828"/>
    <mergeCell ref="X828:Y828"/>
    <mergeCell ref="E837:G837"/>
    <mergeCell ref="AA837:AC837"/>
    <mergeCell ref="N839:Q839"/>
    <mergeCell ref="AJ839:AM839"/>
    <mergeCell ref="AC815:AE817"/>
    <mergeCell ref="H816:J817"/>
    <mergeCell ref="E821:H821"/>
    <mergeCell ref="AA821:AD821"/>
    <mergeCell ref="B827:C827"/>
    <mergeCell ref="X827:Y827"/>
    <mergeCell ref="B781:C781"/>
    <mergeCell ref="X781:Y781"/>
    <mergeCell ref="E789:G789"/>
    <mergeCell ref="AA789:AC789"/>
    <mergeCell ref="N791:Q791"/>
    <mergeCell ref="AJ791:AM791"/>
    <mergeCell ref="H768:J769"/>
    <mergeCell ref="AA768:AC769"/>
    <mergeCell ref="E773:H773"/>
    <mergeCell ref="AA773:AD773"/>
    <mergeCell ref="X779:Y779"/>
    <mergeCell ref="B780:C780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5"/>
  <sheetViews>
    <sheetView topLeftCell="O681" zoomScale="70" zoomScaleNormal="70" workbookViewId="0">
      <selection activeCell="X679" sqref="X679:AD706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91" t="s">
        <v>29</v>
      </c>
      <c r="AD2" s="191"/>
      <c r="AE2" s="191"/>
    </row>
    <row r="3" spans="2:41" x14ac:dyDescent="0.25">
      <c r="H3" s="192" t="s">
        <v>28</v>
      </c>
      <c r="I3" s="192"/>
      <c r="J3" s="192"/>
      <c r="V3" s="17"/>
      <c r="AC3" s="191"/>
      <c r="AD3" s="191"/>
      <c r="AE3" s="191"/>
    </row>
    <row r="4" spans="2:41" x14ac:dyDescent="0.25">
      <c r="H4" s="192"/>
      <c r="I4" s="192"/>
      <c r="J4" s="192"/>
      <c r="V4" s="17"/>
      <c r="AC4" s="191"/>
      <c r="AD4" s="191"/>
      <c r="AE4" s="19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93" t="s">
        <v>134</v>
      </c>
      <c r="F8" s="193"/>
      <c r="G8" s="193"/>
      <c r="H8" s="193"/>
      <c r="V8" s="17"/>
      <c r="X8" s="23" t="s">
        <v>156</v>
      </c>
      <c r="Y8" s="20">
        <f>IF(B8="PAGADO",0,C13)</f>
        <v>0</v>
      </c>
      <c r="AA8" s="193" t="s">
        <v>157</v>
      </c>
      <c r="AB8" s="193"/>
      <c r="AC8" s="193"/>
      <c r="AD8" s="193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94" t="str">
        <f>IF(C13&lt;0,"NO PAGAR","COBRAR")</f>
        <v>COBRAR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8" t="s">
        <v>7</v>
      </c>
      <c r="F24" s="189"/>
      <c r="G24" s="190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 ht="15" customHeight="1" x14ac:dyDescent="0.25">
      <c r="H49" s="192"/>
      <c r="I49" s="192"/>
      <c r="J49" s="192"/>
      <c r="V49" s="17"/>
      <c r="AA49" s="192"/>
      <c r="AB49" s="192"/>
      <c r="AC49" s="19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93" t="s">
        <v>195</v>
      </c>
      <c r="F53" s="193"/>
      <c r="G53" s="193"/>
      <c r="H53" s="193"/>
      <c r="V53" s="17"/>
      <c r="X53" s="23" t="s">
        <v>82</v>
      </c>
      <c r="Y53" s="20">
        <f>IF(B53="PAGADO",0,C58)</f>
        <v>0</v>
      </c>
      <c r="AA53" s="193" t="s">
        <v>239</v>
      </c>
      <c r="AB53" s="193"/>
      <c r="AC53" s="193"/>
      <c r="AD53" s="193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8" t="s">
        <v>7</v>
      </c>
      <c r="F69" s="189"/>
      <c r="G69" s="190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191" t="s">
        <v>29</v>
      </c>
      <c r="AD93" s="191"/>
      <c r="AE93" s="191"/>
    </row>
    <row r="94" spans="2:31" x14ac:dyDescent="0.25">
      <c r="H94" s="192" t="s">
        <v>28</v>
      </c>
      <c r="I94" s="192"/>
      <c r="J94" s="192"/>
      <c r="V94" s="17"/>
      <c r="AC94" s="191"/>
      <c r="AD94" s="191"/>
      <c r="AE94" s="191"/>
    </row>
    <row r="95" spans="2:31" x14ac:dyDescent="0.25">
      <c r="H95" s="192"/>
      <c r="I95" s="192"/>
      <c r="J95" s="192"/>
      <c r="V95" s="17"/>
      <c r="AC95" s="191"/>
      <c r="AD95" s="191"/>
      <c r="AE95" s="191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193" t="s">
        <v>287</v>
      </c>
      <c r="F99" s="193"/>
      <c r="G99" s="193"/>
      <c r="H99" s="193"/>
      <c r="V99" s="17"/>
      <c r="X99" s="23" t="s">
        <v>282</v>
      </c>
      <c r="Y99" s="20">
        <f>IF(B99="PAGADO",0,C104)</f>
        <v>0</v>
      </c>
      <c r="AA99" s="193" t="s">
        <v>134</v>
      </c>
      <c r="AB99" s="193"/>
      <c r="AC99" s="193"/>
      <c r="AD99" s="193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194" t="str">
        <f>IF(C104&lt;0,"NO PAGAR","COBRAR")</f>
        <v>COBRAR</v>
      </c>
      <c r="C105" s="194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94" t="str">
        <f>IF(Y104&lt;0,"NO PAGAR","COBRAR")</f>
        <v>COBRAR</v>
      </c>
      <c r="Y105" s="194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86" t="s">
        <v>9</v>
      </c>
      <c r="C106" s="187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86" t="s">
        <v>9</v>
      </c>
      <c r="Y106" s="187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188" t="s">
        <v>7</v>
      </c>
      <c r="F115" s="189"/>
      <c r="G115" s="190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88" t="s">
        <v>7</v>
      </c>
      <c r="AB115" s="189"/>
      <c r="AC115" s="190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188" t="s">
        <v>7</v>
      </c>
      <c r="O117" s="189"/>
      <c r="P117" s="189"/>
      <c r="Q117" s="190"/>
      <c r="R117" s="18">
        <f>SUM(R101:R116)</f>
        <v>0</v>
      </c>
      <c r="S117" s="3"/>
      <c r="V117" s="17"/>
      <c r="X117" s="12"/>
      <c r="Y117" s="10"/>
      <c r="AJ117" s="188" t="s">
        <v>7</v>
      </c>
      <c r="AK117" s="189"/>
      <c r="AL117" s="189"/>
      <c r="AM117" s="190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192" t="s">
        <v>30</v>
      </c>
      <c r="I131" s="192"/>
      <c r="J131" s="192"/>
      <c r="V131" s="17"/>
      <c r="AA131" s="192" t="s">
        <v>31</v>
      </c>
      <c r="AB131" s="192"/>
      <c r="AC131" s="192"/>
    </row>
    <row r="132" spans="1:43" x14ac:dyDescent="0.25">
      <c r="H132" s="192"/>
      <c r="I132" s="192"/>
      <c r="J132" s="192"/>
      <c r="V132" s="17"/>
      <c r="AA132" s="192"/>
      <c r="AB132" s="192"/>
      <c r="AC132" s="192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193" t="s">
        <v>20</v>
      </c>
      <c r="F136" s="193"/>
      <c r="G136" s="193"/>
      <c r="H136" s="193"/>
      <c r="V136" s="17"/>
      <c r="X136" s="23" t="s">
        <v>82</v>
      </c>
      <c r="Y136" s="20">
        <f>IF(B136="PAGADO",0,C141)</f>
        <v>0</v>
      </c>
      <c r="AA136" s="193" t="s">
        <v>20</v>
      </c>
      <c r="AB136" s="193"/>
      <c r="AC136" s="193"/>
      <c r="AD136" s="193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5" t="str">
        <f>IF(Y141&lt;0,"NO PAGAR","COBRAR'")</f>
        <v>COBRAR'</v>
      </c>
      <c r="Y142" s="195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195" t="str">
        <f>IF(C141&lt;0,"NO PAGAR","COBRAR'")</f>
        <v>COBRAR'</v>
      </c>
      <c r="C143" s="195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186" t="s">
        <v>9</v>
      </c>
      <c r="C144" s="18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6" t="s">
        <v>9</v>
      </c>
      <c r="Y144" s="18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188" t="s">
        <v>7</v>
      </c>
      <c r="F152" s="189"/>
      <c r="G152" s="190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8" t="s">
        <v>7</v>
      </c>
      <c r="AB152" s="189"/>
      <c r="AC152" s="190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188" t="s">
        <v>7</v>
      </c>
      <c r="O154" s="189"/>
      <c r="P154" s="189"/>
      <c r="Q154" s="190"/>
      <c r="R154" s="18">
        <f>SUM(R138:R153)</f>
        <v>0</v>
      </c>
      <c r="S154" s="3"/>
      <c r="V154" s="17"/>
      <c r="X154" s="12"/>
      <c r="Y154" s="10"/>
      <c r="AJ154" s="188" t="s">
        <v>7</v>
      </c>
      <c r="AK154" s="189"/>
      <c r="AL154" s="189"/>
      <c r="AM154" s="190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191" t="s">
        <v>29</v>
      </c>
      <c r="AD179" s="191"/>
      <c r="AE179" s="191"/>
    </row>
    <row r="180" spans="2:41" x14ac:dyDescent="0.25">
      <c r="H180" s="192" t="s">
        <v>28</v>
      </c>
      <c r="I180" s="192"/>
      <c r="J180" s="192"/>
      <c r="V180" s="17"/>
      <c r="AC180" s="191"/>
      <c r="AD180" s="191"/>
      <c r="AE180" s="191"/>
    </row>
    <row r="181" spans="2:41" x14ac:dyDescent="0.25">
      <c r="H181" s="192"/>
      <c r="I181" s="192"/>
      <c r="J181" s="192"/>
      <c r="V181" s="17"/>
      <c r="AC181" s="191"/>
      <c r="AD181" s="191"/>
      <c r="AE181" s="191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193" t="s">
        <v>20</v>
      </c>
      <c r="F185" s="193"/>
      <c r="G185" s="193"/>
      <c r="H185" s="193"/>
      <c r="V185" s="17"/>
      <c r="X185" s="23" t="s">
        <v>82</v>
      </c>
      <c r="Y185" s="20">
        <f>IF(B185="PAGADO",0,C190)</f>
        <v>0</v>
      </c>
      <c r="AA185" s="193" t="s">
        <v>20</v>
      </c>
      <c r="AB185" s="193"/>
      <c r="AC185" s="193"/>
      <c r="AD185" s="193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194" t="str">
        <f>IF(C190&lt;0,"NO PAGAR","COBRAR")</f>
        <v>COBRAR</v>
      </c>
      <c r="C191" s="194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94" t="str">
        <f>IF(Y190&lt;0,"NO PAGAR","COBRAR")</f>
        <v>COBRAR</v>
      </c>
      <c r="Y191" s="194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86" t="s">
        <v>9</v>
      </c>
      <c r="C192" s="187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6" t="s">
        <v>9</v>
      </c>
      <c r="Y192" s="187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188" t="s">
        <v>7</v>
      </c>
      <c r="F201" s="189"/>
      <c r="G201" s="190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88" t="s">
        <v>7</v>
      </c>
      <c r="AB201" s="189"/>
      <c r="AC201" s="190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188" t="s">
        <v>7</v>
      </c>
      <c r="O203" s="189"/>
      <c r="P203" s="189"/>
      <c r="Q203" s="190"/>
      <c r="R203" s="18">
        <f>SUM(R187:R202)</f>
        <v>0</v>
      </c>
      <c r="S203" s="3"/>
      <c r="V203" s="17"/>
      <c r="X203" s="12"/>
      <c r="Y203" s="10"/>
      <c r="AJ203" s="188" t="s">
        <v>7</v>
      </c>
      <c r="AK203" s="189"/>
      <c r="AL203" s="189"/>
      <c r="AM203" s="190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192" t="s">
        <v>30</v>
      </c>
      <c r="I225" s="192"/>
      <c r="J225" s="192"/>
      <c r="V225" s="17"/>
      <c r="AA225" s="192" t="s">
        <v>31</v>
      </c>
      <c r="AB225" s="192"/>
      <c r="AC225" s="192"/>
    </row>
    <row r="226" spans="2:41" x14ac:dyDescent="0.25">
      <c r="H226" s="192"/>
      <c r="I226" s="192"/>
      <c r="J226" s="192"/>
      <c r="V226" s="17"/>
      <c r="AA226" s="192"/>
      <c r="AB226" s="192"/>
      <c r="AC226" s="192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193" t="s">
        <v>20</v>
      </c>
      <c r="F230" s="193"/>
      <c r="G230" s="193"/>
      <c r="H230" s="193"/>
      <c r="V230" s="17"/>
      <c r="X230" s="23" t="s">
        <v>32</v>
      </c>
      <c r="Y230" s="20">
        <f>IF(B1003="PAGADO",0,C235)</f>
        <v>0</v>
      </c>
      <c r="AA230" s="193" t="s">
        <v>20</v>
      </c>
      <c r="AB230" s="193"/>
      <c r="AC230" s="193"/>
      <c r="AD230" s="193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5" t="str">
        <f>IF(Y235&lt;0,"NO PAGAR","COBRAR'")</f>
        <v>COBRAR'</v>
      </c>
      <c r="Y236" s="195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195" t="str">
        <f>IF(C235&lt;0,"NO PAGAR","COBRAR'")</f>
        <v>COBRAR'</v>
      </c>
      <c r="C237" s="195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186" t="s">
        <v>9</v>
      </c>
      <c r="C238" s="18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6" t="s">
        <v>9</v>
      </c>
      <c r="Y238" s="18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188" t="s">
        <v>7</v>
      </c>
      <c r="F246" s="189"/>
      <c r="G246" s="190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88" t="s">
        <v>7</v>
      </c>
      <c r="AB246" s="189"/>
      <c r="AC246" s="190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188" t="s">
        <v>7</v>
      </c>
      <c r="O248" s="189"/>
      <c r="P248" s="189"/>
      <c r="Q248" s="190"/>
      <c r="R248" s="18">
        <f>SUM(R232:R247)</f>
        <v>0</v>
      </c>
      <c r="S248" s="3"/>
      <c r="V248" s="17"/>
      <c r="X248" s="12"/>
      <c r="Y248" s="10"/>
      <c r="AJ248" s="188" t="s">
        <v>7</v>
      </c>
      <c r="AK248" s="189"/>
      <c r="AL248" s="189"/>
      <c r="AM248" s="190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191" t="s">
        <v>29</v>
      </c>
      <c r="AD271" s="191"/>
      <c r="AE271" s="191"/>
    </row>
    <row r="272" spans="2:31" x14ac:dyDescent="0.25">
      <c r="H272" s="192" t="s">
        <v>28</v>
      </c>
      <c r="I272" s="192"/>
      <c r="J272" s="192"/>
      <c r="V272" s="17"/>
      <c r="AC272" s="191"/>
      <c r="AD272" s="191"/>
      <c r="AE272" s="191"/>
    </row>
    <row r="273" spans="2:41" x14ac:dyDescent="0.25">
      <c r="H273" s="192"/>
      <c r="I273" s="192"/>
      <c r="J273" s="192"/>
      <c r="V273" s="17"/>
      <c r="AC273" s="191"/>
      <c r="AD273" s="191"/>
      <c r="AE273" s="191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>
        <f>IF(X230="PAGADO",0,Y235)</f>
        <v>0</v>
      </c>
      <c r="E277" s="193" t="s">
        <v>20</v>
      </c>
      <c r="F277" s="193"/>
      <c r="G277" s="193"/>
      <c r="H277" s="193"/>
      <c r="V277" s="17"/>
      <c r="X277" s="23" t="s">
        <v>282</v>
      </c>
      <c r="Y277" s="20">
        <f>IF(B277="PAGADO",0,C282)</f>
        <v>0</v>
      </c>
      <c r="AA277" s="193" t="s">
        <v>134</v>
      </c>
      <c r="AB277" s="193"/>
      <c r="AC277" s="193"/>
      <c r="AD277" s="193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194" t="str">
        <f>IF(C282&lt;0,"NO PAGAR","COBRAR")</f>
        <v>COBRAR</v>
      </c>
      <c r="C283" s="194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94" t="str">
        <f>IF(Y282&lt;0,"NO PAGAR","COBRAR")</f>
        <v>COBRAR</v>
      </c>
      <c r="Y283" s="194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86" t="s">
        <v>9</v>
      </c>
      <c r="C284" s="187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6" t="s">
        <v>9</v>
      </c>
      <c r="Y284" s="187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188" t="s">
        <v>7</v>
      </c>
      <c r="F293" s="189"/>
      <c r="G293" s="190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88" t="s">
        <v>7</v>
      </c>
      <c r="AB293" s="189"/>
      <c r="AC293" s="190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188" t="s">
        <v>7</v>
      </c>
      <c r="O295" s="189"/>
      <c r="P295" s="189"/>
      <c r="Q295" s="190"/>
      <c r="R295" s="18">
        <f>SUM(R279:R294)</f>
        <v>0</v>
      </c>
      <c r="S295" s="3"/>
      <c r="V295" s="17"/>
      <c r="X295" s="12"/>
      <c r="Y295" s="10"/>
      <c r="AJ295" s="188" t="s">
        <v>7</v>
      </c>
      <c r="AK295" s="189"/>
      <c r="AL295" s="189"/>
      <c r="AM295" s="190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192" t="s">
        <v>30</v>
      </c>
      <c r="I317" s="192"/>
      <c r="J317" s="192"/>
      <c r="V317" s="17"/>
      <c r="AA317" s="192" t="s">
        <v>31</v>
      </c>
      <c r="AB317" s="192"/>
      <c r="AC317" s="192"/>
    </row>
    <row r="318" spans="1:43" x14ac:dyDescent="0.25">
      <c r="H318" s="192"/>
      <c r="I318" s="192"/>
      <c r="J318" s="192"/>
      <c r="V318" s="17"/>
      <c r="AA318" s="192"/>
      <c r="AB318" s="192"/>
      <c r="AC318" s="192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>
        <f>IF(X277="PAGADO",0,C282)</f>
        <v>0</v>
      </c>
      <c r="E322" s="193" t="s">
        <v>20</v>
      </c>
      <c r="F322" s="193"/>
      <c r="G322" s="193"/>
      <c r="H322" s="193"/>
      <c r="V322" s="17"/>
      <c r="X322" s="23" t="s">
        <v>32</v>
      </c>
      <c r="Y322" s="20">
        <f>IF(B1095="PAGADO",0,C327)</f>
        <v>0</v>
      </c>
      <c r="AA322" s="193" t="s">
        <v>20</v>
      </c>
      <c r="AB322" s="193"/>
      <c r="AC322" s="193"/>
      <c r="AD322" s="193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5" t="str">
        <f>IF(Y327&lt;0,"NO PAGAR","COBRAR'")</f>
        <v>COBRAR'</v>
      </c>
      <c r="Y328" s="195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195" t="str">
        <f>IF(C327&lt;0,"NO PAGAR","COBRAR'")</f>
        <v>COBRAR'</v>
      </c>
      <c r="C329" s="195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186" t="s">
        <v>9</v>
      </c>
      <c r="C330" s="18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6" t="s">
        <v>9</v>
      </c>
      <c r="Y330" s="18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188" t="s">
        <v>7</v>
      </c>
      <c r="F338" s="189"/>
      <c r="G338" s="190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88" t="s">
        <v>7</v>
      </c>
      <c r="AB338" s="189"/>
      <c r="AC338" s="190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188" t="s">
        <v>7</v>
      </c>
      <c r="O340" s="189"/>
      <c r="P340" s="189"/>
      <c r="Q340" s="190"/>
      <c r="R340" s="18">
        <f>SUM(R324:R339)</f>
        <v>0</v>
      </c>
      <c r="S340" s="3"/>
      <c r="V340" s="17"/>
      <c r="X340" s="12"/>
      <c r="Y340" s="10"/>
      <c r="AJ340" s="188" t="s">
        <v>7</v>
      </c>
      <c r="AK340" s="189"/>
      <c r="AL340" s="189"/>
      <c r="AM340" s="190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191" t="s">
        <v>29</v>
      </c>
      <c r="AD364" s="191"/>
      <c r="AE364" s="191"/>
    </row>
    <row r="365" spans="8:31" x14ac:dyDescent="0.25">
      <c r="H365" s="192" t="s">
        <v>28</v>
      </c>
      <c r="I365" s="192"/>
      <c r="J365" s="192"/>
      <c r="V365" s="17"/>
      <c r="AC365" s="191"/>
      <c r="AD365" s="191"/>
      <c r="AE365" s="191"/>
    </row>
    <row r="366" spans="8:31" x14ac:dyDescent="0.25">
      <c r="H366" s="192"/>
      <c r="I366" s="192"/>
      <c r="J366" s="192"/>
      <c r="V366" s="17"/>
      <c r="AC366" s="191"/>
      <c r="AD366" s="191"/>
      <c r="AE366" s="191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>
        <f>IF(X322="PAGADO",0,Y327)</f>
        <v>0</v>
      </c>
      <c r="E370" s="193" t="s">
        <v>20</v>
      </c>
      <c r="F370" s="193"/>
      <c r="G370" s="193"/>
      <c r="H370" s="193"/>
      <c r="V370" s="17"/>
      <c r="X370" s="23" t="s">
        <v>32</v>
      </c>
      <c r="Y370" s="20">
        <f>IF(B370="PAGADO",0,C375)</f>
        <v>0</v>
      </c>
      <c r="AA370" s="193" t="s">
        <v>20</v>
      </c>
      <c r="AB370" s="193"/>
      <c r="AC370" s="193"/>
      <c r="AD370" s="193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194" t="str">
        <f>IF(C375&lt;0,"NO PAGAR","COBRAR")</f>
        <v>COBRAR</v>
      </c>
      <c r="C376" s="194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4" t="str">
        <f>IF(Y375&lt;0,"NO PAGAR","COBRAR")</f>
        <v>COBRAR</v>
      </c>
      <c r="Y376" s="194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186" t="s">
        <v>9</v>
      </c>
      <c r="C377" s="187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86" t="s">
        <v>9</v>
      </c>
      <c r="Y377" s="187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188" t="s">
        <v>7</v>
      </c>
      <c r="F386" s="189"/>
      <c r="G386" s="190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88" t="s">
        <v>7</v>
      </c>
      <c r="AB386" s="189"/>
      <c r="AC386" s="190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188" t="s">
        <v>7</v>
      </c>
      <c r="O388" s="189"/>
      <c r="P388" s="189"/>
      <c r="Q388" s="190"/>
      <c r="R388" s="18">
        <f>SUM(R372:R387)</f>
        <v>0</v>
      </c>
      <c r="S388" s="3"/>
      <c r="V388" s="17"/>
      <c r="X388" s="12"/>
      <c r="Y388" s="10"/>
      <c r="AJ388" s="188" t="s">
        <v>7</v>
      </c>
      <c r="AK388" s="189"/>
      <c r="AL388" s="189"/>
      <c r="AM388" s="190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192" t="s">
        <v>30</v>
      </c>
      <c r="I410" s="192"/>
      <c r="J410" s="192"/>
      <c r="V410" s="17"/>
      <c r="AA410" s="192" t="s">
        <v>31</v>
      </c>
      <c r="AB410" s="192"/>
      <c r="AC410" s="192"/>
    </row>
    <row r="411" spans="1:43" x14ac:dyDescent="0.25">
      <c r="H411" s="192"/>
      <c r="I411" s="192"/>
      <c r="J411" s="192"/>
      <c r="V411" s="17"/>
      <c r="AA411" s="192"/>
      <c r="AB411" s="192"/>
      <c r="AC411" s="192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>
        <f>IF(X370="PAGADO",0,C375)</f>
        <v>0</v>
      </c>
      <c r="E415" s="193" t="s">
        <v>20</v>
      </c>
      <c r="F415" s="193"/>
      <c r="G415" s="193"/>
      <c r="H415" s="193"/>
      <c r="V415" s="17"/>
      <c r="X415" s="23" t="s">
        <v>156</v>
      </c>
      <c r="Y415" s="20">
        <f>IF(B1188="PAGADO",0,C420)</f>
        <v>0</v>
      </c>
      <c r="AA415" s="193" t="s">
        <v>860</v>
      </c>
      <c r="AB415" s="193"/>
      <c r="AC415" s="193"/>
      <c r="AD415" s="193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5" t="str">
        <f>IF(Y420&lt;0,"NO PAGAR","COBRAR'")</f>
        <v>COBRAR'</v>
      </c>
      <c r="Y421" s="19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195" t="str">
        <f>IF(C420&lt;0,"NO PAGAR","COBRAR'")</f>
        <v>COBRAR'</v>
      </c>
      <c r="C422" s="19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86" t="s">
        <v>9</v>
      </c>
      <c r="C423" s="18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6" t="s">
        <v>9</v>
      </c>
      <c r="Y423" s="18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188" t="s">
        <v>7</v>
      </c>
      <c r="F431" s="189"/>
      <c r="G431" s="190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8" t="s">
        <v>7</v>
      </c>
      <c r="AB431" s="189"/>
      <c r="AC431" s="190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188" t="s">
        <v>7</v>
      </c>
      <c r="O433" s="189"/>
      <c r="P433" s="189"/>
      <c r="Q433" s="190"/>
      <c r="R433" s="18">
        <f>SUM(R417:R432)</f>
        <v>0</v>
      </c>
      <c r="S433" s="3"/>
      <c r="V433" s="17"/>
      <c r="X433" s="12"/>
      <c r="Y433" s="10"/>
      <c r="AJ433" s="188" t="s">
        <v>7</v>
      </c>
      <c r="AK433" s="189"/>
      <c r="AL433" s="189"/>
      <c r="AM433" s="190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191" t="s">
        <v>29</v>
      </c>
      <c r="AD454" s="191"/>
      <c r="AE454" s="191"/>
    </row>
    <row r="455" spans="2:41" x14ac:dyDescent="0.25">
      <c r="H455" s="192" t="s">
        <v>28</v>
      </c>
      <c r="I455" s="192"/>
      <c r="J455" s="192"/>
      <c r="V455" s="17"/>
      <c r="AC455" s="191"/>
      <c r="AD455" s="191"/>
      <c r="AE455" s="191"/>
    </row>
    <row r="456" spans="2:41" x14ac:dyDescent="0.25">
      <c r="H456" s="192"/>
      <c r="I456" s="192"/>
      <c r="J456" s="192"/>
      <c r="V456" s="17"/>
      <c r="AC456" s="191"/>
      <c r="AD456" s="191"/>
      <c r="AE456" s="191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193" t="s">
        <v>20</v>
      </c>
      <c r="F460" s="193"/>
      <c r="G460" s="193"/>
      <c r="H460" s="193"/>
      <c r="V460" s="17"/>
      <c r="X460" s="23" t="s">
        <v>32</v>
      </c>
      <c r="Y460" s="20">
        <f>IF(B460="PAGADO",0,C465)</f>
        <v>0</v>
      </c>
      <c r="AA460" s="193" t="s">
        <v>921</v>
      </c>
      <c r="AB460" s="193"/>
      <c r="AC460" s="193"/>
      <c r="AD460" s="193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194" t="str">
        <f>IF(C465&lt;0,"NO PAGAR","COBRAR")</f>
        <v>COBRAR</v>
      </c>
      <c r="C466" s="194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4" t="str">
        <f>IF(Y465&lt;0,"NO PAGAR","COBRAR")</f>
        <v>COBRAR</v>
      </c>
      <c r="Y466" s="194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86" t="s">
        <v>9</v>
      </c>
      <c r="C467" s="187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86" t="s">
        <v>9</v>
      </c>
      <c r="Y467" s="187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188" t="s">
        <v>7</v>
      </c>
      <c r="F476" s="189"/>
      <c r="G476" s="190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88" t="s">
        <v>7</v>
      </c>
      <c r="AB476" s="189"/>
      <c r="AC476" s="190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188" t="s">
        <v>7</v>
      </c>
      <c r="O478" s="189"/>
      <c r="P478" s="189"/>
      <c r="Q478" s="190"/>
      <c r="R478" s="18">
        <f>SUM(R462:R477)</f>
        <v>0</v>
      </c>
      <c r="S478" s="3"/>
      <c r="V478" s="17"/>
      <c r="X478" s="12"/>
      <c r="Y478" s="10"/>
      <c r="AJ478" s="188" t="s">
        <v>7</v>
      </c>
      <c r="AK478" s="189"/>
      <c r="AL478" s="189"/>
      <c r="AM478" s="190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192" t="s">
        <v>30</v>
      </c>
      <c r="I500" s="192"/>
      <c r="J500" s="192"/>
      <c r="V500" s="17"/>
      <c r="AA500" s="192" t="s">
        <v>31</v>
      </c>
      <c r="AB500" s="192"/>
      <c r="AC500" s="192"/>
    </row>
    <row r="501" spans="1:43" x14ac:dyDescent="0.25">
      <c r="H501" s="192"/>
      <c r="I501" s="192"/>
      <c r="J501" s="192"/>
      <c r="V501" s="17"/>
      <c r="AA501" s="192"/>
      <c r="AB501" s="192"/>
      <c r="AC501" s="192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82</v>
      </c>
      <c r="C505" s="20">
        <f>IF(X460="PAGADO",0,C465)</f>
        <v>0</v>
      </c>
      <c r="E505" s="193" t="s">
        <v>991</v>
      </c>
      <c r="F505" s="193"/>
      <c r="G505" s="193"/>
      <c r="H505" s="193"/>
      <c r="V505" s="17"/>
      <c r="X505" s="23" t="s">
        <v>156</v>
      </c>
      <c r="Y505" s="20">
        <f>IF(B505="PAGADO",0,C510)</f>
        <v>0</v>
      </c>
      <c r="AA505" s="193" t="s">
        <v>20</v>
      </c>
      <c r="AB505" s="193"/>
      <c r="AC505" s="193"/>
      <c r="AD505" s="193"/>
    </row>
    <row r="506" spans="1:43" x14ac:dyDescent="0.25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5" t="str">
        <f>IF(Y510&lt;0,"NO PAGAR","COBRAR'")</f>
        <v>COBRAR'</v>
      </c>
      <c r="Y511" s="195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195" t="s">
        <v>993</v>
      </c>
      <c r="C512" s="195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86" t="s">
        <v>9</v>
      </c>
      <c r="C513" s="187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86" t="s">
        <v>9</v>
      </c>
      <c r="Y513" s="187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955</v>
      </c>
      <c r="C521" s="10"/>
      <c r="E521" s="188" t="s">
        <v>7</v>
      </c>
      <c r="F521" s="189"/>
      <c r="G521" s="190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88" t="s">
        <v>7</v>
      </c>
      <c r="AB521" s="189"/>
      <c r="AC521" s="190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188" t="s">
        <v>7</v>
      </c>
      <c r="O523" s="189"/>
      <c r="P523" s="189"/>
      <c r="Q523" s="190"/>
      <c r="R523" s="18">
        <f>SUM(R507:R522)</f>
        <v>0</v>
      </c>
      <c r="S523" s="3"/>
      <c r="V523" s="17"/>
      <c r="X523" s="12"/>
      <c r="Y523" s="10"/>
      <c r="AJ523" s="188" t="s">
        <v>7</v>
      </c>
      <c r="AK523" s="189"/>
      <c r="AL523" s="189"/>
      <c r="AM523" s="190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91" t="s">
        <v>29</v>
      </c>
      <c r="AD546" s="191"/>
      <c r="AE546" s="191"/>
    </row>
    <row r="547" spans="2:41" x14ac:dyDescent="0.25">
      <c r="H547" s="192" t="s">
        <v>28</v>
      </c>
      <c r="I547" s="192"/>
      <c r="J547" s="192"/>
      <c r="V547" s="17"/>
      <c r="AC547" s="191"/>
      <c r="AD547" s="191"/>
      <c r="AE547" s="191"/>
    </row>
    <row r="548" spans="2:41" x14ac:dyDescent="0.25">
      <c r="H548" s="192"/>
      <c r="I548" s="192"/>
      <c r="J548" s="192"/>
      <c r="V548" s="17"/>
      <c r="AC548" s="191"/>
      <c r="AD548" s="191"/>
      <c r="AE548" s="191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IF(X505="PAGADO",0,Y510)</f>
        <v>0</v>
      </c>
      <c r="E552" s="193" t="s">
        <v>20</v>
      </c>
      <c r="F552" s="193"/>
      <c r="G552" s="193"/>
      <c r="H552" s="193"/>
      <c r="V552" s="17"/>
      <c r="X552" s="23" t="s">
        <v>32</v>
      </c>
      <c r="Y552" s="20">
        <f>IF(B552="PAGADO",0,C557)</f>
        <v>0</v>
      </c>
      <c r="AA552" s="193" t="s">
        <v>20</v>
      </c>
      <c r="AB552" s="193"/>
      <c r="AC552" s="193"/>
      <c r="AD552" s="193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194" t="str">
        <f>IF(C557&lt;0,"NO PAGAR","COBRAR")</f>
        <v>COBRAR</v>
      </c>
      <c r="C558" s="194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4" t="str">
        <f>IF(Y557&lt;0,"NO PAGAR","COBRAR")</f>
        <v>COBRAR</v>
      </c>
      <c r="Y558" s="194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86" t="s">
        <v>9</v>
      </c>
      <c r="C559" s="187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86" t="s">
        <v>9</v>
      </c>
      <c r="Y559" s="187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188" t="s">
        <v>7</v>
      </c>
      <c r="F568" s="189"/>
      <c r="G568" s="190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8" t="s">
        <v>7</v>
      </c>
      <c r="AB568" s="189"/>
      <c r="AC568" s="190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188" t="s">
        <v>7</v>
      </c>
      <c r="O570" s="189"/>
      <c r="P570" s="189"/>
      <c r="Q570" s="190"/>
      <c r="R570" s="18">
        <f>SUM(R554:R569)</f>
        <v>0</v>
      </c>
      <c r="S570" s="3"/>
      <c r="V570" s="17"/>
      <c r="X570" s="12"/>
      <c r="Y570" s="10"/>
      <c r="AJ570" s="188" t="s">
        <v>7</v>
      </c>
      <c r="AK570" s="189"/>
      <c r="AL570" s="189"/>
      <c r="AM570" s="190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192" t="s">
        <v>30</v>
      </c>
      <c r="I592" s="192"/>
      <c r="J592" s="192"/>
      <c r="V592" s="17"/>
      <c r="AA592" s="192" t="s">
        <v>31</v>
      </c>
      <c r="AB592" s="192"/>
      <c r="AC592" s="192"/>
    </row>
    <row r="593" spans="2:41" x14ac:dyDescent="0.25">
      <c r="H593" s="192"/>
      <c r="I593" s="192"/>
      <c r="J593" s="192"/>
      <c r="V593" s="17"/>
      <c r="AA593" s="192"/>
      <c r="AB593" s="192"/>
      <c r="AC593" s="192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>
        <f>IF(X552="PAGADO",0,C557)</f>
        <v>0</v>
      </c>
      <c r="E597" s="193" t="s">
        <v>20</v>
      </c>
      <c r="F597" s="193"/>
      <c r="G597" s="193"/>
      <c r="H597" s="193"/>
      <c r="V597" s="17"/>
      <c r="X597" s="23" t="s">
        <v>32</v>
      </c>
      <c r="Y597" s="20">
        <f>IF(B1384="PAGADO",0,C602)</f>
        <v>0</v>
      </c>
      <c r="AA597" s="193" t="s">
        <v>20</v>
      </c>
      <c r="AB597" s="193"/>
      <c r="AC597" s="193"/>
      <c r="AD597" s="193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5" t="str">
        <f>IF(Y602&lt;0,"NO PAGAR","COBRAR'")</f>
        <v>COBRAR'</v>
      </c>
      <c r="Y603" s="195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195" t="str">
        <f>IF(C602&lt;0,"NO PAGAR","COBRAR'")</f>
        <v>COBRAR'</v>
      </c>
      <c r="C604" s="195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86" t="s">
        <v>9</v>
      </c>
      <c r="C605" s="187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86" t="s">
        <v>9</v>
      </c>
      <c r="Y605" s="187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188" t="s">
        <v>7</v>
      </c>
      <c r="F613" s="189"/>
      <c r="G613" s="190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88" t="s">
        <v>7</v>
      </c>
      <c r="AB613" s="189"/>
      <c r="AC613" s="190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188" t="s">
        <v>7</v>
      </c>
      <c r="O615" s="189"/>
      <c r="P615" s="189"/>
      <c r="Q615" s="190"/>
      <c r="R615" s="18">
        <f>SUM(R599:R614)</f>
        <v>0</v>
      </c>
      <c r="S615" s="3"/>
      <c r="V615" s="17"/>
      <c r="X615" s="12"/>
      <c r="Y615" s="10"/>
      <c r="AJ615" s="188" t="s">
        <v>7</v>
      </c>
      <c r="AK615" s="189"/>
      <c r="AL615" s="189"/>
      <c r="AM615" s="190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191" t="s">
        <v>29</v>
      </c>
      <c r="AD639" s="191"/>
      <c r="AE639" s="191"/>
    </row>
    <row r="640" spans="2:31" x14ac:dyDescent="0.25">
      <c r="H640" s="192" t="s">
        <v>28</v>
      </c>
      <c r="I640" s="192"/>
      <c r="J640" s="192"/>
      <c r="V640" s="17"/>
      <c r="AC640" s="191"/>
      <c r="AD640" s="191"/>
      <c r="AE640" s="191"/>
    </row>
    <row r="641" spans="2:41" x14ac:dyDescent="0.25">
      <c r="H641" s="192"/>
      <c r="I641" s="192"/>
      <c r="J641" s="192"/>
      <c r="V641" s="17"/>
      <c r="AC641" s="191"/>
      <c r="AD641" s="191"/>
      <c r="AE641" s="191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IF(X597="PAGADO",0,Y602)</f>
        <v>0</v>
      </c>
      <c r="E645" s="193" t="s">
        <v>20</v>
      </c>
      <c r="F645" s="193"/>
      <c r="G645" s="193"/>
      <c r="H645" s="193"/>
      <c r="V645" s="17"/>
      <c r="X645" s="23" t="s">
        <v>32</v>
      </c>
      <c r="Y645" s="20">
        <f>IF(B645="PAGADO",0,C650)</f>
        <v>0</v>
      </c>
      <c r="AA645" s="193" t="s">
        <v>439</v>
      </c>
      <c r="AB645" s="193"/>
      <c r="AC645" s="193"/>
      <c r="AD645" s="193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1176</v>
      </c>
      <c r="AD647" s="5">
        <v>550</v>
      </c>
      <c r="AE647" t="s">
        <v>1177</v>
      </c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194" t="str">
        <f>IF(C650&lt;0,"NO PAGAR","COBRAR")</f>
        <v>COBRAR</v>
      </c>
      <c r="C651" s="194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4" t="str">
        <f>IF(Y650&lt;0,"NO PAGAR","COBRAR")</f>
        <v>COBRAR</v>
      </c>
      <c r="Y651" s="194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86" t="s">
        <v>9</v>
      </c>
      <c r="C652" s="187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86" t="s">
        <v>9</v>
      </c>
      <c r="Y652" s="187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188" t="s">
        <v>7</v>
      </c>
      <c r="F661" s="189"/>
      <c r="G661" s="190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88" t="s">
        <v>7</v>
      </c>
      <c r="AB661" s="189"/>
      <c r="AC661" s="190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188" t="s">
        <v>7</v>
      </c>
      <c r="O663" s="189"/>
      <c r="P663" s="189"/>
      <c r="Q663" s="190"/>
      <c r="R663" s="18">
        <f>SUM(R647:R662)</f>
        <v>0</v>
      </c>
      <c r="S663" s="3"/>
      <c r="V663" s="17"/>
      <c r="X663" s="12"/>
      <c r="Y663" s="10"/>
      <c r="AJ663" s="188" t="s">
        <v>7</v>
      </c>
      <c r="AK663" s="189"/>
      <c r="AL663" s="189"/>
      <c r="AM663" s="190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192" t="s">
        <v>30</v>
      </c>
      <c r="I679" s="192"/>
      <c r="J679" s="192"/>
      <c r="V679" s="17"/>
      <c r="AA679" s="192" t="s">
        <v>31</v>
      </c>
      <c r="AB679" s="192"/>
      <c r="AC679" s="192"/>
    </row>
    <row r="680" spans="1:43" x14ac:dyDescent="0.25">
      <c r="H680" s="192"/>
      <c r="I680" s="192"/>
      <c r="J680" s="192"/>
      <c r="V680" s="17"/>
      <c r="AA680" s="192"/>
      <c r="AB680" s="192"/>
      <c r="AC680" s="192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156</v>
      </c>
      <c r="C684" s="20">
        <f>IF(X645="PAGADO",0,C650)</f>
        <v>0</v>
      </c>
      <c r="E684" s="193" t="s">
        <v>1190</v>
      </c>
      <c r="F684" s="193"/>
      <c r="G684" s="193"/>
      <c r="H684" s="193"/>
      <c r="V684" s="17"/>
      <c r="X684" s="23" t="s">
        <v>1271</v>
      </c>
      <c r="Y684" s="20">
        <f>IF(B684="PAGADO",0,C689)</f>
        <v>0</v>
      </c>
      <c r="AA684" s="193" t="s">
        <v>1270</v>
      </c>
      <c r="AB684" s="193"/>
      <c r="AC684" s="193"/>
      <c r="AD684" s="193"/>
    </row>
    <row r="685" spans="1:43" x14ac:dyDescent="0.25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45125</v>
      </c>
      <c r="F686" s="3" t="s">
        <v>1189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1205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5" t="str">
        <f>IF(Y689&lt;0,"NO PAGAR","COBRAR'")</f>
        <v>COBRAR'</v>
      </c>
      <c r="Y690" s="19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195" t="str">
        <f>IF(C689&lt;0,"NO PAGAR","COBRAR'")</f>
        <v>COBRAR'</v>
      </c>
      <c r="C691" s="19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86" t="s">
        <v>9</v>
      </c>
      <c r="C692" s="18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6" t="s">
        <v>9</v>
      </c>
      <c r="Y692" s="187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188" t="s">
        <v>7</v>
      </c>
      <c r="F700" s="189"/>
      <c r="G700" s="190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8" t="s">
        <v>7</v>
      </c>
      <c r="AB700" s="189"/>
      <c r="AC700" s="190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188" t="s">
        <v>7</v>
      </c>
      <c r="O702" s="189"/>
      <c r="P702" s="189"/>
      <c r="Q702" s="190"/>
      <c r="R702" s="18">
        <f>SUM(R686:R701)</f>
        <v>0</v>
      </c>
      <c r="S702" s="3"/>
      <c r="V702" s="17"/>
      <c r="X702" s="12"/>
      <c r="Y702" s="10"/>
      <c r="AJ702" s="188" t="s">
        <v>7</v>
      </c>
      <c r="AK702" s="189"/>
      <c r="AL702" s="189"/>
      <c r="AM702" s="190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31" x14ac:dyDescent="0.25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 x14ac:dyDescent="0.25">
      <c r="E706" s="1" t="s">
        <v>19</v>
      </c>
      <c r="V706" s="17"/>
      <c r="AA706" s="1" t="s">
        <v>19</v>
      </c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</row>
    <row r="715" spans="2:31" x14ac:dyDescent="0.25">
      <c r="V715" s="17"/>
    </row>
    <row r="716" spans="2:31" x14ac:dyDescent="0.25">
      <c r="V716" s="17"/>
    </row>
    <row r="717" spans="2:31" x14ac:dyDescent="0.25">
      <c r="V717" s="17"/>
    </row>
    <row r="718" spans="2:31" x14ac:dyDescent="0.25">
      <c r="V718" s="17"/>
    </row>
    <row r="719" spans="2:31" x14ac:dyDescent="0.25">
      <c r="V719" s="17"/>
      <c r="AC719" s="191" t="s">
        <v>29</v>
      </c>
      <c r="AD719" s="191"/>
      <c r="AE719" s="191"/>
    </row>
    <row r="720" spans="2:31" x14ac:dyDescent="0.25">
      <c r="H720" s="192" t="s">
        <v>28</v>
      </c>
      <c r="I720" s="192"/>
      <c r="J720" s="192"/>
      <c r="V720" s="17"/>
      <c r="AC720" s="191"/>
      <c r="AD720" s="191"/>
      <c r="AE720" s="191"/>
    </row>
    <row r="721" spans="2:41" x14ac:dyDescent="0.25">
      <c r="H721" s="192"/>
      <c r="I721" s="192"/>
      <c r="J721" s="192"/>
      <c r="V721" s="17"/>
      <c r="AC721" s="191"/>
      <c r="AD721" s="191"/>
      <c r="AE721" s="191"/>
    </row>
    <row r="722" spans="2:41" x14ac:dyDescent="0.25">
      <c r="V722" s="17"/>
    </row>
    <row r="723" spans="2:41" x14ac:dyDescent="0.25">
      <c r="V723" s="17"/>
    </row>
    <row r="724" spans="2:41" ht="23.25" x14ac:dyDescent="0.35">
      <c r="B724" s="22" t="s">
        <v>69</v>
      </c>
      <c r="V724" s="17"/>
      <c r="X724" s="22" t="s">
        <v>69</v>
      </c>
    </row>
    <row r="725" spans="2:41" ht="23.25" x14ac:dyDescent="0.35">
      <c r="B725" s="23" t="s">
        <v>32</v>
      </c>
      <c r="C725" s="20">
        <f>IF(X684="PAGADO",0,Y689)</f>
        <v>550</v>
      </c>
      <c r="E725" s="193" t="s">
        <v>20</v>
      </c>
      <c r="F725" s="193"/>
      <c r="G725" s="193"/>
      <c r="H725" s="193"/>
      <c r="V725" s="17"/>
      <c r="X725" s="23" t="s">
        <v>32</v>
      </c>
      <c r="Y725" s="20">
        <f>IF(B725="PAGADO",0,C730)</f>
        <v>550</v>
      </c>
      <c r="AA725" s="193" t="s">
        <v>20</v>
      </c>
      <c r="AB725" s="193"/>
      <c r="AC725" s="193"/>
      <c r="AD725" s="193"/>
    </row>
    <row r="726" spans="2:41" x14ac:dyDescent="0.25">
      <c r="B726" s="1" t="s">
        <v>0</v>
      </c>
      <c r="C726" s="19">
        <f>H741</f>
        <v>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 x14ac:dyDescent="0.25">
      <c r="C727" s="2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Y727" s="2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" t="s">
        <v>24</v>
      </c>
      <c r="C728" s="19">
        <f>IF(C725&gt;0,C725+C726,C726)</f>
        <v>550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550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" t="s">
        <v>9</v>
      </c>
      <c r="C729" s="20">
        <f>C752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Y752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6" t="s">
        <v>25</v>
      </c>
      <c r="C730" s="21">
        <f>C728-C729</f>
        <v>550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550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 x14ac:dyDescent="0.4">
      <c r="B731" s="194" t="str">
        <f>IF(C730&lt;0,"NO PAGAR","COBRAR")</f>
        <v>COBRAR</v>
      </c>
      <c r="C731" s="194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94" t="str">
        <f>IF(Y730&lt;0,"NO PAGAR","COBRAR")</f>
        <v>COBRAR</v>
      </c>
      <c r="Y731" s="194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86" t="s">
        <v>9</v>
      </c>
      <c r="C732" s="187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86" t="s">
        <v>9</v>
      </c>
      <c r="Y732" s="187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9" t="str">
        <f>IF(C766&lt;0,"SALDO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17</v>
      </c>
      <c r="C741" s="10"/>
      <c r="E741" s="188" t="s">
        <v>7</v>
      </c>
      <c r="F741" s="189"/>
      <c r="G741" s="190"/>
      <c r="H741" s="5">
        <f>SUM(H727:H740)</f>
        <v>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88" t="s">
        <v>7</v>
      </c>
      <c r="AB741" s="189"/>
      <c r="AC741" s="190"/>
      <c r="AD741" s="5">
        <f>SUM(AD727:AD740)</f>
        <v>0</v>
      </c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 x14ac:dyDescent="0.25">
      <c r="B743" s="12"/>
      <c r="C743" s="10"/>
      <c r="N743" s="188" t="s">
        <v>7</v>
      </c>
      <c r="O743" s="189"/>
      <c r="P743" s="189"/>
      <c r="Q743" s="190"/>
      <c r="R743" s="18">
        <f>SUM(R727:R742)</f>
        <v>0</v>
      </c>
      <c r="S743" s="3"/>
      <c r="V743" s="17"/>
      <c r="X743" s="12"/>
      <c r="Y743" s="10"/>
      <c r="AJ743" s="188" t="s">
        <v>7</v>
      </c>
      <c r="AK743" s="189"/>
      <c r="AL743" s="189"/>
      <c r="AM743" s="190"/>
      <c r="AN743" s="18">
        <f>SUM(AN727:AN742)</f>
        <v>0</v>
      </c>
      <c r="AO743" s="3"/>
    </row>
    <row r="744" spans="2:41" x14ac:dyDescent="0.25">
      <c r="B744" s="12"/>
      <c r="C744" s="10"/>
      <c r="V744" s="17"/>
      <c r="X744" s="12"/>
      <c r="Y744" s="10"/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2"/>
      <c r="C746" s="10"/>
      <c r="E746" s="14"/>
      <c r="V746" s="17"/>
      <c r="X746" s="12"/>
      <c r="Y746" s="10"/>
      <c r="AA746" s="14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V748" s="17"/>
      <c r="X748" s="12"/>
      <c r="Y748" s="10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1"/>
      <c r="C751" s="10"/>
      <c r="V751" s="17"/>
      <c r="X751" s="11"/>
      <c r="Y751" s="10"/>
    </row>
    <row r="752" spans="2:41" x14ac:dyDescent="0.25">
      <c r="B752" s="15" t="s">
        <v>18</v>
      </c>
      <c r="C752" s="16">
        <f>SUM(C733:C751)</f>
        <v>0</v>
      </c>
      <c r="V752" s="17"/>
      <c r="X752" s="15" t="s">
        <v>18</v>
      </c>
      <c r="Y752" s="16">
        <f>SUM(Y733:Y751)</f>
        <v>0</v>
      </c>
    </row>
    <row r="753" spans="1:43" x14ac:dyDescent="0.25">
      <c r="D753" t="s">
        <v>22</v>
      </c>
      <c r="E753" t="s">
        <v>21</v>
      </c>
      <c r="V753" s="17"/>
      <c r="Z753" t="s">
        <v>22</v>
      </c>
      <c r="AA753" t="s">
        <v>21</v>
      </c>
    </row>
    <row r="754" spans="1:43" x14ac:dyDescent="0.25">
      <c r="E754" s="1" t="s">
        <v>19</v>
      </c>
      <c r="V754" s="17"/>
      <c r="AA754" s="1" t="s">
        <v>19</v>
      </c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V760" s="17"/>
    </row>
    <row r="761" spans="1:43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 x14ac:dyDescent="0.25">
      <c r="V764" s="17"/>
    </row>
    <row r="765" spans="1:43" x14ac:dyDescent="0.25">
      <c r="H765" s="192" t="s">
        <v>30</v>
      </c>
      <c r="I765" s="192"/>
      <c r="J765" s="192"/>
      <c r="V765" s="17"/>
      <c r="AA765" s="192" t="s">
        <v>31</v>
      </c>
      <c r="AB765" s="192"/>
      <c r="AC765" s="192"/>
    </row>
    <row r="766" spans="1:43" x14ac:dyDescent="0.25">
      <c r="H766" s="192"/>
      <c r="I766" s="192"/>
      <c r="J766" s="192"/>
      <c r="V766" s="17"/>
      <c r="AA766" s="192"/>
      <c r="AB766" s="192"/>
      <c r="AC766" s="192"/>
    </row>
    <row r="767" spans="1:43" x14ac:dyDescent="0.25">
      <c r="V767" s="17"/>
    </row>
    <row r="768" spans="1:43" x14ac:dyDescent="0.25">
      <c r="V768" s="17"/>
    </row>
    <row r="769" spans="2:41" ht="23.25" x14ac:dyDescent="0.35">
      <c r="B769" s="24" t="s">
        <v>69</v>
      </c>
      <c r="V769" s="17"/>
      <c r="X769" s="22" t="s">
        <v>69</v>
      </c>
    </row>
    <row r="770" spans="2:41" ht="23.25" x14ac:dyDescent="0.35">
      <c r="B770" s="23" t="s">
        <v>32</v>
      </c>
      <c r="C770" s="20">
        <f>IF(X725="PAGADO",0,C730)</f>
        <v>550</v>
      </c>
      <c r="E770" s="193" t="s">
        <v>20</v>
      </c>
      <c r="F770" s="193"/>
      <c r="G770" s="193"/>
      <c r="H770" s="193"/>
      <c r="V770" s="17"/>
      <c r="X770" s="23" t="s">
        <v>32</v>
      </c>
      <c r="Y770" s="20">
        <f>IF(B1570="PAGADO",0,C775)</f>
        <v>550</v>
      </c>
      <c r="AA770" s="193" t="s">
        <v>20</v>
      </c>
      <c r="AB770" s="193"/>
      <c r="AC770" s="193"/>
      <c r="AD770" s="193"/>
    </row>
    <row r="771" spans="2:41" x14ac:dyDescent="0.25">
      <c r="B771" s="1" t="s">
        <v>0</v>
      </c>
      <c r="C771" s="19">
        <f>H786</f>
        <v>0</v>
      </c>
      <c r="E771" s="2" t="s">
        <v>1</v>
      </c>
      <c r="F771" s="2" t="s">
        <v>2</v>
      </c>
      <c r="G771" s="2" t="s">
        <v>3</v>
      </c>
      <c r="H771" s="2" t="s">
        <v>4</v>
      </c>
      <c r="N771" s="2" t="s">
        <v>1</v>
      </c>
      <c r="O771" s="2" t="s">
        <v>5</v>
      </c>
      <c r="P771" s="2" t="s">
        <v>4</v>
      </c>
      <c r="Q771" s="2" t="s">
        <v>6</v>
      </c>
      <c r="R771" s="2" t="s">
        <v>7</v>
      </c>
      <c r="S771" s="3"/>
      <c r="V771" s="17"/>
      <c r="X771" s="1" t="s">
        <v>0</v>
      </c>
      <c r="Y771" s="19">
        <f>AD786</f>
        <v>0</v>
      </c>
      <c r="AA771" s="2" t="s">
        <v>1</v>
      </c>
      <c r="AB771" s="2" t="s">
        <v>2</v>
      </c>
      <c r="AC771" s="2" t="s">
        <v>3</v>
      </c>
      <c r="AD771" s="2" t="s">
        <v>4</v>
      </c>
      <c r="AJ771" s="2" t="s">
        <v>1</v>
      </c>
      <c r="AK771" s="2" t="s">
        <v>5</v>
      </c>
      <c r="AL771" s="2" t="s">
        <v>4</v>
      </c>
      <c r="AM771" s="2" t="s">
        <v>6</v>
      </c>
      <c r="AN771" s="2" t="s">
        <v>7</v>
      </c>
      <c r="AO771" s="3"/>
    </row>
    <row r="772" spans="2:41" x14ac:dyDescent="0.25">
      <c r="C772" s="2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Y772" s="2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" t="s">
        <v>24</v>
      </c>
      <c r="C773" s="19">
        <f>IF(C770&gt;0,C770+C771,C771)</f>
        <v>550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24</v>
      </c>
      <c r="Y773" s="19">
        <f>IF(Y770&gt;0,Y770+Y771,Y771)</f>
        <v>550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" t="s">
        <v>9</v>
      </c>
      <c r="C774" s="20">
        <f>C798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" t="s">
        <v>9</v>
      </c>
      <c r="Y774" s="20">
        <f>Y798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6" t="s">
        <v>26</v>
      </c>
      <c r="C775" s="21">
        <f>C773-C774</f>
        <v>550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6" t="s">
        <v>27</v>
      </c>
      <c r="Y775" s="21">
        <f>Y773-Y774</f>
        <v>550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 x14ac:dyDescent="0.35">
      <c r="B776" s="6"/>
      <c r="C776" s="7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95" t="str">
        <f>IF(Y775&lt;0,"NO PAGAR","COBRAR'")</f>
        <v>COBRAR'</v>
      </c>
      <c r="Y776" s="195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ht="23.25" x14ac:dyDescent="0.35">
      <c r="B777" s="195" t="str">
        <f>IF(C775&lt;0,"NO PAGAR","COBRAR'")</f>
        <v>COBRAR'</v>
      </c>
      <c r="C777" s="195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/>
      <c r="Y777" s="8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86" t="s">
        <v>9</v>
      </c>
      <c r="C778" s="18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86" t="s">
        <v>9</v>
      </c>
      <c r="Y778" s="187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9" t="str">
        <f>IF(Y730&lt;0,"SALDO ADELANTADO","SALDO A FAVOR '")</f>
        <v>SALDO A FAVOR '</v>
      </c>
      <c r="C779" s="10" t="b">
        <f>IF(Y730&lt;=0,Y730*-1)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9" t="str">
        <f>IF(C775&lt;0,"SALDO ADELANTADO","SALDO A FAVOR'")</f>
        <v>SALDO A FAVOR'</v>
      </c>
      <c r="Y779" s="10" t="b">
        <f>IF(C775&lt;=0,C775*-1)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10</v>
      </c>
      <c r="C780" s="10">
        <f>R788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10</v>
      </c>
      <c r="Y780" s="10">
        <f>AN788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11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11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12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12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13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13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14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14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15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15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16</v>
      </c>
      <c r="C786" s="10"/>
      <c r="E786" s="188" t="s">
        <v>7</v>
      </c>
      <c r="F786" s="189"/>
      <c r="G786" s="190"/>
      <c r="H786" s="5">
        <f>SUM(H772:H785)</f>
        <v>0</v>
      </c>
      <c r="N786" s="3"/>
      <c r="O786" s="3"/>
      <c r="P786" s="3"/>
      <c r="Q786" s="3"/>
      <c r="R786" s="18"/>
      <c r="S786" s="3"/>
      <c r="V786" s="17"/>
      <c r="X786" s="11" t="s">
        <v>16</v>
      </c>
      <c r="Y786" s="10"/>
      <c r="AA786" s="188" t="s">
        <v>7</v>
      </c>
      <c r="AB786" s="189"/>
      <c r="AC786" s="190"/>
      <c r="AD786" s="5">
        <f>SUM(AD772:AD785)</f>
        <v>0</v>
      </c>
      <c r="AJ786" s="3"/>
      <c r="AK786" s="3"/>
      <c r="AL786" s="3"/>
      <c r="AM786" s="3"/>
      <c r="AN786" s="18"/>
      <c r="AO786" s="3"/>
    </row>
    <row r="787" spans="2:41" x14ac:dyDescent="0.25">
      <c r="B787" s="11" t="s">
        <v>17</v>
      </c>
      <c r="C787" s="10"/>
      <c r="E787" s="13"/>
      <c r="F787" s="13"/>
      <c r="G787" s="13"/>
      <c r="N787" s="3"/>
      <c r="O787" s="3"/>
      <c r="P787" s="3"/>
      <c r="Q787" s="3"/>
      <c r="R787" s="18"/>
      <c r="S787" s="3"/>
      <c r="V787" s="17"/>
      <c r="X787" s="11" t="s">
        <v>17</v>
      </c>
      <c r="Y787" s="10"/>
      <c r="AA787" s="13"/>
      <c r="AB787" s="13"/>
      <c r="AC787" s="13"/>
      <c r="AJ787" s="3"/>
      <c r="AK787" s="3"/>
      <c r="AL787" s="3"/>
      <c r="AM787" s="3"/>
      <c r="AN787" s="18"/>
      <c r="AO787" s="3"/>
    </row>
    <row r="788" spans="2:41" x14ac:dyDescent="0.25">
      <c r="B788" s="12"/>
      <c r="C788" s="10"/>
      <c r="N788" s="188" t="s">
        <v>7</v>
      </c>
      <c r="O788" s="189"/>
      <c r="P788" s="189"/>
      <c r="Q788" s="190"/>
      <c r="R788" s="18">
        <f>SUM(R772:R787)</f>
        <v>0</v>
      </c>
      <c r="S788" s="3"/>
      <c r="V788" s="17"/>
      <c r="X788" s="12"/>
      <c r="Y788" s="10"/>
      <c r="AJ788" s="188" t="s">
        <v>7</v>
      </c>
      <c r="AK788" s="189"/>
      <c r="AL788" s="189"/>
      <c r="AM788" s="190"/>
      <c r="AN788" s="18">
        <f>SUM(AN772:AN787)</f>
        <v>0</v>
      </c>
      <c r="AO788" s="3"/>
    </row>
    <row r="789" spans="2:41" x14ac:dyDescent="0.25">
      <c r="B789" s="12"/>
      <c r="C789" s="10"/>
      <c r="V789" s="17"/>
      <c r="X789" s="12"/>
      <c r="Y789" s="10"/>
    </row>
    <row r="790" spans="2:41" x14ac:dyDescent="0.25">
      <c r="B790" s="12"/>
      <c r="C790" s="10"/>
      <c r="V790" s="17"/>
      <c r="X790" s="12"/>
      <c r="Y790" s="10"/>
    </row>
    <row r="791" spans="2:41" x14ac:dyDescent="0.25">
      <c r="B791" s="12"/>
      <c r="C791" s="10"/>
      <c r="E791" s="14"/>
      <c r="V791" s="17"/>
      <c r="X791" s="12"/>
      <c r="Y791" s="10"/>
      <c r="AA791" s="14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V793" s="17"/>
      <c r="X793" s="12"/>
      <c r="Y793" s="10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1"/>
      <c r="C797" s="10"/>
      <c r="V797" s="17"/>
      <c r="X797" s="11"/>
      <c r="Y797" s="10"/>
    </row>
    <row r="798" spans="2:41" x14ac:dyDescent="0.25">
      <c r="B798" s="15" t="s">
        <v>18</v>
      </c>
      <c r="C798" s="16">
        <f>SUM(C779:C797)</f>
        <v>0</v>
      </c>
      <c r="D798" t="s">
        <v>22</v>
      </c>
      <c r="E798" t="s">
        <v>21</v>
      </c>
      <c r="V798" s="17"/>
      <c r="X798" s="15" t="s">
        <v>18</v>
      </c>
      <c r="Y798" s="16">
        <f>SUM(Y779:Y797)</f>
        <v>0</v>
      </c>
      <c r="Z798" t="s">
        <v>22</v>
      </c>
      <c r="AA798" t="s">
        <v>21</v>
      </c>
    </row>
    <row r="799" spans="2:41" x14ac:dyDescent="0.25">
      <c r="E799" s="1" t="s">
        <v>19</v>
      </c>
      <c r="V799" s="17"/>
      <c r="AA799" s="1" t="s">
        <v>19</v>
      </c>
    </row>
    <row r="800" spans="2:41" x14ac:dyDescent="0.25">
      <c r="V800" s="17"/>
    </row>
    <row r="801" spans="8:31" x14ac:dyDescent="0.25">
      <c r="V801" s="17"/>
    </row>
    <row r="802" spans="8:31" x14ac:dyDescent="0.25">
      <c r="V802" s="17"/>
    </row>
    <row r="803" spans="8:31" x14ac:dyDescent="0.25">
      <c r="V803" s="17"/>
    </row>
    <row r="804" spans="8:31" x14ac:dyDescent="0.25">
      <c r="V804" s="17"/>
    </row>
    <row r="805" spans="8:31" x14ac:dyDescent="0.25">
      <c r="V805" s="17"/>
    </row>
    <row r="806" spans="8:31" x14ac:dyDescent="0.25">
      <c r="V806" s="17"/>
    </row>
    <row r="807" spans="8:31" x14ac:dyDescent="0.25">
      <c r="V807" s="17"/>
    </row>
    <row r="808" spans="8:31" x14ac:dyDescent="0.25">
      <c r="V808" s="17"/>
    </row>
    <row r="809" spans="8:31" x14ac:dyDescent="0.25">
      <c r="V809" s="17"/>
    </row>
    <row r="810" spans="8:31" x14ac:dyDescent="0.25">
      <c r="V810" s="17"/>
    </row>
    <row r="811" spans="8:31" x14ac:dyDescent="0.25">
      <c r="V811" s="17"/>
    </row>
    <row r="812" spans="8:31" x14ac:dyDescent="0.25">
      <c r="V812" s="17"/>
      <c r="AC812" s="191" t="s">
        <v>29</v>
      </c>
      <c r="AD812" s="191"/>
      <c r="AE812" s="191"/>
    </row>
    <row r="813" spans="8:31" x14ac:dyDescent="0.25">
      <c r="H813" s="192" t="s">
        <v>28</v>
      </c>
      <c r="I813" s="192"/>
      <c r="J813" s="192"/>
      <c r="V813" s="17"/>
      <c r="AC813" s="191"/>
      <c r="AD813" s="191"/>
      <c r="AE813" s="191"/>
    </row>
    <row r="814" spans="8:31" x14ac:dyDescent="0.25">
      <c r="H814" s="192"/>
      <c r="I814" s="192"/>
      <c r="J814" s="192"/>
      <c r="V814" s="17"/>
      <c r="AC814" s="191"/>
      <c r="AD814" s="191"/>
      <c r="AE814" s="191"/>
    </row>
    <row r="815" spans="8:31" x14ac:dyDescent="0.25">
      <c r="V815" s="17"/>
    </row>
    <row r="816" spans="8:31" x14ac:dyDescent="0.25">
      <c r="V816" s="17"/>
    </row>
    <row r="817" spans="2:41" ht="23.25" x14ac:dyDescent="0.35">
      <c r="B817" s="22" t="s">
        <v>70</v>
      </c>
      <c r="V817" s="17"/>
      <c r="X817" s="22" t="s">
        <v>70</v>
      </c>
    </row>
    <row r="818" spans="2:41" ht="23.25" x14ac:dyDescent="0.35">
      <c r="B818" s="23" t="s">
        <v>32</v>
      </c>
      <c r="C818" s="20">
        <f>IF(X770="PAGADO",0,Y775)</f>
        <v>550</v>
      </c>
      <c r="E818" s="193" t="s">
        <v>20</v>
      </c>
      <c r="F818" s="193"/>
      <c r="G818" s="193"/>
      <c r="H818" s="193"/>
      <c r="V818" s="17"/>
      <c r="X818" s="23" t="s">
        <v>32</v>
      </c>
      <c r="Y818" s="20">
        <f>IF(B818="PAGADO",0,C823)</f>
        <v>550</v>
      </c>
      <c r="AA818" s="193" t="s">
        <v>20</v>
      </c>
      <c r="AB818" s="193"/>
      <c r="AC818" s="193"/>
      <c r="AD818" s="193"/>
    </row>
    <row r="819" spans="2:41" x14ac:dyDescent="0.25">
      <c r="B819" s="1" t="s">
        <v>0</v>
      </c>
      <c r="C819" s="19">
        <f>H834</f>
        <v>0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 x14ac:dyDescent="0.25">
      <c r="C820" s="2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Y820" s="2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" t="s">
        <v>24</v>
      </c>
      <c r="C821" s="19">
        <f>IF(C818&gt;0,C818+C819,C819)</f>
        <v>550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24</v>
      </c>
      <c r="Y821" s="19">
        <f>IF(Y818&gt;0,Y819+Y818,Y819)</f>
        <v>550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" t="s">
        <v>9</v>
      </c>
      <c r="C822" s="20">
        <f>C845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Y845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6" t="s">
        <v>25</v>
      </c>
      <c r="C823" s="21">
        <f>C821-C822</f>
        <v>550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6" t="s">
        <v>8</v>
      </c>
      <c r="Y823" s="21">
        <f>Y821-Y822</f>
        <v>550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ht="26.25" x14ac:dyDescent="0.4">
      <c r="B824" s="194" t="str">
        <f>IF(C823&lt;0,"NO PAGAR","COBRAR")</f>
        <v>COBRAR</v>
      </c>
      <c r="C824" s="194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94" t="str">
        <f>IF(Y823&lt;0,"NO PAGAR","COBRAR")</f>
        <v>COBRAR</v>
      </c>
      <c r="Y824" s="194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86" t="s">
        <v>9</v>
      </c>
      <c r="C825" s="187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86" t="s">
        <v>9</v>
      </c>
      <c r="Y825" s="187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9" t="str">
        <f>IF(C859&lt;0,"SALDO A FAVOR","SALDO ADELANTAD0'")</f>
        <v>SALDO ADELANTAD0'</v>
      </c>
      <c r="C826" s="10" t="b">
        <f>IF(Y770&lt;=0,Y770*-1)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9" t="str">
        <f>IF(C823&lt;0,"SALDO ADELANTADO","SALDO A FAVOR'")</f>
        <v>SALDO A FAVOR'</v>
      </c>
      <c r="Y826" s="10" t="b">
        <f>IF(C823&lt;=0,C823*-1)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10</v>
      </c>
      <c r="C827" s="10">
        <f>R836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10</v>
      </c>
      <c r="Y827" s="10">
        <f>AN836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11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11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12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12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13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13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14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14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15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15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16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16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17</v>
      </c>
      <c r="C834" s="10"/>
      <c r="E834" s="188" t="s">
        <v>7</v>
      </c>
      <c r="F834" s="189"/>
      <c r="G834" s="190"/>
      <c r="H834" s="5">
        <f>SUM(H820:H833)</f>
        <v>0</v>
      </c>
      <c r="N834" s="3"/>
      <c r="O834" s="3"/>
      <c r="P834" s="3"/>
      <c r="Q834" s="3"/>
      <c r="R834" s="18"/>
      <c r="S834" s="3"/>
      <c r="V834" s="17"/>
      <c r="X834" s="11" t="s">
        <v>17</v>
      </c>
      <c r="Y834" s="10"/>
      <c r="AA834" s="188" t="s">
        <v>7</v>
      </c>
      <c r="AB834" s="189"/>
      <c r="AC834" s="190"/>
      <c r="AD834" s="5">
        <f>SUM(AD820:AD833)</f>
        <v>0</v>
      </c>
      <c r="AJ834" s="3"/>
      <c r="AK834" s="3"/>
      <c r="AL834" s="3"/>
      <c r="AM834" s="3"/>
      <c r="AN834" s="18"/>
      <c r="AO834" s="3"/>
    </row>
    <row r="835" spans="2:41" x14ac:dyDescent="0.25">
      <c r="B835" s="12"/>
      <c r="C835" s="10"/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2"/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 x14ac:dyDescent="0.25">
      <c r="B836" s="12"/>
      <c r="C836" s="10"/>
      <c r="N836" s="188" t="s">
        <v>7</v>
      </c>
      <c r="O836" s="189"/>
      <c r="P836" s="189"/>
      <c r="Q836" s="190"/>
      <c r="R836" s="18">
        <f>SUM(R820:R835)</f>
        <v>0</v>
      </c>
      <c r="S836" s="3"/>
      <c r="V836" s="17"/>
      <c r="X836" s="12"/>
      <c r="Y836" s="10"/>
      <c r="AJ836" s="188" t="s">
        <v>7</v>
      </c>
      <c r="AK836" s="189"/>
      <c r="AL836" s="189"/>
      <c r="AM836" s="190"/>
      <c r="AN836" s="18">
        <f>SUM(AN820:AN835)</f>
        <v>0</v>
      </c>
      <c r="AO836" s="3"/>
    </row>
    <row r="837" spans="2:41" x14ac:dyDescent="0.25">
      <c r="B837" s="12"/>
      <c r="C837" s="10"/>
      <c r="V837" s="17"/>
      <c r="X837" s="12"/>
      <c r="Y837" s="10"/>
    </row>
    <row r="838" spans="2:41" x14ac:dyDescent="0.25">
      <c r="B838" s="12"/>
      <c r="C838" s="10"/>
      <c r="V838" s="17"/>
      <c r="X838" s="12"/>
      <c r="Y838" s="10"/>
    </row>
    <row r="839" spans="2:41" x14ac:dyDescent="0.25">
      <c r="B839" s="12"/>
      <c r="C839" s="10"/>
      <c r="E839" s="14"/>
      <c r="V839" s="17"/>
      <c r="X839" s="12"/>
      <c r="Y839" s="10"/>
      <c r="AA839" s="14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V841" s="17"/>
      <c r="X841" s="12"/>
      <c r="Y841" s="10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2"/>
      <c r="C843" s="10"/>
      <c r="V843" s="17"/>
      <c r="X843" s="12"/>
      <c r="Y843" s="10"/>
    </row>
    <row r="844" spans="2:41" x14ac:dyDescent="0.25">
      <c r="B844" s="11"/>
      <c r="C844" s="10"/>
      <c r="V844" s="17"/>
      <c r="X844" s="11"/>
      <c r="Y844" s="10"/>
    </row>
    <row r="845" spans="2:41" x14ac:dyDescent="0.25">
      <c r="B845" s="15" t="s">
        <v>18</v>
      </c>
      <c r="C845" s="16">
        <f>SUM(C826:C844)</f>
        <v>0</v>
      </c>
      <c r="V845" s="17"/>
      <c r="X845" s="15" t="s">
        <v>18</v>
      </c>
      <c r="Y845" s="16">
        <f>SUM(Y826:Y844)</f>
        <v>0</v>
      </c>
    </row>
    <row r="846" spans="2:41" x14ac:dyDescent="0.25">
      <c r="D846" t="s">
        <v>22</v>
      </c>
      <c r="E846" t="s">
        <v>21</v>
      </c>
      <c r="V846" s="17"/>
      <c r="Z846" t="s">
        <v>22</v>
      </c>
      <c r="AA846" t="s">
        <v>21</v>
      </c>
    </row>
    <row r="847" spans="2:41" x14ac:dyDescent="0.25">
      <c r="E847" s="1" t="s">
        <v>19</v>
      </c>
      <c r="V847" s="17"/>
      <c r="AA847" s="1" t="s">
        <v>19</v>
      </c>
    </row>
    <row r="848" spans="2:41" x14ac:dyDescent="0.25">
      <c r="V848" s="17"/>
    </row>
    <row r="849" spans="1:43" x14ac:dyDescent="0.25">
      <c r="V849" s="17"/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V853" s="17"/>
    </row>
    <row r="854" spans="1:43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 x14ac:dyDescent="0.25">
      <c r="V857" s="17"/>
    </row>
    <row r="858" spans="1:43" x14ac:dyDescent="0.25">
      <c r="H858" s="192" t="s">
        <v>30</v>
      </c>
      <c r="I858" s="192"/>
      <c r="J858" s="192"/>
      <c r="V858" s="17"/>
      <c r="AA858" s="192" t="s">
        <v>31</v>
      </c>
      <c r="AB858" s="192"/>
      <c r="AC858" s="192"/>
    </row>
    <row r="859" spans="1:43" x14ac:dyDescent="0.25">
      <c r="H859" s="192"/>
      <c r="I859" s="192"/>
      <c r="J859" s="192"/>
      <c r="V859" s="17"/>
      <c r="AA859" s="192"/>
      <c r="AB859" s="192"/>
      <c r="AC859" s="192"/>
    </row>
    <row r="860" spans="1:43" x14ac:dyDescent="0.25">
      <c r="V860" s="17"/>
    </row>
    <row r="861" spans="1:43" x14ac:dyDescent="0.25">
      <c r="V861" s="17"/>
    </row>
    <row r="862" spans="1:43" ht="23.25" x14ac:dyDescent="0.35">
      <c r="B862" s="24" t="s">
        <v>70</v>
      </c>
      <c r="V862" s="17"/>
      <c r="X862" s="22" t="s">
        <v>70</v>
      </c>
    </row>
    <row r="863" spans="1:43" ht="23.25" x14ac:dyDescent="0.35">
      <c r="B863" s="23" t="s">
        <v>32</v>
      </c>
      <c r="C863" s="20">
        <f>IF(X818="PAGADO",0,C823)</f>
        <v>550</v>
      </c>
      <c r="E863" s="193" t="s">
        <v>20</v>
      </c>
      <c r="F863" s="193"/>
      <c r="G863" s="193"/>
      <c r="H863" s="193"/>
      <c r="V863" s="17"/>
      <c r="X863" s="23" t="s">
        <v>32</v>
      </c>
      <c r="Y863" s="20">
        <f>IF(B1663="PAGADO",0,C868)</f>
        <v>550</v>
      </c>
      <c r="AA863" s="193" t="s">
        <v>20</v>
      </c>
      <c r="AB863" s="193"/>
      <c r="AC863" s="193"/>
      <c r="AD863" s="193"/>
    </row>
    <row r="864" spans="1:43" x14ac:dyDescent="0.25">
      <c r="B864" s="1" t="s">
        <v>0</v>
      </c>
      <c r="C864" s="19">
        <f>H879</f>
        <v>0</v>
      </c>
      <c r="E864" s="2" t="s">
        <v>1</v>
      </c>
      <c r="F864" s="2" t="s">
        <v>2</v>
      </c>
      <c r="G864" s="2" t="s">
        <v>3</v>
      </c>
      <c r="H864" s="2" t="s">
        <v>4</v>
      </c>
      <c r="N864" s="2" t="s">
        <v>1</v>
      </c>
      <c r="O864" s="2" t="s">
        <v>5</v>
      </c>
      <c r="P864" s="2" t="s">
        <v>4</v>
      </c>
      <c r="Q864" s="2" t="s">
        <v>6</v>
      </c>
      <c r="R864" s="2" t="s">
        <v>7</v>
      </c>
      <c r="S864" s="3"/>
      <c r="V864" s="17"/>
      <c r="X864" s="1" t="s">
        <v>0</v>
      </c>
      <c r="Y864" s="19">
        <f>AD879</f>
        <v>0</v>
      </c>
      <c r="AA864" s="2" t="s">
        <v>1</v>
      </c>
      <c r="AB864" s="2" t="s">
        <v>2</v>
      </c>
      <c r="AC864" s="2" t="s">
        <v>3</v>
      </c>
      <c r="AD864" s="2" t="s">
        <v>4</v>
      </c>
      <c r="AJ864" s="2" t="s">
        <v>1</v>
      </c>
      <c r="AK864" s="2" t="s">
        <v>5</v>
      </c>
      <c r="AL864" s="2" t="s">
        <v>4</v>
      </c>
      <c r="AM864" s="2" t="s">
        <v>6</v>
      </c>
      <c r="AN864" s="2" t="s">
        <v>7</v>
      </c>
      <c r="AO864" s="3"/>
    </row>
    <row r="865" spans="2:41" x14ac:dyDescent="0.25">
      <c r="C865" s="2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Y865" s="2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" t="s">
        <v>24</v>
      </c>
      <c r="C866" s="19">
        <f>IF(C863&gt;0,C863+C864,C864)</f>
        <v>550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24</v>
      </c>
      <c r="Y866" s="19">
        <f>IF(Y863&gt;0,Y863+Y864,Y864)</f>
        <v>550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" t="s">
        <v>9</v>
      </c>
      <c r="C867" s="20">
        <f>C891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" t="s">
        <v>9</v>
      </c>
      <c r="Y867" s="20">
        <f>Y891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6" t="s">
        <v>26</v>
      </c>
      <c r="C868" s="21">
        <f>C866-C867</f>
        <v>550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6" t="s">
        <v>27</v>
      </c>
      <c r="Y868" s="21">
        <f>Y866-Y867</f>
        <v>550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 x14ac:dyDescent="0.35">
      <c r="B869" s="6"/>
      <c r="C869" s="7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95" t="str">
        <f>IF(Y868&lt;0,"NO PAGAR","COBRAR'")</f>
        <v>COBRAR'</v>
      </c>
      <c r="Y869" s="195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ht="23.25" x14ac:dyDescent="0.35">
      <c r="B870" s="195" t="str">
        <f>IF(C868&lt;0,"NO PAGAR","COBRAR'")</f>
        <v>COBRAR'</v>
      </c>
      <c r="C870" s="195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/>
      <c r="Y870" s="8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186" t="s">
        <v>9</v>
      </c>
      <c r="C871" s="18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86" t="s">
        <v>9</v>
      </c>
      <c r="Y871" s="187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9" t="str">
        <f>IF(Y823&lt;0,"SALDO ADELANTADO","SALDO A FAVOR '")</f>
        <v>SALDO A FAVOR '</v>
      </c>
      <c r="C872" s="10" t="b">
        <f>IF(Y823&lt;=0,Y823*-1)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9" t="str">
        <f>IF(C868&lt;0,"SALDO ADELANTADO","SALDO A FAVOR'")</f>
        <v>SALDO A FAVOR'</v>
      </c>
      <c r="Y872" s="10" t="b">
        <f>IF(C868&lt;=0,C868*-1)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10</v>
      </c>
      <c r="C873" s="10">
        <f>R881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10</v>
      </c>
      <c r="Y873" s="10">
        <f>AN881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11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11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11" t="s">
        <v>12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12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13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13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14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14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15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15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16</v>
      </c>
      <c r="C879" s="10"/>
      <c r="E879" s="188" t="s">
        <v>7</v>
      </c>
      <c r="F879" s="189"/>
      <c r="G879" s="190"/>
      <c r="H879" s="5">
        <f>SUM(H865:H878)</f>
        <v>0</v>
      </c>
      <c r="N879" s="3"/>
      <c r="O879" s="3"/>
      <c r="P879" s="3"/>
      <c r="Q879" s="3"/>
      <c r="R879" s="18"/>
      <c r="S879" s="3"/>
      <c r="V879" s="17"/>
      <c r="X879" s="11" t="s">
        <v>16</v>
      </c>
      <c r="Y879" s="10"/>
      <c r="AA879" s="188" t="s">
        <v>7</v>
      </c>
      <c r="AB879" s="189"/>
      <c r="AC879" s="190"/>
      <c r="AD879" s="5">
        <f>SUM(AD865:AD878)</f>
        <v>0</v>
      </c>
      <c r="AJ879" s="3"/>
      <c r="AK879" s="3"/>
      <c r="AL879" s="3"/>
      <c r="AM879" s="3"/>
      <c r="AN879" s="18"/>
      <c r="AO879" s="3"/>
    </row>
    <row r="880" spans="2:41" x14ac:dyDescent="0.25">
      <c r="B880" s="11" t="s">
        <v>17</v>
      </c>
      <c r="C880" s="10"/>
      <c r="E880" s="13"/>
      <c r="F880" s="13"/>
      <c r="G880" s="13"/>
      <c r="N880" s="3"/>
      <c r="O880" s="3"/>
      <c r="P880" s="3"/>
      <c r="Q880" s="3"/>
      <c r="R880" s="18"/>
      <c r="S880" s="3"/>
      <c r="V880" s="17"/>
      <c r="X880" s="11" t="s">
        <v>17</v>
      </c>
      <c r="Y880" s="10"/>
      <c r="AA880" s="13"/>
      <c r="AB880" s="13"/>
      <c r="AC880" s="13"/>
      <c r="AJ880" s="3"/>
      <c r="AK880" s="3"/>
      <c r="AL880" s="3"/>
      <c r="AM880" s="3"/>
      <c r="AN880" s="18"/>
      <c r="AO880" s="3"/>
    </row>
    <row r="881" spans="2:41" x14ac:dyDescent="0.25">
      <c r="B881" s="12"/>
      <c r="C881" s="10"/>
      <c r="N881" s="188" t="s">
        <v>7</v>
      </c>
      <c r="O881" s="189"/>
      <c r="P881" s="189"/>
      <c r="Q881" s="190"/>
      <c r="R881" s="18">
        <f>SUM(R865:R880)</f>
        <v>0</v>
      </c>
      <c r="S881" s="3"/>
      <c r="V881" s="17"/>
      <c r="X881" s="12"/>
      <c r="Y881" s="10"/>
      <c r="AJ881" s="188" t="s">
        <v>7</v>
      </c>
      <c r="AK881" s="189"/>
      <c r="AL881" s="189"/>
      <c r="AM881" s="190"/>
      <c r="AN881" s="18">
        <f>SUM(AN865:AN880)</f>
        <v>0</v>
      </c>
      <c r="AO881" s="3"/>
    </row>
    <row r="882" spans="2:41" x14ac:dyDescent="0.25">
      <c r="B882" s="12"/>
      <c r="C882" s="10"/>
      <c r="V882" s="17"/>
      <c r="X882" s="12"/>
      <c r="Y882" s="10"/>
    </row>
    <row r="883" spans="2:41" x14ac:dyDescent="0.25">
      <c r="B883" s="12"/>
      <c r="C883" s="10"/>
      <c r="V883" s="17"/>
      <c r="X883" s="12"/>
      <c r="Y883" s="10"/>
    </row>
    <row r="884" spans="2:41" x14ac:dyDescent="0.25">
      <c r="B884" s="12"/>
      <c r="C884" s="10"/>
      <c r="E884" s="14"/>
      <c r="V884" s="17"/>
      <c r="X884" s="12"/>
      <c r="Y884" s="10"/>
      <c r="AA884" s="14"/>
    </row>
    <row r="885" spans="2:41" x14ac:dyDescent="0.25">
      <c r="B885" s="12"/>
      <c r="C885" s="10"/>
      <c r="V885" s="17"/>
      <c r="X885" s="12"/>
      <c r="Y885" s="10"/>
    </row>
    <row r="886" spans="2:41" x14ac:dyDescent="0.25">
      <c r="B886" s="12"/>
      <c r="C886" s="10"/>
      <c r="V886" s="17"/>
      <c r="X886" s="12"/>
      <c r="Y886" s="10"/>
    </row>
    <row r="887" spans="2:41" x14ac:dyDescent="0.25">
      <c r="B887" s="12"/>
      <c r="C887" s="10"/>
      <c r="V887" s="17"/>
      <c r="X887" s="12"/>
      <c r="Y887" s="10"/>
    </row>
    <row r="888" spans="2:41" x14ac:dyDescent="0.25">
      <c r="B888" s="12"/>
      <c r="C888" s="10"/>
      <c r="V888" s="17"/>
      <c r="X888" s="12"/>
      <c r="Y888" s="10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1"/>
      <c r="C890" s="10"/>
      <c r="V890" s="17"/>
      <c r="X890" s="11"/>
      <c r="Y890" s="10"/>
    </row>
    <row r="891" spans="2:41" x14ac:dyDescent="0.25">
      <c r="B891" s="15" t="s">
        <v>18</v>
      </c>
      <c r="C891" s="16">
        <f>SUM(C872:C890)</f>
        <v>0</v>
      </c>
      <c r="D891" t="s">
        <v>22</v>
      </c>
      <c r="E891" t="s">
        <v>21</v>
      </c>
      <c r="V891" s="17"/>
      <c r="X891" s="15" t="s">
        <v>18</v>
      </c>
      <c r="Y891" s="16">
        <f>SUM(Y872:Y890)</f>
        <v>0</v>
      </c>
      <c r="Z891" t="s">
        <v>22</v>
      </c>
      <c r="AA891" t="s">
        <v>21</v>
      </c>
    </row>
    <row r="892" spans="2:41" x14ac:dyDescent="0.25">
      <c r="E892" s="1" t="s">
        <v>19</v>
      </c>
      <c r="V892" s="17"/>
      <c r="AA892" s="1" t="s">
        <v>19</v>
      </c>
    </row>
    <row r="893" spans="2:41" x14ac:dyDescent="0.25">
      <c r="V893" s="17"/>
    </row>
    <row r="894" spans="2:41" x14ac:dyDescent="0.25">
      <c r="V894" s="17"/>
    </row>
    <row r="895" spans="2:41" x14ac:dyDescent="0.25">
      <c r="V895" s="17"/>
    </row>
    <row r="896" spans="2:41" x14ac:dyDescent="0.25">
      <c r="V896" s="17"/>
    </row>
    <row r="897" spans="2:31" x14ac:dyDescent="0.25">
      <c r="V897" s="17"/>
    </row>
    <row r="898" spans="2:31" x14ac:dyDescent="0.25">
      <c r="V898" s="17"/>
    </row>
    <row r="899" spans="2:31" x14ac:dyDescent="0.25">
      <c r="V899" s="17"/>
    </row>
    <row r="900" spans="2:31" x14ac:dyDescent="0.25">
      <c r="V900" s="17"/>
    </row>
    <row r="901" spans="2:31" x14ac:dyDescent="0.25">
      <c r="V901" s="17"/>
    </row>
    <row r="902" spans="2:31" x14ac:dyDescent="0.25">
      <c r="V902" s="17"/>
    </row>
    <row r="903" spans="2:31" x14ac:dyDescent="0.25">
      <c r="V903" s="17"/>
    </row>
    <row r="904" spans="2:31" x14ac:dyDescent="0.25">
      <c r="V904" s="17"/>
    </row>
    <row r="905" spans="2:31" x14ac:dyDescent="0.25">
      <c r="V905" s="17"/>
    </row>
    <row r="906" spans="2:31" x14ac:dyDescent="0.25">
      <c r="V906" s="17"/>
      <c r="AC906" s="191" t="s">
        <v>29</v>
      </c>
      <c r="AD906" s="191"/>
      <c r="AE906" s="191"/>
    </row>
    <row r="907" spans="2:31" x14ac:dyDescent="0.25">
      <c r="H907" s="192" t="s">
        <v>28</v>
      </c>
      <c r="I907" s="192"/>
      <c r="J907" s="192"/>
      <c r="V907" s="17"/>
      <c r="AC907" s="191"/>
      <c r="AD907" s="191"/>
      <c r="AE907" s="191"/>
    </row>
    <row r="908" spans="2:31" x14ac:dyDescent="0.25">
      <c r="H908" s="192"/>
      <c r="I908" s="192"/>
      <c r="J908" s="192"/>
      <c r="V908" s="17"/>
      <c r="AC908" s="191"/>
      <c r="AD908" s="191"/>
      <c r="AE908" s="191"/>
    </row>
    <row r="909" spans="2:31" x14ac:dyDescent="0.25">
      <c r="V909" s="17"/>
    </row>
    <row r="910" spans="2:31" x14ac:dyDescent="0.25">
      <c r="V910" s="17"/>
    </row>
    <row r="911" spans="2:31" ht="23.25" x14ac:dyDescent="0.35">
      <c r="B911" s="22" t="s">
        <v>71</v>
      </c>
      <c r="V911" s="17"/>
      <c r="X911" s="22" t="s">
        <v>71</v>
      </c>
    </row>
    <row r="912" spans="2:31" ht="23.25" x14ac:dyDescent="0.35">
      <c r="B912" s="23" t="s">
        <v>32</v>
      </c>
      <c r="C912" s="20">
        <f>IF(X863="PAGADO",0,Y868)</f>
        <v>550</v>
      </c>
      <c r="E912" s="193" t="s">
        <v>20</v>
      </c>
      <c r="F912" s="193"/>
      <c r="G912" s="193"/>
      <c r="H912" s="193"/>
      <c r="V912" s="17"/>
      <c r="X912" s="23" t="s">
        <v>32</v>
      </c>
      <c r="Y912" s="20">
        <f>IF(B912="PAGADO",0,C917)</f>
        <v>550</v>
      </c>
      <c r="AA912" s="193" t="s">
        <v>20</v>
      </c>
      <c r="AB912" s="193"/>
      <c r="AC912" s="193"/>
      <c r="AD912" s="193"/>
    </row>
    <row r="913" spans="2:41" x14ac:dyDescent="0.25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 x14ac:dyDescent="0.25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" t="s">
        <v>24</v>
      </c>
      <c r="C915" s="19">
        <f>IF(C912&gt;0,C912+C913,C913)</f>
        <v>550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IF(Y912&gt;0,Y913+Y912,Y913)</f>
        <v>550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" t="s">
        <v>9</v>
      </c>
      <c r="C916" s="20">
        <f>C939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Y939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6" t="s">
        <v>25</v>
      </c>
      <c r="C917" s="21">
        <f>C915-C916</f>
        <v>550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8</v>
      </c>
      <c r="Y917" s="21">
        <f>Y915-Y916</f>
        <v>550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6.25" x14ac:dyDescent="0.4">
      <c r="B918" s="194" t="str">
        <f>IF(C917&lt;0,"NO PAGAR","COBRAR")</f>
        <v>COBRAR</v>
      </c>
      <c r="C918" s="194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94" t="str">
        <f>IF(Y917&lt;0,"NO PAGAR","COBRAR")</f>
        <v>COBRAR</v>
      </c>
      <c r="Y918" s="194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86" t="s">
        <v>9</v>
      </c>
      <c r="C919" s="18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86" t="s">
        <v>9</v>
      </c>
      <c r="Y919" s="187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9" t="str">
        <f>IF(C953&lt;0,"SALDO A FAVOR","SALDO ADELANTAD0'")</f>
        <v>SALDO ADELANTAD0'</v>
      </c>
      <c r="C920" s="10" t="b">
        <f>IF(Y868&lt;=0,Y868*-1)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9" t="str">
        <f>IF(C917&lt;0,"SALDO ADELANTADO","SALDO A FAVOR'")</f>
        <v>SALDO A FAVOR'</v>
      </c>
      <c r="Y920" s="10" t="b">
        <f>IF(C917&lt;=0,C917*-1)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10</v>
      </c>
      <c r="C921" s="10">
        <f>R930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10</v>
      </c>
      <c r="Y921" s="10">
        <f>AN930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11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11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12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12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13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13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14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14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15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15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16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16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17</v>
      </c>
      <c r="C928" s="10"/>
      <c r="E928" s="188" t="s">
        <v>7</v>
      </c>
      <c r="F928" s="189"/>
      <c r="G928" s="190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17</v>
      </c>
      <c r="Y928" s="10"/>
      <c r="AA928" s="188" t="s">
        <v>7</v>
      </c>
      <c r="AB928" s="189"/>
      <c r="AC928" s="190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 x14ac:dyDescent="0.25">
      <c r="B929" s="12"/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2"/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 x14ac:dyDescent="0.25">
      <c r="B930" s="12"/>
      <c r="C930" s="10"/>
      <c r="N930" s="188" t="s">
        <v>7</v>
      </c>
      <c r="O930" s="189"/>
      <c r="P930" s="189"/>
      <c r="Q930" s="190"/>
      <c r="R930" s="18">
        <f>SUM(R914:R929)</f>
        <v>0</v>
      </c>
      <c r="S930" s="3"/>
      <c r="V930" s="17"/>
      <c r="X930" s="12"/>
      <c r="Y930" s="10"/>
      <c r="AJ930" s="188" t="s">
        <v>7</v>
      </c>
      <c r="AK930" s="189"/>
      <c r="AL930" s="189"/>
      <c r="AM930" s="190"/>
      <c r="AN930" s="18">
        <f>SUM(AN914:AN929)</f>
        <v>0</v>
      </c>
      <c r="AO930" s="3"/>
    </row>
    <row r="931" spans="2:41" x14ac:dyDescent="0.25">
      <c r="B931" s="12"/>
      <c r="C931" s="10"/>
      <c r="V931" s="17"/>
      <c r="X931" s="12"/>
      <c r="Y931" s="10"/>
    </row>
    <row r="932" spans="2:41" x14ac:dyDescent="0.25">
      <c r="B932" s="12"/>
      <c r="C932" s="10"/>
      <c r="V932" s="17"/>
      <c r="X932" s="12"/>
      <c r="Y932" s="10"/>
    </row>
    <row r="933" spans="2:41" x14ac:dyDescent="0.25">
      <c r="B933" s="12"/>
      <c r="C933" s="10"/>
      <c r="E933" s="14"/>
      <c r="V933" s="17"/>
      <c r="X933" s="12"/>
      <c r="Y933" s="10"/>
      <c r="AA933" s="14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V935" s="17"/>
      <c r="X935" s="12"/>
      <c r="Y935" s="10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1"/>
      <c r="C938" s="10"/>
      <c r="V938" s="17"/>
      <c r="X938" s="11"/>
      <c r="Y938" s="10"/>
    </row>
    <row r="939" spans="2:41" x14ac:dyDescent="0.25">
      <c r="B939" s="15" t="s">
        <v>18</v>
      </c>
      <c r="C939" s="16">
        <f>SUM(C920:C938)</f>
        <v>0</v>
      </c>
      <c r="V939" s="17"/>
      <c r="X939" s="15" t="s">
        <v>18</v>
      </c>
      <c r="Y939" s="16">
        <f>SUM(Y920:Y938)</f>
        <v>0</v>
      </c>
    </row>
    <row r="940" spans="2:41" x14ac:dyDescent="0.25">
      <c r="D940" t="s">
        <v>22</v>
      </c>
      <c r="E940" t="s">
        <v>21</v>
      </c>
      <c r="V940" s="17"/>
      <c r="Z940" t="s">
        <v>22</v>
      </c>
      <c r="AA940" t="s">
        <v>21</v>
      </c>
    </row>
    <row r="941" spans="2:41" x14ac:dyDescent="0.25">
      <c r="E941" s="1" t="s">
        <v>19</v>
      </c>
      <c r="V941" s="17"/>
      <c r="AA941" s="1" t="s">
        <v>19</v>
      </c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1:43" x14ac:dyDescent="0.25">
      <c r="V945" s="17"/>
    </row>
    <row r="946" spans="1:43" x14ac:dyDescent="0.25">
      <c r="V946" s="17"/>
    </row>
    <row r="947" spans="1:43" x14ac:dyDescent="0.25">
      <c r="V947" s="17"/>
    </row>
    <row r="948" spans="1:43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 x14ac:dyDescent="0.25">
      <c r="V951" s="17"/>
    </row>
    <row r="952" spans="1:43" x14ac:dyDescent="0.25">
      <c r="H952" s="192" t="s">
        <v>30</v>
      </c>
      <c r="I952" s="192"/>
      <c r="J952" s="192"/>
      <c r="V952" s="17"/>
      <c r="AA952" s="192" t="s">
        <v>31</v>
      </c>
      <c r="AB952" s="192"/>
      <c r="AC952" s="192"/>
    </row>
    <row r="953" spans="1:43" x14ac:dyDescent="0.25">
      <c r="H953" s="192"/>
      <c r="I953" s="192"/>
      <c r="J953" s="192"/>
      <c r="V953" s="17"/>
      <c r="AA953" s="192"/>
      <c r="AB953" s="192"/>
      <c r="AC953" s="192"/>
    </row>
    <row r="954" spans="1:43" x14ac:dyDescent="0.25">
      <c r="V954" s="17"/>
    </row>
    <row r="955" spans="1:43" x14ac:dyDescent="0.25">
      <c r="V955" s="17"/>
    </row>
    <row r="956" spans="1:43" ht="23.25" x14ac:dyDescent="0.35">
      <c r="B956" s="24" t="s">
        <v>73</v>
      </c>
      <c r="V956" s="17"/>
      <c r="X956" s="22" t="s">
        <v>71</v>
      </c>
    </row>
    <row r="957" spans="1:43" ht="23.25" x14ac:dyDescent="0.35">
      <c r="B957" s="23" t="s">
        <v>32</v>
      </c>
      <c r="C957" s="20">
        <f>IF(X912="PAGADO",0,C917)</f>
        <v>550</v>
      </c>
      <c r="E957" s="193" t="s">
        <v>20</v>
      </c>
      <c r="F957" s="193"/>
      <c r="G957" s="193"/>
      <c r="H957" s="193"/>
      <c r="V957" s="17"/>
      <c r="X957" s="23" t="s">
        <v>32</v>
      </c>
      <c r="Y957" s="20">
        <f>IF(B1757="PAGADO",0,C962)</f>
        <v>550</v>
      </c>
      <c r="AA957" s="193" t="s">
        <v>20</v>
      </c>
      <c r="AB957" s="193"/>
      <c r="AC957" s="193"/>
      <c r="AD957" s="193"/>
    </row>
    <row r="958" spans="1:43" x14ac:dyDescent="0.25">
      <c r="B958" s="1" t="s">
        <v>0</v>
      </c>
      <c r="C958" s="19">
        <f>H973</f>
        <v>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1:43" x14ac:dyDescent="0.25">
      <c r="C959" s="2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x14ac:dyDescent="0.25">
      <c r="B960" s="1" t="s">
        <v>24</v>
      </c>
      <c r="C960" s="19">
        <f>IF(C957&gt;0,C957+C958,C958)</f>
        <v>550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550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" t="s">
        <v>9</v>
      </c>
      <c r="C961" s="20">
        <f>C985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Y985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6" t="s">
        <v>26</v>
      </c>
      <c r="C962" s="21">
        <f>C960-C961</f>
        <v>550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27</v>
      </c>
      <c r="Y962" s="21">
        <f>Y960-Y961</f>
        <v>550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 x14ac:dyDescent="0.35">
      <c r="B963" s="6"/>
      <c r="C963" s="7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95" t="str">
        <f>IF(Y962&lt;0,"NO PAGAR","COBRAR'")</f>
        <v>COBRAR'</v>
      </c>
      <c r="Y963" s="195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ht="23.25" x14ac:dyDescent="0.35">
      <c r="B964" s="195" t="str">
        <f>IF(C962&lt;0,"NO PAGAR","COBRAR'")</f>
        <v>COBRAR'</v>
      </c>
      <c r="C964" s="195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/>
      <c r="Y964" s="8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86" t="s">
        <v>9</v>
      </c>
      <c r="C965" s="18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86" t="s">
        <v>9</v>
      </c>
      <c r="Y965" s="187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9" t="str">
        <f>IF(Y917&lt;0,"SALDO ADELANTADO","SALDO A FAVOR '")</f>
        <v>SALDO A FAVOR '</v>
      </c>
      <c r="C966" s="10" t="b">
        <f>IF(Y917&lt;=0,Y917*-1)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9" t="str">
        <f>IF(C962&lt;0,"SALDO ADELANTADO","SALDO A FAVOR'")</f>
        <v>SALDO A FAVOR'</v>
      </c>
      <c r="Y966" s="10" t="b">
        <f>IF(C962&lt;=0,C962*-1)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10</v>
      </c>
      <c r="C967" s="10">
        <f>R975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10</v>
      </c>
      <c r="Y967" s="10">
        <f>AN975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11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11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12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12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13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13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14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14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15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15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16</v>
      </c>
      <c r="C973" s="10"/>
      <c r="E973" s="188" t="s">
        <v>7</v>
      </c>
      <c r="F973" s="189"/>
      <c r="G973" s="190"/>
      <c r="H973" s="5">
        <f>SUM(H959:H972)</f>
        <v>0</v>
      </c>
      <c r="N973" s="3"/>
      <c r="O973" s="3"/>
      <c r="P973" s="3"/>
      <c r="Q973" s="3"/>
      <c r="R973" s="18"/>
      <c r="S973" s="3"/>
      <c r="V973" s="17"/>
      <c r="X973" s="11" t="s">
        <v>16</v>
      </c>
      <c r="Y973" s="10"/>
      <c r="AA973" s="188" t="s">
        <v>7</v>
      </c>
      <c r="AB973" s="189"/>
      <c r="AC973" s="190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 x14ac:dyDescent="0.25">
      <c r="B974" s="11" t="s">
        <v>17</v>
      </c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1" t="s">
        <v>17</v>
      </c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 x14ac:dyDescent="0.25">
      <c r="B975" s="12"/>
      <c r="C975" s="10"/>
      <c r="N975" s="188" t="s">
        <v>7</v>
      </c>
      <c r="O975" s="189"/>
      <c r="P975" s="189"/>
      <c r="Q975" s="190"/>
      <c r="R975" s="18">
        <f>SUM(R959:R974)</f>
        <v>0</v>
      </c>
      <c r="S975" s="3"/>
      <c r="V975" s="17"/>
      <c r="X975" s="12"/>
      <c r="Y975" s="10"/>
      <c r="AJ975" s="188" t="s">
        <v>7</v>
      </c>
      <c r="AK975" s="189"/>
      <c r="AL975" s="189"/>
      <c r="AM975" s="190"/>
      <c r="AN975" s="18">
        <f>SUM(AN959:AN974)</f>
        <v>0</v>
      </c>
      <c r="AO975" s="3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V977" s="17"/>
      <c r="X977" s="12"/>
      <c r="Y977" s="10"/>
    </row>
    <row r="978" spans="2:27" x14ac:dyDescent="0.25">
      <c r="B978" s="12"/>
      <c r="C978" s="10"/>
      <c r="E978" s="14"/>
      <c r="V978" s="17"/>
      <c r="X978" s="12"/>
      <c r="Y978" s="10"/>
      <c r="AA978" s="14"/>
    </row>
    <row r="979" spans="2:27" x14ac:dyDescent="0.25">
      <c r="B979" s="12"/>
      <c r="C979" s="10"/>
      <c r="V979" s="17"/>
      <c r="X979" s="12"/>
      <c r="Y979" s="10"/>
    </row>
    <row r="980" spans="2:27" x14ac:dyDescent="0.25">
      <c r="B980" s="12"/>
      <c r="C980" s="10"/>
      <c r="V980" s="17"/>
      <c r="X980" s="12"/>
      <c r="Y980" s="10"/>
    </row>
    <row r="981" spans="2:27" x14ac:dyDescent="0.25">
      <c r="B981" s="12"/>
      <c r="C981" s="10"/>
      <c r="V981" s="17"/>
      <c r="X981" s="12"/>
      <c r="Y981" s="10"/>
    </row>
    <row r="982" spans="2:27" x14ac:dyDescent="0.25">
      <c r="B982" s="12"/>
      <c r="C982" s="10"/>
      <c r="V982" s="17"/>
      <c r="X982" s="12"/>
      <c r="Y982" s="10"/>
    </row>
    <row r="983" spans="2:27" x14ac:dyDescent="0.25">
      <c r="B983" s="12"/>
      <c r="C983" s="10"/>
      <c r="V983" s="17"/>
      <c r="X983" s="12"/>
      <c r="Y983" s="10"/>
    </row>
    <row r="984" spans="2:27" x14ac:dyDescent="0.25">
      <c r="B984" s="11"/>
      <c r="C984" s="10"/>
      <c r="V984" s="17"/>
      <c r="X984" s="11"/>
      <c r="Y984" s="10"/>
    </row>
    <row r="985" spans="2:27" x14ac:dyDescent="0.25">
      <c r="B985" s="15" t="s">
        <v>18</v>
      </c>
      <c r="C985" s="16">
        <f>SUM(C966:C984)</f>
        <v>0</v>
      </c>
      <c r="D985" t="s">
        <v>22</v>
      </c>
      <c r="E985" t="s">
        <v>21</v>
      </c>
      <c r="V985" s="17"/>
      <c r="X985" s="15" t="s">
        <v>18</v>
      </c>
      <c r="Y985" s="16">
        <f>SUM(Y966:Y984)</f>
        <v>0</v>
      </c>
      <c r="Z985" t="s">
        <v>22</v>
      </c>
      <c r="AA985" t="s">
        <v>21</v>
      </c>
    </row>
    <row r="986" spans="2:27" x14ac:dyDescent="0.25">
      <c r="E986" s="1" t="s">
        <v>19</v>
      </c>
      <c r="V986" s="17"/>
      <c r="AA986" s="1" t="s">
        <v>19</v>
      </c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  <c r="AC999" s="191" t="s">
        <v>29</v>
      </c>
      <c r="AD999" s="191"/>
      <c r="AE999" s="191"/>
    </row>
    <row r="1000" spans="2:41" x14ac:dyDescent="0.25">
      <c r="H1000" s="192" t="s">
        <v>28</v>
      </c>
      <c r="I1000" s="192"/>
      <c r="J1000" s="192"/>
      <c r="V1000" s="17"/>
      <c r="AC1000" s="191"/>
      <c r="AD1000" s="191"/>
      <c r="AE1000" s="191"/>
    </row>
    <row r="1001" spans="2:41" x14ac:dyDescent="0.25">
      <c r="H1001" s="192"/>
      <c r="I1001" s="192"/>
      <c r="J1001" s="192"/>
      <c r="V1001" s="17"/>
      <c r="AC1001" s="191"/>
      <c r="AD1001" s="191"/>
      <c r="AE1001" s="191"/>
    </row>
    <row r="1002" spans="2:41" x14ac:dyDescent="0.25">
      <c r="V1002" s="17"/>
    </row>
    <row r="1003" spans="2:41" x14ac:dyDescent="0.25">
      <c r="V1003" s="17"/>
    </row>
    <row r="1004" spans="2:41" ht="23.25" x14ac:dyDescent="0.35">
      <c r="B1004" s="22" t="s">
        <v>72</v>
      </c>
      <c r="V1004" s="17"/>
      <c r="X1004" s="22" t="s">
        <v>74</v>
      </c>
    </row>
    <row r="1005" spans="2:41" ht="23.25" x14ac:dyDescent="0.35">
      <c r="B1005" s="23" t="s">
        <v>32</v>
      </c>
      <c r="C1005" s="20">
        <f>IF(X957="PAGADO",0,Y962)</f>
        <v>550</v>
      </c>
      <c r="E1005" s="193" t="s">
        <v>20</v>
      </c>
      <c r="F1005" s="193"/>
      <c r="G1005" s="193"/>
      <c r="H1005" s="193"/>
      <c r="V1005" s="17"/>
      <c r="X1005" s="23" t="s">
        <v>32</v>
      </c>
      <c r="Y1005" s="20">
        <f>IF(B1005="PAGADO",0,C1010)</f>
        <v>550</v>
      </c>
      <c r="AA1005" s="193" t="s">
        <v>20</v>
      </c>
      <c r="AB1005" s="193"/>
      <c r="AC1005" s="193"/>
      <c r="AD1005" s="193"/>
    </row>
    <row r="1006" spans="2:41" x14ac:dyDescent="0.25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2:41" x14ac:dyDescent="0.25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" t="s">
        <v>24</v>
      </c>
      <c r="C1008" s="19">
        <f>IF(C1005&gt;0,C1005+C1006,C1006)</f>
        <v>550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550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" t="s">
        <v>9</v>
      </c>
      <c r="C1009" s="20">
        <f>C1032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Y1032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6" t="s">
        <v>25</v>
      </c>
      <c r="C1010" s="21">
        <f>C1008-C1009</f>
        <v>550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8</v>
      </c>
      <c r="Y1010" s="21">
        <f>Y1008-Y1009</f>
        <v>550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6.25" x14ac:dyDescent="0.4">
      <c r="B1011" s="194" t="str">
        <f>IF(C1010&lt;0,"NO PAGAR","COBRAR")</f>
        <v>COBRAR</v>
      </c>
      <c r="C1011" s="194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94" t="str">
        <f>IF(Y1010&lt;0,"NO PAGAR","COBRAR")</f>
        <v>COBRAR</v>
      </c>
      <c r="Y1011" s="194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86" t="s">
        <v>9</v>
      </c>
      <c r="C1012" s="187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86" t="s">
        <v>9</v>
      </c>
      <c r="Y1012" s="187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9" t="str">
        <f>IF(C1046&lt;0,"SALDO A FAVOR","SALDO ADELANTAD0'")</f>
        <v>SALDO ADELANTAD0'</v>
      </c>
      <c r="C1013" s="10" t="b">
        <f>IF(Y957&lt;=0,Y957*-1)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9" t="str">
        <f>IF(C1010&lt;0,"SALDO ADELANTADO","SALDO A FAVOR'")</f>
        <v>SALDO A FAVOR'</v>
      </c>
      <c r="Y1013" s="10" t="b">
        <f>IF(C1010&lt;=0,C1010*-1)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10</v>
      </c>
      <c r="C1014" s="10">
        <f>R1023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10</v>
      </c>
      <c r="Y1014" s="10">
        <f>AN1023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11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11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12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12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13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13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14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14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15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15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16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16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17</v>
      </c>
      <c r="C1021" s="10"/>
      <c r="E1021" s="188" t="s">
        <v>7</v>
      </c>
      <c r="F1021" s="189"/>
      <c r="G1021" s="190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17</v>
      </c>
      <c r="Y1021" s="10"/>
      <c r="AA1021" s="188" t="s">
        <v>7</v>
      </c>
      <c r="AB1021" s="189"/>
      <c r="AC1021" s="190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 x14ac:dyDescent="0.25">
      <c r="B1022" s="12"/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2"/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 x14ac:dyDescent="0.25">
      <c r="B1023" s="12"/>
      <c r="C1023" s="10"/>
      <c r="N1023" s="188" t="s">
        <v>7</v>
      </c>
      <c r="O1023" s="189"/>
      <c r="P1023" s="189"/>
      <c r="Q1023" s="190"/>
      <c r="R1023" s="18">
        <f>SUM(R1007:R1022)</f>
        <v>0</v>
      </c>
      <c r="S1023" s="3"/>
      <c r="V1023" s="17"/>
      <c r="X1023" s="12"/>
      <c r="Y1023" s="10"/>
      <c r="AJ1023" s="188" t="s">
        <v>7</v>
      </c>
      <c r="AK1023" s="189"/>
      <c r="AL1023" s="189"/>
      <c r="AM1023" s="190"/>
      <c r="AN1023" s="18">
        <f>SUM(AN1007:AN1022)</f>
        <v>0</v>
      </c>
      <c r="AO1023" s="3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E1026" s="14"/>
      <c r="V1026" s="17"/>
      <c r="X1026" s="12"/>
      <c r="Y1026" s="10"/>
      <c r="AA1026" s="14"/>
    </row>
    <row r="1027" spans="2:27" x14ac:dyDescent="0.25">
      <c r="B1027" s="12"/>
      <c r="C1027" s="10"/>
      <c r="V1027" s="17"/>
      <c r="X1027" s="12"/>
      <c r="Y1027" s="10"/>
    </row>
    <row r="1028" spans="2:27" x14ac:dyDescent="0.25">
      <c r="B1028" s="12"/>
      <c r="C1028" s="10"/>
      <c r="V1028" s="17"/>
      <c r="X1028" s="12"/>
      <c r="Y1028" s="10"/>
    </row>
    <row r="1029" spans="2:27" x14ac:dyDescent="0.25">
      <c r="B1029" s="12"/>
      <c r="C1029" s="10"/>
      <c r="V1029" s="17"/>
      <c r="X1029" s="12"/>
      <c r="Y1029" s="10"/>
    </row>
    <row r="1030" spans="2:27" x14ac:dyDescent="0.25">
      <c r="B1030" s="12"/>
      <c r="C1030" s="10"/>
      <c r="V1030" s="17"/>
      <c r="X1030" s="12"/>
      <c r="Y1030" s="10"/>
    </row>
    <row r="1031" spans="2:27" x14ac:dyDescent="0.25">
      <c r="B1031" s="11"/>
      <c r="C1031" s="10"/>
      <c r="V1031" s="17"/>
      <c r="X1031" s="11"/>
      <c r="Y1031" s="10"/>
    </row>
    <row r="1032" spans="2:27" x14ac:dyDescent="0.25">
      <c r="B1032" s="15" t="s">
        <v>18</v>
      </c>
      <c r="C1032" s="16">
        <f>SUM(C1013:C1031)</f>
        <v>0</v>
      </c>
      <c r="V1032" s="17"/>
      <c r="X1032" s="15" t="s">
        <v>18</v>
      </c>
      <c r="Y1032" s="16">
        <f>SUM(Y1013:Y1031)</f>
        <v>0</v>
      </c>
    </row>
    <row r="1033" spans="2:27" x14ac:dyDescent="0.25">
      <c r="D1033" t="s">
        <v>22</v>
      </c>
      <c r="E1033" t="s">
        <v>21</v>
      </c>
      <c r="V1033" s="17"/>
      <c r="Z1033" t="s">
        <v>22</v>
      </c>
      <c r="AA1033" t="s">
        <v>21</v>
      </c>
    </row>
    <row r="1034" spans="2:27" x14ac:dyDescent="0.25">
      <c r="E1034" s="1" t="s">
        <v>19</v>
      </c>
      <c r="V1034" s="17"/>
      <c r="AA1034" s="1" t="s">
        <v>19</v>
      </c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1:43" x14ac:dyDescent="0.25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 x14ac:dyDescent="0.25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 x14ac:dyDescent="0.25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 x14ac:dyDescent="0.25">
      <c r="V1044" s="17"/>
    </row>
    <row r="1045" spans="1:43" x14ac:dyDescent="0.25">
      <c r="H1045" s="192" t="s">
        <v>30</v>
      </c>
      <c r="I1045" s="192"/>
      <c r="J1045" s="192"/>
      <c r="V1045" s="17"/>
      <c r="AA1045" s="192" t="s">
        <v>31</v>
      </c>
      <c r="AB1045" s="192"/>
      <c r="AC1045" s="192"/>
    </row>
    <row r="1046" spans="1:43" x14ac:dyDescent="0.25">
      <c r="H1046" s="192"/>
      <c r="I1046" s="192"/>
      <c r="J1046" s="192"/>
      <c r="V1046" s="17"/>
      <c r="AA1046" s="192"/>
      <c r="AB1046" s="192"/>
      <c r="AC1046" s="192"/>
    </row>
    <row r="1047" spans="1:43" x14ac:dyDescent="0.25">
      <c r="V1047" s="17"/>
    </row>
    <row r="1048" spans="1:43" x14ac:dyDescent="0.25">
      <c r="V1048" s="17"/>
    </row>
    <row r="1049" spans="1:43" ht="23.25" x14ac:dyDescent="0.35">
      <c r="B1049" s="24" t="s">
        <v>72</v>
      </c>
      <c r="V1049" s="17"/>
      <c r="X1049" s="22" t="s">
        <v>72</v>
      </c>
    </row>
    <row r="1050" spans="1:43" ht="23.25" x14ac:dyDescent="0.35">
      <c r="B1050" s="23" t="s">
        <v>32</v>
      </c>
      <c r="C1050" s="20">
        <f>IF(X1005="PAGADO",0,C1010)</f>
        <v>550</v>
      </c>
      <c r="E1050" s="193" t="s">
        <v>20</v>
      </c>
      <c r="F1050" s="193"/>
      <c r="G1050" s="193"/>
      <c r="H1050" s="193"/>
      <c r="V1050" s="17"/>
      <c r="X1050" s="23" t="s">
        <v>32</v>
      </c>
      <c r="Y1050" s="20">
        <f>IF(B1850="PAGADO",0,C1055)</f>
        <v>550</v>
      </c>
      <c r="AA1050" s="193" t="s">
        <v>20</v>
      </c>
      <c r="AB1050" s="193"/>
      <c r="AC1050" s="193"/>
      <c r="AD1050" s="193"/>
    </row>
    <row r="1051" spans="1:43" x14ac:dyDescent="0.25">
      <c r="B1051" s="1" t="s">
        <v>0</v>
      </c>
      <c r="C1051" s="19">
        <f>H1066</f>
        <v>0</v>
      </c>
      <c r="E1051" s="2" t="s">
        <v>1</v>
      </c>
      <c r="F1051" s="2" t="s">
        <v>2</v>
      </c>
      <c r="G1051" s="2" t="s">
        <v>3</v>
      </c>
      <c r="H1051" s="2" t="s">
        <v>4</v>
      </c>
      <c r="N1051" s="2" t="s">
        <v>1</v>
      </c>
      <c r="O1051" s="2" t="s">
        <v>5</v>
      </c>
      <c r="P1051" s="2" t="s">
        <v>4</v>
      </c>
      <c r="Q1051" s="2" t="s">
        <v>6</v>
      </c>
      <c r="R1051" s="2" t="s">
        <v>7</v>
      </c>
      <c r="S1051" s="3"/>
      <c r="V1051" s="17"/>
      <c r="X1051" s="1" t="s">
        <v>0</v>
      </c>
      <c r="Y1051" s="19">
        <f>AD1066</f>
        <v>0</v>
      </c>
      <c r="AA1051" s="2" t="s">
        <v>1</v>
      </c>
      <c r="AB1051" s="2" t="s">
        <v>2</v>
      </c>
      <c r="AC1051" s="2" t="s">
        <v>3</v>
      </c>
      <c r="AD1051" s="2" t="s">
        <v>4</v>
      </c>
      <c r="AJ1051" s="2" t="s">
        <v>1</v>
      </c>
      <c r="AK1051" s="2" t="s">
        <v>5</v>
      </c>
      <c r="AL1051" s="2" t="s">
        <v>4</v>
      </c>
      <c r="AM1051" s="2" t="s">
        <v>6</v>
      </c>
      <c r="AN1051" s="2" t="s">
        <v>7</v>
      </c>
      <c r="AO1051" s="3"/>
    </row>
    <row r="1052" spans="1:43" x14ac:dyDescent="0.25">
      <c r="C1052" s="2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Y1052" s="2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 x14ac:dyDescent="0.25">
      <c r="B1053" s="1" t="s">
        <v>24</v>
      </c>
      <c r="C1053" s="19">
        <f>IF(C1050&gt;0,C1050+C1051,C1051)</f>
        <v>550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24</v>
      </c>
      <c r="Y1053" s="19">
        <f>IF(Y1050&gt;0,Y1050+Y1051,Y1051)</f>
        <v>550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 x14ac:dyDescent="0.25">
      <c r="B1054" s="1" t="s">
        <v>9</v>
      </c>
      <c r="C1054" s="20">
        <f>C1078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" t="s">
        <v>9</v>
      </c>
      <c r="Y1054" s="20">
        <f>Y1078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x14ac:dyDescent="0.25">
      <c r="B1055" s="6" t="s">
        <v>26</v>
      </c>
      <c r="C1055" s="21">
        <f>C1053-C1054</f>
        <v>550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6" t="s">
        <v>27</v>
      </c>
      <c r="Y1055" s="21">
        <f>Y1053-Y1054</f>
        <v>550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 x14ac:dyDescent="0.35">
      <c r="B1056" s="6"/>
      <c r="C1056" s="7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95" t="str">
        <f>IF(Y1055&lt;0,"NO PAGAR","COBRAR'")</f>
        <v>COBRAR'</v>
      </c>
      <c r="Y1056" s="195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ht="23.25" x14ac:dyDescent="0.35">
      <c r="B1057" s="195" t="str">
        <f>IF(C1055&lt;0,"NO PAGAR","COBRAR'")</f>
        <v>COBRAR'</v>
      </c>
      <c r="C1057" s="195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/>
      <c r="Y1057" s="8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186" t="s">
        <v>9</v>
      </c>
      <c r="C1058" s="18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86" t="s">
        <v>9</v>
      </c>
      <c r="Y1058" s="187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9" t="str">
        <f>IF(Y1010&lt;0,"SALDO ADELANTADO","SALDO A FAVOR '")</f>
        <v>SALDO A FAVOR '</v>
      </c>
      <c r="C1059" s="10" t="b">
        <f>IF(Y1010&lt;=0,Y1010*-1)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9" t="str">
        <f>IF(C1055&lt;0,"SALDO ADELANTADO","SALDO A FAVOR'")</f>
        <v>SALDO A FAVOR'</v>
      </c>
      <c r="Y1059" s="10" t="b">
        <f>IF(C1055&lt;=0,C1055*-1)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1" t="s">
        <v>10</v>
      </c>
      <c r="C1060" s="10">
        <f>R1068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10</v>
      </c>
      <c r="Y1060" s="10">
        <f>AN1068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1" t="s">
        <v>11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11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12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12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13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13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14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14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15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15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16</v>
      </c>
      <c r="C1066" s="10"/>
      <c r="E1066" s="188" t="s">
        <v>7</v>
      </c>
      <c r="F1066" s="189"/>
      <c r="G1066" s="190"/>
      <c r="H1066" s="5">
        <f>SUM(H1052:H1065)</f>
        <v>0</v>
      </c>
      <c r="N1066" s="3"/>
      <c r="O1066" s="3"/>
      <c r="P1066" s="3"/>
      <c r="Q1066" s="3"/>
      <c r="R1066" s="18"/>
      <c r="S1066" s="3"/>
      <c r="V1066" s="17"/>
      <c r="X1066" s="11" t="s">
        <v>16</v>
      </c>
      <c r="Y1066" s="10"/>
      <c r="AA1066" s="188" t="s">
        <v>7</v>
      </c>
      <c r="AB1066" s="189"/>
      <c r="AC1066" s="190"/>
      <c r="AD1066" s="5">
        <f>SUM(AD1052:AD1065)</f>
        <v>0</v>
      </c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17</v>
      </c>
      <c r="C1067" s="10"/>
      <c r="E1067" s="13"/>
      <c r="F1067" s="13"/>
      <c r="G1067" s="13"/>
      <c r="N1067" s="3"/>
      <c r="O1067" s="3"/>
      <c r="P1067" s="3"/>
      <c r="Q1067" s="3"/>
      <c r="R1067" s="18"/>
      <c r="S1067" s="3"/>
      <c r="V1067" s="17"/>
      <c r="X1067" s="11" t="s">
        <v>17</v>
      </c>
      <c r="Y1067" s="10"/>
      <c r="AA1067" s="13"/>
      <c r="AB1067" s="13"/>
      <c r="AC1067" s="13"/>
      <c r="AJ1067" s="3"/>
      <c r="AK1067" s="3"/>
      <c r="AL1067" s="3"/>
      <c r="AM1067" s="3"/>
      <c r="AN1067" s="18"/>
      <c r="AO1067" s="3"/>
    </row>
    <row r="1068" spans="2:41" x14ac:dyDescent="0.25">
      <c r="B1068" s="12"/>
      <c r="C1068" s="10"/>
      <c r="N1068" s="188" t="s">
        <v>7</v>
      </c>
      <c r="O1068" s="189"/>
      <c r="P1068" s="189"/>
      <c r="Q1068" s="190"/>
      <c r="R1068" s="18">
        <f>SUM(R1052:R1067)</f>
        <v>0</v>
      </c>
      <c r="S1068" s="3"/>
      <c r="V1068" s="17"/>
      <c r="X1068" s="12"/>
      <c r="Y1068" s="10"/>
      <c r="AJ1068" s="188" t="s">
        <v>7</v>
      </c>
      <c r="AK1068" s="189"/>
      <c r="AL1068" s="189"/>
      <c r="AM1068" s="190"/>
      <c r="AN1068" s="18">
        <f>SUM(AN1052:AN1067)</f>
        <v>0</v>
      </c>
      <c r="AO1068" s="3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V1070" s="17"/>
      <c r="X1070" s="12"/>
      <c r="Y1070" s="10"/>
    </row>
    <row r="1071" spans="2:41" x14ac:dyDescent="0.25">
      <c r="B1071" s="12"/>
      <c r="C1071" s="10"/>
      <c r="E1071" s="14"/>
      <c r="V1071" s="17"/>
      <c r="X1071" s="12"/>
      <c r="Y1071" s="10"/>
      <c r="AA1071" s="14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V1073" s="17"/>
      <c r="X1073" s="12"/>
      <c r="Y1073" s="10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1"/>
      <c r="C1077" s="10"/>
      <c r="V1077" s="17"/>
      <c r="X1077" s="11"/>
      <c r="Y1077" s="10"/>
    </row>
    <row r="1078" spans="2:27" x14ac:dyDescent="0.25">
      <c r="B1078" s="15" t="s">
        <v>18</v>
      </c>
      <c r="C1078" s="16">
        <f>SUM(C1059:C1077)</f>
        <v>0</v>
      </c>
      <c r="D1078" t="s">
        <v>22</v>
      </c>
      <c r="E1078" t="s">
        <v>21</v>
      </c>
      <c r="V1078" s="17"/>
      <c r="X1078" s="15" t="s">
        <v>18</v>
      </c>
      <c r="Y1078" s="16">
        <f>SUM(Y1059:Y1077)</f>
        <v>0</v>
      </c>
      <c r="Z1078" t="s">
        <v>22</v>
      </c>
      <c r="AA1078" t="s">
        <v>21</v>
      </c>
    </row>
    <row r="1079" spans="2:27" x14ac:dyDescent="0.25">
      <c r="E1079" s="1" t="s">
        <v>19</v>
      </c>
      <c r="V1079" s="17"/>
      <c r="AA1079" s="1" t="s">
        <v>19</v>
      </c>
    </row>
    <row r="1080" spans="2:27" x14ac:dyDescent="0.25">
      <c r="V1080" s="17"/>
    </row>
    <row r="1081" spans="2:27" x14ac:dyDescent="0.25">
      <c r="V1081" s="17"/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</sheetData>
  <mergeCells count="288">
    <mergeCell ref="E1066:G1066"/>
    <mergeCell ref="AA1066:AC1066"/>
    <mergeCell ref="N1068:Q1068"/>
    <mergeCell ref="AJ1068:AM1068"/>
    <mergeCell ref="E1050:H1050"/>
    <mergeCell ref="AA1050:AD1050"/>
    <mergeCell ref="X1056:Y1056"/>
    <mergeCell ref="B1057:C1057"/>
    <mergeCell ref="B1058:C1058"/>
    <mergeCell ref="X1058:Y1058"/>
    <mergeCell ref="E1021:G1021"/>
    <mergeCell ref="AA1021:AC1021"/>
    <mergeCell ref="N1023:Q1023"/>
    <mergeCell ref="AJ1023:AM1023"/>
    <mergeCell ref="H1045:J1046"/>
    <mergeCell ref="AA1045:AC1046"/>
    <mergeCell ref="E1005:H1005"/>
    <mergeCell ref="AA1005:AD1005"/>
    <mergeCell ref="B1011:C1011"/>
    <mergeCell ref="X1011:Y1011"/>
    <mergeCell ref="B1012:C1012"/>
    <mergeCell ref="X1012:Y1012"/>
    <mergeCell ref="E973:G973"/>
    <mergeCell ref="AA973:AC973"/>
    <mergeCell ref="N975:Q975"/>
    <mergeCell ref="AJ975:AM975"/>
    <mergeCell ref="AC999:AE1001"/>
    <mergeCell ref="H1000:J1001"/>
    <mergeCell ref="E957:H957"/>
    <mergeCell ref="AA957:AD957"/>
    <mergeCell ref="X963:Y963"/>
    <mergeCell ref="B964:C964"/>
    <mergeCell ref="B965:C965"/>
    <mergeCell ref="X965:Y965"/>
    <mergeCell ref="E928:G928"/>
    <mergeCell ref="AA928:AC928"/>
    <mergeCell ref="N930:Q930"/>
    <mergeCell ref="AJ930:AM930"/>
    <mergeCell ref="H952:J953"/>
    <mergeCell ref="AA952:AC953"/>
    <mergeCell ref="E912:H912"/>
    <mergeCell ref="AA912:AD912"/>
    <mergeCell ref="B918:C918"/>
    <mergeCell ref="X918:Y918"/>
    <mergeCell ref="B919:C919"/>
    <mergeCell ref="X919:Y919"/>
    <mergeCell ref="E879:G879"/>
    <mergeCell ref="AA879:AC879"/>
    <mergeCell ref="N881:Q881"/>
    <mergeCell ref="AJ881:AM881"/>
    <mergeCell ref="AC906:AE908"/>
    <mergeCell ref="H907:J908"/>
    <mergeCell ref="E863:H863"/>
    <mergeCell ref="AA863:AD863"/>
    <mergeCell ref="X869:Y869"/>
    <mergeCell ref="B870:C870"/>
    <mergeCell ref="B871:C871"/>
    <mergeCell ref="X871:Y871"/>
    <mergeCell ref="E834:G834"/>
    <mergeCell ref="AA834:AC834"/>
    <mergeCell ref="N836:Q836"/>
    <mergeCell ref="AJ836:AM836"/>
    <mergeCell ref="H858:J859"/>
    <mergeCell ref="AA858:AC859"/>
    <mergeCell ref="E818:H818"/>
    <mergeCell ref="AA818:AD818"/>
    <mergeCell ref="B824:C824"/>
    <mergeCell ref="X824:Y824"/>
    <mergeCell ref="B825:C825"/>
    <mergeCell ref="X825:Y825"/>
    <mergeCell ref="E786:G786"/>
    <mergeCell ref="AA786:AC786"/>
    <mergeCell ref="N788:Q788"/>
    <mergeCell ref="AJ788:AM788"/>
    <mergeCell ref="AC812:AE814"/>
    <mergeCell ref="H813:J814"/>
    <mergeCell ref="E770:H770"/>
    <mergeCell ref="AA770:AD770"/>
    <mergeCell ref="X776:Y776"/>
    <mergeCell ref="B777:C777"/>
    <mergeCell ref="B778:C778"/>
    <mergeCell ref="X778:Y778"/>
    <mergeCell ref="E741:G741"/>
    <mergeCell ref="AA741:AC741"/>
    <mergeCell ref="N743:Q743"/>
    <mergeCell ref="AJ743:AM743"/>
    <mergeCell ref="H765:J766"/>
    <mergeCell ref="AA765:AC766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2"/>
  <sheetViews>
    <sheetView topLeftCell="A637" zoomScaleNormal="100" workbookViewId="0">
      <selection activeCell="E651" sqref="E65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91" t="s">
        <v>29</v>
      </c>
      <c r="AD2" s="191"/>
      <c r="AE2" s="191"/>
    </row>
    <row r="3" spans="2:41" x14ac:dyDescent="0.25">
      <c r="H3" s="192" t="s">
        <v>28</v>
      </c>
      <c r="I3" s="192"/>
      <c r="J3" s="192"/>
      <c r="V3" s="17"/>
      <c r="AC3" s="191"/>
      <c r="AD3" s="191"/>
      <c r="AE3" s="191"/>
    </row>
    <row r="4" spans="2:41" x14ac:dyDescent="0.25">
      <c r="H4" s="192"/>
      <c r="I4" s="192"/>
      <c r="J4" s="192"/>
      <c r="V4" s="17"/>
      <c r="AC4" s="191"/>
      <c r="AD4" s="191"/>
      <c r="AE4" s="19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93" t="s">
        <v>20</v>
      </c>
      <c r="F8" s="193"/>
      <c r="G8" s="193"/>
      <c r="H8" s="193"/>
      <c r="V8" s="17"/>
      <c r="X8" s="23" t="s">
        <v>82</v>
      </c>
      <c r="Y8" s="20">
        <f>IF(B8="PAGADO",0,C13)</f>
        <v>0</v>
      </c>
      <c r="AA8" s="193" t="s">
        <v>62</v>
      </c>
      <c r="AB8" s="193"/>
      <c r="AC8" s="193"/>
      <c r="AD8" s="193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194" t="str">
        <f>IF(C13&lt;0,"NO PAGAR","COBRAR")</f>
        <v>COBRAR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8" t="s">
        <v>7</v>
      </c>
      <c r="F24" s="189"/>
      <c r="G24" s="19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 x14ac:dyDescent="0.25">
      <c r="H49" s="192"/>
      <c r="I49" s="192"/>
      <c r="J49" s="192"/>
      <c r="V49" s="17"/>
      <c r="AA49" s="192"/>
      <c r="AB49" s="192"/>
      <c r="AC49" s="19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193" t="s">
        <v>206</v>
      </c>
      <c r="F53" s="193"/>
      <c r="G53" s="193"/>
      <c r="H53" s="193"/>
      <c r="V53" s="17"/>
      <c r="X53" s="23" t="s">
        <v>32</v>
      </c>
      <c r="Y53" s="20">
        <f>IF(B53="PAGADO",0,C58)</f>
        <v>0</v>
      </c>
      <c r="AA53" s="193" t="s">
        <v>20</v>
      </c>
      <c r="AB53" s="193"/>
      <c r="AC53" s="193"/>
      <c r="AD53" s="193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8" t="s">
        <v>7</v>
      </c>
      <c r="F69" s="189"/>
      <c r="G69" s="190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91" t="s">
        <v>29</v>
      </c>
      <c r="AD100" s="191"/>
      <c r="AE100" s="191"/>
    </row>
    <row r="101" spans="2:41" x14ac:dyDescent="0.25">
      <c r="H101" s="192" t="s">
        <v>28</v>
      </c>
      <c r="I101" s="192"/>
      <c r="J101" s="192"/>
      <c r="V101" s="17"/>
      <c r="AC101" s="191"/>
      <c r="AD101" s="191"/>
      <c r="AE101" s="191"/>
    </row>
    <row r="102" spans="2:41" x14ac:dyDescent="0.25">
      <c r="H102" s="192"/>
      <c r="I102" s="192"/>
      <c r="J102" s="192"/>
      <c r="V102" s="17"/>
      <c r="AC102" s="191"/>
      <c r="AD102" s="191"/>
      <c r="AE102" s="191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93"/>
      <c r="F106" s="193"/>
      <c r="G106" s="193"/>
      <c r="H106" s="193"/>
      <c r="V106" s="17"/>
      <c r="X106" s="23" t="s">
        <v>32</v>
      </c>
      <c r="Y106" s="20">
        <f>IF(B106="PAGADO",0,C111)</f>
        <v>0</v>
      </c>
      <c r="AA106" s="193" t="s">
        <v>20</v>
      </c>
      <c r="AB106" s="193"/>
      <c r="AC106" s="193"/>
      <c r="AD106" s="193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4" t="str">
        <f>IF(C111&lt;0,"NO PAGAR","COBRAR")</f>
        <v>COBRAR</v>
      </c>
      <c r="C112" s="19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4" t="str">
        <f>IF(Y111&lt;0,"NO PAGAR","COBRAR")</f>
        <v>COBRAR</v>
      </c>
      <c r="Y112" s="19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8" t="s">
        <v>7</v>
      </c>
      <c r="F122" s="189"/>
      <c r="G122" s="19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92" t="s">
        <v>30</v>
      </c>
      <c r="I146" s="192"/>
      <c r="J146" s="192"/>
      <c r="V146" s="17"/>
      <c r="AA146" s="192" t="s">
        <v>31</v>
      </c>
      <c r="AB146" s="192"/>
      <c r="AC146" s="192"/>
    </row>
    <row r="147" spans="2:41" x14ac:dyDescent="0.25">
      <c r="H147" s="192"/>
      <c r="I147" s="192"/>
      <c r="J147" s="192"/>
      <c r="V147" s="17"/>
      <c r="AA147" s="192"/>
      <c r="AB147" s="192"/>
      <c r="AC147" s="192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193" t="s">
        <v>343</v>
      </c>
      <c r="F151" s="193"/>
      <c r="G151" s="193"/>
      <c r="H151" s="193"/>
      <c r="V151" s="17"/>
      <c r="X151" s="23" t="s">
        <v>32</v>
      </c>
      <c r="Y151" s="20">
        <f>IF(B151="PAGADO",0,C156)</f>
        <v>0</v>
      </c>
      <c r="AA151" s="193" t="s">
        <v>20</v>
      </c>
      <c r="AB151" s="193"/>
      <c r="AC151" s="193"/>
      <c r="AD151" s="193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5" t="str">
        <f>IF(Y156&lt;0,"NO PAGAR","COBRAR'")</f>
        <v>COBRAR'</v>
      </c>
      <c r="Y157" s="19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95" t="str">
        <f>IF(C156&lt;0,"NO PAGAR","COBRAR'")</f>
        <v>COBRAR'</v>
      </c>
      <c r="C158" s="195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6" t="s">
        <v>9</v>
      </c>
      <c r="C159" s="187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8" t="s">
        <v>7</v>
      </c>
      <c r="F167" s="189"/>
      <c r="G167" s="190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91" t="s">
        <v>29</v>
      </c>
      <c r="AD185" s="191"/>
      <c r="AE185" s="191"/>
    </row>
    <row r="186" spans="2:41" x14ac:dyDescent="0.25">
      <c r="H186" s="192" t="s">
        <v>28</v>
      </c>
      <c r="I186" s="192"/>
      <c r="J186" s="192"/>
      <c r="V186" s="17"/>
      <c r="AC186" s="191"/>
      <c r="AD186" s="191"/>
      <c r="AE186" s="191"/>
    </row>
    <row r="187" spans="2:41" x14ac:dyDescent="0.25">
      <c r="H187" s="192"/>
      <c r="I187" s="192"/>
      <c r="J187" s="192"/>
      <c r="V187" s="17"/>
      <c r="AC187" s="191"/>
      <c r="AD187" s="191"/>
      <c r="AE187" s="191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193" t="s">
        <v>309</v>
      </c>
      <c r="F191" s="193"/>
      <c r="G191" s="193"/>
      <c r="H191" s="193"/>
      <c r="V191" s="17"/>
      <c r="X191" s="23" t="s">
        <v>32</v>
      </c>
      <c r="Y191" s="20">
        <f>IF(B191="PAGADO",0,C196)</f>
        <v>0</v>
      </c>
      <c r="AA191" s="193" t="s">
        <v>20</v>
      </c>
      <c r="AB191" s="193"/>
      <c r="AC191" s="193"/>
      <c r="AD191" s="193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94" t="str">
        <f>IF(C196&lt;0,"NO PAGAR","COBRAR")</f>
        <v>COBRAR</v>
      </c>
      <c r="C197" s="194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94" t="str">
        <f>IF(Y196&lt;0,"NO PAGAR","COBRAR")</f>
        <v>COBRAR</v>
      </c>
      <c r="Y197" s="194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86" t="s">
        <v>9</v>
      </c>
      <c r="C198" s="187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6" t="s">
        <v>9</v>
      </c>
      <c r="Y198" s="18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88" t="s">
        <v>7</v>
      </c>
      <c r="F207" s="189"/>
      <c r="G207" s="190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88" t="s">
        <v>7</v>
      </c>
      <c r="AB207" s="189"/>
      <c r="AC207" s="190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88" t="s">
        <v>7</v>
      </c>
      <c r="O209" s="189"/>
      <c r="P209" s="189"/>
      <c r="Q209" s="190"/>
      <c r="R209" s="18">
        <f>SUM(R193:R208)</f>
        <v>0</v>
      </c>
      <c r="S209" s="3"/>
      <c r="V209" s="17"/>
      <c r="X209" s="12"/>
      <c r="Y209" s="10"/>
      <c r="AJ209" s="188" t="s">
        <v>7</v>
      </c>
      <c r="AK209" s="189"/>
      <c r="AL209" s="189"/>
      <c r="AM209" s="190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92" t="s">
        <v>30</v>
      </c>
      <c r="I231" s="192"/>
      <c r="J231" s="192"/>
      <c r="V231" s="17"/>
      <c r="AA231" s="192" t="s">
        <v>31</v>
      </c>
      <c r="AB231" s="192"/>
      <c r="AC231" s="192"/>
    </row>
    <row r="232" spans="1:43" x14ac:dyDescent="0.25">
      <c r="H232" s="192"/>
      <c r="I232" s="192"/>
      <c r="J232" s="192"/>
      <c r="V232" s="17"/>
      <c r="AA232" s="192"/>
      <c r="AB232" s="192"/>
      <c r="AC232" s="192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193" t="s">
        <v>20</v>
      </c>
      <c r="F236" s="193"/>
      <c r="G236" s="193"/>
      <c r="H236" s="193"/>
      <c r="V236" s="17"/>
      <c r="X236" s="23" t="s">
        <v>82</v>
      </c>
      <c r="Y236" s="20">
        <f>IF(B1010="PAGADO",0,C241)</f>
        <v>0</v>
      </c>
      <c r="AA236" s="193" t="s">
        <v>253</v>
      </c>
      <c r="AB236" s="193"/>
      <c r="AC236" s="193"/>
      <c r="AD236" s="193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5" t="str">
        <f>IF(Y241&lt;0,"NO PAGAR","COBRAR'")</f>
        <v>COBRAR'</v>
      </c>
      <c r="Y242" s="195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195" t="str">
        <f>IF(C241&lt;0,"NO PAGAR","COBRAR'")</f>
        <v>COBRAR'</v>
      </c>
      <c r="C243" s="19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186" t="s">
        <v>9</v>
      </c>
      <c r="C244" s="18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6" t="s">
        <v>9</v>
      </c>
      <c r="Y244" s="187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88" t="s">
        <v>7</v>
      </c>
      <c r="F252" s="189"/>
      <c r="G252" s="190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8" t="s">
        <v>7</v>
      </c>
      <c r="AB252" s="189"/>
      <c r="AC252" s="190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88" t="s">
        <v>7</v>
      </c>
      <c r="O254" s="189"/>
      <c r="P254" s="189"/>
      <c r="Q254" s="190"/>
      <c r="R254" s="18">
        <f>SUM(R238:R253)</f>
        <v>0</v>
      </c>
      <c r="S254" s="3"/>
      <c r="V254" s="17"/>
      <c r="X254" s="12"/>
      <c r="Y254" s="10"/>
      <c r="AJ254" s="188" t="s">
        <v>7</v>
      </c>
      <c r="AK254" s="189"/>
      <c r="AL254" s="189"/>
      <c r="AM254" s="190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91" t="s">
        <v>29</v>
      </c>
      <c r="AD277" s="191"/>
      <c r="AE277" s="191"/>
    </row>
    <row r="278" spans="2:41" x14ac:dyDescent="0.25">
      <c r="H278" s="192" t="s">
        <v>28</v>
      </c>
      <c r="I278" s="192"/>
      <c r="J278" s="192"/>
      <c r="V278" s="17"/>
      <c r="AC278" s="191"/>
      <c r="AD278" s="191"/>
      <c r="AE278" s="191"/>
    </row>
    <row r="279" spans="2:41" x14ac:dyDescent="0.25">
      <c r="H279" s="192"/>
      <c r="I279" s="192"/>
      <c r="J279" s="192"/>
      <c r="V279" s="17"/>
      <c r="AC279" s="191"/>
      <c r="AD279" s="191"/>
      <c r="AE279" s="191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193" t="s">
        <v>20</v>
      </c>
      <c r="F283" s="193"/>
      <c r="G283" s="193"/>
      <c r="H283" s="193"/>
      <c r="V283" s="17"/>
      <c r="X283" s="23" t="s">
        <v>32</v>
      </c>
      <c r="Y283" s="20">
        <f>IF(B283="PAGADO",0,C288)</f>
        <v>0</v>
      </c>
      <c r="AA283" s="193" t="s">
        <v>20</v>
      </c>
      <c r="AB283" s="193"/>
      <c r="AC283" s="193"/>
      <c r="AD283" s="193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94" t="str">
        <f>IF(C288&lt;0,"NO PAGAR","COBRAR")</f>
        <v>COBRAR</v>
      </c>
      <c r="C289" s="194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4" t="str">
        <f>IF(Y288&lt;0,"NO PAGAR","COBRAR")</f>
        <v>COBRAR</v>
      </c>
      <c r="Y289" s="194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86" t="s">
        <v>9</v>
      </c>
      <c r="C290" s="187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6" t="s">
        <v>9</v>
      </c>
      <c r="Y290" s="18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88" t="s">
        <v>7</v>
      </c>
      <c r="F299" s="189"/>
      <c r="G299" s="190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8" t="s">
        <v>7</v>
      </c>
      <c r="AB299" s="189"/>
      <c r="AC299" s="190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88" t="s">
        <v>7</v>
      </c>
      <c r="O301" s="189"/>
      <c r="P301" s="189"/>
      <c r="Q301" s="190"/>
      <c r="R301" s="18">
        <f>SUM(R285:R300)</f>
        <v>0</v>
      </c>
      <c r="S301" s="3"/>
      <c r="V301" s="17"/>
      <c r="X301" s="12"/>
      <c r="Y301" s="10"/>
      <c r="AJ301" s="188" t="s">
        <v>7</v>
      </c>
      <c r="AK301" s="189"/>
      <c r="AL301" s="189"/>
      <c r="AM301" s="190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92" t="s">
        <v>30</v>
      </c>
      <c r="I323" s="192"/>
      <c r="J323" s="192"/>
      <c r="V323" s="17"/>
      <c r="AA323" s="192" t="s">
        <v>31</v>
      </c>
      <c r="AB323" s="192"/>
      <c r="AC323" s="192"/>
    </row>
    <row r="324" spans="1:43" x14ac:dyDescent="0.25">
      <c r="H324" s="192"/>
      <c r="I324" s="192"/>
      <c r="J324" s="192"/>
      <c r="V324" s="17"/>
      <c r="AA324" s="192"/>
      <c r="AB324" s="192"/>
      <c r="AC324" s="192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193" t="s">
        <v>20</v>
      </c>
      <c r="F328" s="193"/>
      <c r="G328" s="193"/>
      <c r="H328" s="193"/>
      <c r="V328" s="17"/>
      <c r="X328" s="23" t="s">
        <v>82</v>
      </c>
      <c r="Y328" s="20">
        <f>IF(B1102="PAGADO",0,C333)</f>
        <v>0</v>
      </c>
      <c r="AA328" s="193" t="s">
        <v>699</v>
      </c>
      <c r="AB328" s="193"/>
      <c r="AC328" s="193"/>
      <c r="AD328" s="193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5" t="str">
        <f>IF(Y333&lt;0,"NO PAGAR","COBRAR'")</f>
        <v>COBRAR'</v>
      </c>
      <c r="Y334" s="195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 x14ac:dyDescent="0.35">
      <c r="B335" s="195" t="str">
        <f>IF(C333&lt;0,"NO PAGAR","COBRAR'")</f>
        <v>COBRAR'</v>
      </c>
      <c r="C335" s="19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 x14ac:dyDescent="0.25">
      <c r="B336" s="186" t="s">
        <v>9</v>
      </c>
      <c r="C336" s="187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6" t="s">
        <v>9</v>
      </c>
      <c r="Y336" s="187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188" t="s">
        <v>7</v>
      </c>
      <c r="F344" s="189"/>
      <c r="G344" s="190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8" t="s">
        <v>7</v>
      </c>
      <c r="AB344" s="189"/>
      <c r="AC344" s="190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88" t="s">
        <v>7</v>
      </c>
      <c r="O346" s="189"/>
      <c r="P346" s="189"/>
      <c r="Q346" s="190"/>
      <c r="R346" s="18">
        <f>SUM(R330:R345)</f>
        <v>0</v>
      </c>
      <c r="S346" s="3"/>
      <c r="V346" s="17"/>
      <c r="X346" s="12"/>
      <c r="Y346" s="10"/>
      <c r="AJ346" s="188" t="s">
        <v>7</v>
      </c>
      <c r="AK346" s="189"/>
      <c r="AL346" s="189"/>
      <c r="AM346" s="190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191" t="s">
        <v>29</v>
      </c>
      <c r="AD363" s="191"/>
      <c r="AE363" s="191"/>
    </row>
    <row r="364" spans="2:31" x14ac:dyDescent="0.25">
      <c r="H364" s="192" t="s">
        <v>28</v>
      </c>
      <c r="I364" s="192"/>
      <c r="J364" s="192"/>
      <c r="V364" s="17"/>
      <c r="AC364" s="191"/>
      <c r="AD364" s="191"/>
      <c r="AE364" s="191"/>
    </row>
    <row r="365" spans="2:31" x14ac:dyDescent="0.25">
      <c r="H365" s="192"/>
      <c r="I365" s="192"/>
      <c r="J365" s="192"/>
      <c r="V365" s="17"/>
      <c r="AC365" s="191"/>
      <c r="AD365" s="191"/>
      <c r="AE365" s="191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193" t="s">
        <v>20</v>
      </c>
      <c r="F369" s="193"/>
      <c r="G369" s="193"/>
      <c r="H369" s="193"/>
      <c r="V369" s="17"/>
      <c r="X369" s="23" t="s">
        <v>32</v>
      </c>
      <c r="Y369" s="20">
        <f>IF(B369="PAGADO",0,C374)</f>
        <v>0</v>
      </c>
      <c r="AA369" s="193" t="s">
        <v>20</v>
      </c>
      <c r="AB369" s="193"/>
      <c r="AC369" s="193"/>
      <c r="AD369" s="193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194" t="str">
        <f>IF(C374&lt;0,"NO PAGAR","COBRAR")</f>
        <v>COBRAR</v>
      </c>
      <c r="C375" s="194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94" t="str">
        <f>IF(Y374&lt;0,"NO PAGAR","COBRAR")</f>
        <v>COBRAR</v>
      </c>
      <c r="Y375" s="194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86" t="s">
        <v>9</v>
      </c>
      <c r="C376" s="187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6" t="s">
        <v>9</v>
      </c>
      <c r="Y376" s="187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188" t="s">
        <v>7</v>
      </c>
      <c r="F385" s="189"/>
      <c r="G385" s="190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88" t="s">
        <v>7</v>
      </c>
      <c r="AB385" s="189"/>
      <c r="AC385" s="190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188" t="s">
        <v>7</v>
      </c>
      <c r="O387" s="189"/>
      <c r="P387" s="189"/>
      <c r="Q387" s="190"/>
      <c r="R387" s="18">
        <f>SUM(R371:R386)</f>
        <v>0</v>
      </c>
      <c r="S387" s="3"/>
      <c r="V387" s="17"/>
      <c r="X387" s="12"/>
      <c r="Y387" s="10"/>
      <c r="AJ387" s="188" t="s">
        <v>7</v>
      </c>
      <c r="AK387" s="189"/>
      <c r="AL387" s="189"/>
      <c r="AM387" s="190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192" t="s">
        <v>30</v>
      </c>
      <c r="I409" s="192"/>
      <c r="J409" s="192"/>
      <c r="V409" s="17"/>
      <c r="AA409" s="192" t="s">
        <v>31</v>
      </c>
      <c r="AB409" s="192"/>
      <c r="AC409" s="192"/>
    </row>
    <row r="410" spans="1:43" x14ac:dyDescent="0.25">
      <c r="H410" s="192"/>
      <c r="I410" s="192"/>
      <c r="J410" s="192"/>
      <c r="V410" s="17"/>
      <c r="AA410" s="192"/>
      <c r="AB410" s="192"/>
      <c r="AC410" s="192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193" t="s">
        <v>309</v>
      </c>
      <c r="F414" s="193"/>
      <c r="G414" s="193"/>
      <c r="H414" s="193"/>
      <c r="V414" s="17"/>
      <c r="X414" s="23" t="s">
        <v>32</v>
      </c>
      <c r="Y414" s="20">
        <f>IF(B414="PAGADO",0,C419)</f>
        <v>0</v>
      </c>
      <c r="AA414" s="193" t="s">
        <v>20</v>
      </c>
      <c r="AB414" s="193"/>
      <c r="AC414" s="193"/>
      <c r="AD414" s="193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5" t="str">
        <f>IF(Y419&lt;0,"NO PAGAR","COBRAR'")</f>
        <v>COBRAR'</v>
      </c>
      <c r="Y420" s="195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195" t="str">
        <f>IF(C419&lt;0,"NO PAGAR","COBRAR'")</f>
        <v>COBRAR'</v>
      </c>
      <c r="C421" s="195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86" t="s">
        <v>9</v>
      </c>
      <c r="C422" s="187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86" t="s">
        <v>9</v>
      </c>
      <c r="Y422" s="187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188" t="s">
        <v>7</v>
      </c>
      <c r="F430" s="189"/>
      <c r="G430" s="190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88" t="s">
        <v>7</v>
      </c>
      <c r="AB430" s="189"/>
      <c r="AC430" s="190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188" t="s">
        <v>7</v>
      </c>
      <c r="O432" s="189"/>
      <c r="P432" s="189"/>
      <c r="Q432" s="190"/>
      <c r="R432" s="18">
        <f>SUM(R416:R431)</f>
        <v>0</v>
      </c>
      <c r="S432" s="3"/>
      <c r="V432" s="17"/>
      <c r="X432" s="12"/>
      <c r="Y432" s="10"/>
      <c r="AJ432" s="188" t="s">
        <v>7</v>
      </c>
      <c r="AK432" s="189"/>
      <c r="AL432" s="189"/>
      <c r="AM432" s="190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191" t="s">
        <v>29</v>
      </c>
      <c r="AD453" s="191"/>
      <c r="AE453" s="191"/>
    </row>
    <row r="454" spans="2:41" x14ac:dyDescent="0.25">
      <c r="H454" s="192" t="s">
        <v>28</v>
      </c>
      <c r="I454" s="192"/>
      <c r="J454" s="192"/>
      <c r="V454" s="17"/>
      <c r="AC454" s="191"/>
      <c r="AD454" s="191"/>
      <c r="AE454" s="191"/>
    </row>
    <row r="455" spans="2:41" x14ac:dyDescent="0.25">
      <c r="H455" s="192"/>
      <c r="I455" s="192"/>
      <c r="J455" s="192"/>
      <c r="V455" s="17"/>
      <c r="AC455" s="191"/>
      <c r="AD455" s="191"/>
      <c r="AE455" s="191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0</v>
      </c>
      <c r="E459" s="193" t="s">
        <v>20</v>
      </c>
      <c r="F459" s="193"/>
      <c r="G459" s="193"/>
      <c r="H459" s="193"/>
      <c r="V459" s="17"/>
      <c r="X459" s="23" t="s">
        <v>32</v>
      </c>
      <c r="Y459" s="20">
        <f>IF(B459="PAGADO",0,C464)</f>
        <v>0</v>
      </c>
      <c r="AA459" s="193" t="s">
        <v>20</v>
      </c>
      <c r="AB459" s="193"/>
      <c r="AC459" s="193"/>
      <c r="AD459" s="193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194" t="str">
        <f>IF(C464&lt;0,"NO PAGAR","COBRAR")</f>
        <v>COBRAR</v>
      </c>
      <c r="C465" s="194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94" t="str">
        <f>IF(Y464&lt;0,"NO PAGAR","COBRAR")</f>
        <v>COBRAR</v>
      </c>
      <c r="Y465" s="194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186" t="s">
        <v>9</v>
      </c>
      <c r="C466" s="187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6" t="s">
        <v>9</v>
      </c>
      <c r="Y466" s="187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188" t="s">
        <v>7</v>
      </c>
      <c r="F475" s="189"/>
      <c r="G475" s="190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88" t="s">
        <v>7</v>
      </c>
      <c r="AB475" s="189"/>
      <c r="AC475" s="190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188" t="s">
        <v>7</v>
      </c>
      <c r="O477" s="189"/>
      <c r="P477" s="189"/>
      <c r="Q477" s="190"/>
      <c r="R477" s="18">
        <f>SUM(R461:R476)</f>
        <v>0</v>
      </c>
      <c r="S477" s="3"/>
      <c r="V477" s="17"/>
      <c r="X477" s="12"/>
      <c r="Y477" s="10"/>
      <c r="AJ477" s="188" t="s">
        <v>7</v>
      </c>
      <c r="AK477" s="189"/>
      <c r="AL477" s="189"/>
      <c r="AM477" s="190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192" t="s">
        <v>30</v>
      </c>
      <c r="I499" s="192"/>
      <c r="J499" s="192"/>
      <c r="V499" s="17"/>
      <c r="AA499" s="192" t="s">
        <v>31</v>
      </c>
      <c r="AB499" s="192"/>
      <c r="AC499" s="192"/>
    </row>
    <row r="500" spans="1:43" x14ac:dyDescent="0.25">
      <c r="H500" s="192"/>
      <c r="I500" s="192"/>
      <c r="J500" s="192"/>
      <c r="V500" s="17"/>
      <c r="AA500" s="192"/>
      <c r="AB500" s="192"/>
      <c r="AC500" s="192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130</v>
      </c>
      <c r="C504" s="20">
        <f>IF(X459="PAGADO",0,C464)</f>
        <v>0</v>
      </c>
      <c r="E504" s="193" t="s">
        <v>253</v>
      </c>
      <c r="F504" s="193"/>
      <c r="G504" s="193"/>
      <c r="H504" s="193"/>
      <c r="V504" s="17"/>
      <c r="X504" s="23" t="s">
        <v>32</v>
      </c>
      <c r="Y504" s="20">
        <f>IF(B504="PAGADO",0,C509)</f>
        <v>0</v>
      </c>
      <c r="AA504" s="193" t="s">
        <v>1005</v>
      </c>
      <c r="AB504" s="193"/>
      <c r="AC504" s="193"/>
      <c r="AD504" s="193"/>
    </row>
    <row r="505" spans="1:43" x14ac:dyDescent="0.25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5" t="str">
        <f>IF(Y509&lt;0,"NO PAGAR","COBRAR'")</f>
        <v>COBRAR'</v>
      </c>
      <c r="Y510" s="195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195" t="str">
        <f>IF(C509&lt;0,"NO PAGAR","COBRAR'")</f>
        <v>COBRAR'</v>
      </c>
      <c r="C511" s="195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186" t="s">
        <v>9</v>
      </c>
      <c r="C512" s="18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86" t="s">
        <v>9</v>
      </c>
      <c r="Y512" s="187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188" t="s">
        <v>7</v>
      </c>
      <c r="F520" s="189"/>
      <c r="G520" s="190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88" t="s">
        <v>7</v>
      </c>
      <c r="AB520" s="189"/>
      <c r="AC520" s="190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188" t="s">
        <v>7</v>
      </c>
      <c r="O522" s="189"/>
      <c r="P522" s="189"/>
      <c r="Q522" s="190"/>
      <c r="R522" s="18">
        <f>SUM(R506:R521)</f>
        <v>0</v>
      </c>
      <c r="S522" s="3"/>
      <c r="V522" s="17"/>
      <c r="X522" s="12"/>
      <c r="Y522" s="10"/>
      <c r="AJ522" s="188" t="s">
        <v>7</v>
      </c>
      <c r="AK522" s="189"/>
      <c r="AL522" s="189"/>
      <c r="AM522" s="190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91" t="s">
        <v>29</v>
      </c>
      <c r="AD546" s="191"/>
      <c r="AE546" s="191"/>
    </row>
    <row r="547" spans="2:41" x14ac:dyDescent="0.25">
      <c r="H547" s="192" t="s">
        <v>28</v>
      </c>
      <c r="I547" s="192"/>
      <c r="J547" s="192"/>
      <c r="V547" s="17"/>
      <c r="AC547" s="191"/>
      <c r="AD547" s="191"/>
      <c r="AE547" s="191"/>
    </row>
    <row r="548" spans="2:41" x14ac:dyDescent="0.25">
      <c r="H548" s="192"/>
      <c r="I548" s="192"/>
      <c r="J548" s="192"/>
      <c r="V548" s="17"/>
      <c r="AC548" s="191"/>
      <c r="AD548" s="191"/>
      <c r="AE548" s="191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130</v>
      </c>
      <c r="C552" s="20">
        <f>IF(X504="PAGADO",0,Y509)</f>
        <v>0</v>
      </c>
      <c r="E552" s="193" t="s">
        <v>253</v>
      </c>
      <c r="F552" s="193"/>
      <c r="G552" s="193"/>
      <c r="H552" s="193"/>
      <c r="V552" s="17"/>
      <c r="X552" s="23" t="s">
        <v>32</v>
      </c>
      <c r="Y552" s="20">
        <f>IF(B552="PAGADO",0,C557)</f>
        <v>0</v>
      </c>
      <c r="AA552" s="193" t="s">
        <v>20</v>
      </c>
      <c r="AB552" s="193"/>
      <c r="AC552" s="193"/>
      <c r="AD552" s="193"/>
    </row>
    <row r="553" spans="2:41" x14ac:dyDescent="0.25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C572</f>
        <v>0</v>
      </c>
      <c r="E556" s="4">
        <v>24.4</v>
      </c>
      <c r="F556" s="3" t="s">
        <v>1025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290</v>
      </c>
      <c r="E557" s="4">
        <v>45041</v>
      </c>
      <c r="F557" s="3" t="s">
        <v>1025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194" t="str">
        <f>IF(C557&lt;0,"NO PAGAR","COBRAR")</f>
        <v>COBRAR</v>
      </c>
      <c r="C558" s="194"/>
      <c r="E558" s="4">
        <v>45041</v>
      </c>
      <c r="F558" s="3" t="s">
        <v>1025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94" t="str">
        <f>IF(Y557&lt;0,"NO PAGAR","COBRAR")</f>
        <v>COBRAR</v>
      </c>
      <c r="Y558" s="194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86" t="s">
        <v>9</v>
      </c>
      <c r="C559" s="187"/>
      <c r="E559" s="4">
        <v>45042</v>
      </c>
      <c r="F559" s="3" t="s">
        <v>1025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86" t="s">
        <v>9</v>
      </c>
      <c r="Y559" s="187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1065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1068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8" t="s">
        <v>7</v>
      </c>
      <c r="AB568" s="189"/>
      <c r="AC568" s="190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88" t="s">
        <v>7</v>
      </c>
      <c r="O570" s="189"/>
      <c r="P570" s="189"/>
      <c r="Q570" s="190"/>
      <c r="R570" s="18">
        <f>SUM(R554:R569)</f>
        <v>0</v>
      </c>
      <c r="S570" s="3"/>
      <c r="V570" s="17"/>
      <c r="X570" s="12"/>
      <c r="Y570" s="10"/>
      <c r="AJ570" s="188" t="s">
        <v>7</v>
      </c>
      <c r="AK570" s="189"/>
      <c r="AL570" s="189"/>
      <c r="AM570" s="190"/>
      <c r="AN570" s="18">
        <f>SUM(AN554:AN569)</f>
        <v>0</v>
      </c>
      <c r="AO570" s="3"/>
    </row>
    <row r="571" spans="2:41" x14ac:dyDescent="0.25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 x14ac:dyDescent="0.25">
      <c r="B572" s="15" t="s">
        <v>18</v>
      </c>
      <c r="C572" s="16">
        <f>SUM(C560:C571)</f>
        <v>0</v>
      </c>
      <c r="E572" s="25">
        <v>45127</v>
      </c>
      <c r="F572" s="3" t="s">
        <v>1079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 x14ac:dyDescent="0.25">
      <c r="B573" s="174"/>
      <c r="C573" s="175"/>
      <c r="E573" s="25"/>
      <c r="F573" s="188" t="s">
        <v>7</v>
      </c>
      <c r="G573" s="190"/>
      <c r="H573" s="151">
        <f>SUM(H554:H572)</f>
        <v>290</v>
      </c>
      <c r="V573" s="17"/>
      <c r="X573" s="174"/>
      <c r="Y573" s="175"/>
    </row>
    <row r="574" spans="2:41" x14ac:dyDescent="0.25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 x14ac:dyDescent="0.25">
      <c r="E575" s="1" t="s">
        <v>19</v>
      </c>
      <c r="V575" s="17"/>
      <c r="AA575" s="1" t="s">
        <v>19</v>
      </c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V580" s="17"/>
    </row>
    <row r="581" spans="1:43" x14ac:dyDescent="0.25">
      <c r="V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5">
      <c r="V585" s="17"/>
    </row>
    <row r="586" spans="1:43" x14ac:dyDescent="0.25">
      <c r="H586" s="192" t="s">
        <v>30</v>
      </c>
      <c r="I586" s="192"/>
      <c r="J586" s="192"/>
      <c r="V586" s="17"/>
      <c r="AA586" s="192" t="s">
        <v>31</v>
      </c>
      <c r="AB586" s="192"/>
      <c r="AC586" s="192"/>
    </row>
    <row r="587" spans="1:43" x14ac:dyDescent="0.25">
      <c r="H587" s="192"/>
      <c r="I587" s="192"/>
      <c r="J587" s="192"/>
      <c r="V587" s="17"/>
      <c r="AA587" s="192"/>
      <c r="AB587" s="192"/>
      <c r="AC587" s="192"/>
    </row>
    <row r="588" spans="1:43" x14ac:dyDescent="0.25">
      <c r="V588" s="17"/>
    </row>
    <row r="589" spans="1:43" x14ac:dyDescent="0.25">
      <c r="V589" s="17"/>
    </row>
    <row r="590" spans="1:43" ht="23.25" x14ac:dyDescent="0.35">
      <c r="B590" s="24" t="s">
        <v>67</v>
      </c>
      <c r="V590" s="17"/>
      <c r="X590" s="22" t="s">
        <v>67</v>
      </c>
    </row>
    <row r="591" spans="1:43" ht="23.25" x14ac:dyDescent="0.35">
      <c r="B591" s="23" t="s">
        <v>32</v>
      </c>
      <c r="C591" s="20">
        <f>IF(X552="PAGADO",0,Y557)</f>
        <v>0</v>
      </c>
      <c r="E591" s="193" t="s">
        <v>20</v>
      </c>
      <c r="F591" s="193"/>
      <c r="G591" s="193"/>
      <c r="H591" s="193"/>
      <c r="V591" s="17"/>
      <c r="X591" s="23" t="s">
        <v>32</v>
      </c>
      <c r="Y591" s="20">
        <f>IF(B1391="PAGADO",0,C596)</f>
        <v>0</v>
      </c>
      <c r="AA591" s="193" t="s">
        <v>20</v>
      </c>
      <c r="AB591" s="193"/>
      <c r="AC591" s="193"/>
      <c r="AD591" s="193"/>
    </row>
    <row r="592" spans="1:43" x14ac:dyDescent="0.25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 x14ac:dyDescent="0.25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5" t="str">
        <f>IF(Y596&lt;0,"NO PAGAR","COBRAR'")</f>
        <v>COBRAR'</v>
      </c>
      <c r="Y597" s="195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195" t="str">
        <f>IF(C596&lt;0,"NO PAGAR","COBRAR'")</f>
        <v>COBRAR'</v>
      </c>
      <c r="C598" s="195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86" t="s">
        <v>9</v>
      </c>
      <c r="C599" s="187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86" t="s">
        <v>9</v>
      </c>
      <c r="Y599" s="187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16</v>
      </c>
      <c r="C607" s="10"/>
      <c r="E607" s="188" t="s">
        <v>7</v>
      </c>
      <c r="F607" s="189"/>
      <c r="G607" s="190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88" t="s">
        <v>7</v>
      </c>
      <c r="AB607" s="189"/>
      <c r="AC607" s="190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 x14ac:dyDescent="0.25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 x14ac:dyDescent="0.25">
      <c r="B609" s="12"/>
      <c r="C609" s="10"/>
      <c r="N609" s="188" t="s">
        <v>7</v>
      </c>
      <c r="O609" s="189"/>
      <c r="P609" s="189"/>
      <c r="Q609" s="190"/>
      <c r="R609" s="18">
        <f>SUM(R593:R608)</f>
        <v>0</v>
      </c>
      <c r="S609" s="3"/>
      <c r="V609" s="17"/>
      <c r="X609" s="12"/>
      <c r="Y609" s="10"/>
      <c r="AJ609" s="188" t="s">
        <v>7</v>
      </c>
      <c r="AK609" s="189"/>
      <c r="AL609" s="189"/>
      <c r="AM609" s="190"/>
      <c r="AN609" s="18">
        <f>SUM(AN593:AN608)</f>
        <v>0</v>
      </c>
      <c r="AO609" s="3"/>
    </row>
    <row r="610" spans="2:41" x14ac:dyDescent="0.25">
      <c r="B610" s="12"/>
      <c r="C610" s="10"/>
      <c r="V610" s="17"/>
      <c r="X610" s="12"/>
      <c r="Y610" s="10"/>
    </row>
    <row r="611" spans="2:41" x14ac:dyDescent="0.25">
      <c r="B611" s="12"/>
      <c r="C611" s="10"/>
      <c r="V611" s="17"/>
      <c r="X611" s="12"/>
      <c r="Y611" s="10"/>
    </row>
    <row r="612" spans="2:41" x14ac:dyDescent="0.25">
      <c r="B612" s="12"/>
      <c r="C612" s="10"/>
      <c r="E612" s="14"/>
      <c r="V612" s="17"/>
      <c r="X612" s="12"/>
      <c r="Y612" s="10"/>
      <c r="AA612" s="14"/>
    </row>
    <row r="613" spans="2:41" x14ac:dyDescent="0.25">
      <c r="B613" s="12"/>
      <c r="C613" s="10"/>
      <c r="V613" s="17"/>
      <c r="X613" s="12"/>
      <c r="Y613" s="10"/>
    </row>
    <row r="614" spans="2:41" x14ac:dyDescent="0.25">
      <c r="B614" s="12"/>
      <c r="C614" s="10"/>
      <c r="V614" s="17"/>
      <c r="X614" s="12"/>
      <c r="Y614" s="10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1"/>
      <c r="C618" s="10"/>
      <c r="V618" s="17"/>
      <c r="X618" s="11"/>
      <c r="Y618" s="10"/>
    </row>
    <row r="619" spans="2:41" x14ac:dyDescent="0.25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 x14ac:dyDescent="0.25">
      <c r="E620" s="1" t="s">
        <v>19</v>
      </c>
      <c r="V620" s="17"/>
      <c r="AA620" s="1" t="s">
        <v>19</v>
      </c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</row>
    <row r="624" spans="2:41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</row>
    <row r="633" spans="2:41" x14ac:dyDescent="0.25">
      <c r="V633" s="17"/>
      <c r="AC633" s="191" t="s">
        <v>29</v>
      </c>
      <c r="AD633" s="191"/>
      <c r="AE633" s="191"/>
    </row>
    <row r="634" spans="2:41" x14ac:dyDescent="0.25">
      <c r="H634" s="192" t="s">
        <v>28</v>
      </c>
      <c r="I634" s="192"/>
      <c r="J634" s="192"/>
      <c r="V634" s="17"/>
      <c r="AC634" s="191"/>
      <c r="AD634" s="191"/>
      <c r="AE634" s="191"/>
    </row>
    <row r="635" spans="2:41" x14ac:dyDescent="0.25">
      <c r="H635" s="192"/>
      <c r="I635" s="192"/>
      <c r="J635" s="192"/>
      <c r="V635" s="17"/>
      <c r="AC635" s="191"/>
      <c r="AD635" s="191"/>
      <c r="AE635" s="191"/>
    </row>
    <row r="636" spans="2:41" x14ac:dyDescent="0.25">
      <c r="V636" s="17"/>
    </row>
    <row r="637" spans="2:41" x14ac:dyDescent="0.25">
      <c r="V637" s="17"/>
    </row>
    <row r="638" spans="2:41" ht="23.25" x14ac:dyDescent="0.35">
      <c r="B638" s="22" t="s">
        <v>68</v>
      </c>
      <c r="V638" s="17"/>
      <c r="X638" s="22" t="s">
        <v>68</v>
      </c>
    </row>
    <row r="639" spans="2:41" ht="23.25" x14ac:dyDescent="0.35">
      <c r="B639" s="23" t="s">
        <v>32</v>
      </c>
      <c r="C639" s="20">
        <f>IF(X591="PAGADO",0,Y596)</f>
        <v>0</v>
      </c>
      <c r="E639" s="193" t="s">
        <v>309</v>
      </c>
      <c r="F639" s="193"/>
      <c r="G639" s="193"/>
      <c r="H639" s="193"/>
      <c r="V639" s="17"/>
      <c r="X639" s="23" t="s">
        <v>32</v>
      </c>
      <c r="Y639" s="20">
        <f>IF(B639="PAGADO",0,C644)</f>
        <v>120</v>
      </c>
      <c r="AA639" s="193" t="s">
        <v>20</v>
      </c>
      <c r="AB639" s="193"/>
      <c r="AC639" s="193"/>
      <c r="AD639" s="193"/>
    </row>
    <row r="640" spans="2:41" x14ac:dyDescent="0.25">
      <c r="B640" s="1" t="s">
        <v>0</v>
      </c>
      <c r="C640" s="19">
        <f>H655</f>
        <v>120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 x14ac:dyDescent="0.25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1104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120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120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C666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120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120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194" t="str">
        <f>IF(C644&lt;0,"NO PAGAR","COBRAR")</f>
        <v>COBRAR</v>
      </c>
      <c r="C645" s="194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94" t="str">
        <f>IF(Y644&lt;0,"NO PAGAR","COBRAR")</f>
        <v>COBRAR</v>
      </c>
      <c r="Y645" s="194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86" t="s">
        <v>9</v>
      </c>
      <c r="C646" s="187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86" t="s">
        <v>9</v>
      </c>
      <c r="Y646" s="187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IF(C680&lt;0,"SALDO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392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>
        <v>45110</v>
      </c>
      <c r="F649" s="3" t="s">
        <v>138</v>
      </c>
      <c r="G649" s="3" t="s">
        <v>326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1" t="s">
        <v>12</v>
      </c>
      <c r="C650" s="10"/>
      <c r="E650" s="4">
        <v>45119</v>
      </c>
      <c r="F650" s="3" t="s">
        <v>500</v>
      </c>
      <c r="G650" s="3" t="s">
        <v>332</v>
      </c>
      <c r="H650" s="5">
        <v>30</v>
      </c>
      <c r="I650" t="s">
        <v>530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17</v>
      </c>
      <c r="C655" s="10"/>
      <c r="E655" s="188" t="s">
        <v>7</v>
      </c>
      <c r="F655" s="189"/>
      <c r="G655" s="190"/>
      <c r="H655" s="5">
        <f>SUM(H641:H654)</f>
        <v>120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88" t="s">
        <v>7</v>
      </c>
      <c r="AB655" s="189"/>
      <c r="AC655" s="190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 x14ac:dyDescent="0.25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 x14ac:dyDescent="0.25">
      <c r="B657" s="12"/>
      <c r="C657" s="10"/>
      <c r="N657" s="188" t="s">
        <v>7</v>
      </c>
      <c r="O657" s="189"/>
      <c r="P657" s="189"/>
      <c r="Q657" s="190"/>
      <c r="R657" s="18">
        <f>SUM(R641:R656)</f>
        <v>0</v>
      </c>
      <c r="S657" s="3"/>
      <c r="V657" s="17"/>
      <c r="X657" s="12"/>
      <c r="Y657" s="10"/>
      <c r="AJ657" s="188" t="s">
        <v>7</v>
      </c>
      <c r="AK657" s="189"/>
      <c r="AL657" s="189"/>
      <c r="AM657" s="190"/>
      <c r="AN657" s="18">
        <f>SUM(AN641:AN656)</f>
        <v>0</v>
      </c>
      <c r="AO657" s="3"/>
    </row>
    <row r="658" spans="2:41" x14ac:dyDescent="0.25">
      <c r="B658" s="12"/>
      <c r="C658" s="10"/>
      <c r="V658" s="17"/>
      <c r="X658" s="12"/>
      <c r="Y658" s="10"/>
    </row>
    <row r="659" spans="2:41" x14ac:dyDescent="0.25">
      <c r="B659" s="12"/>
      <c r="C659" s="10"/>
      <c r="V659" s="17"/>
      <c r="X659" s="12"/>
      <c r="Y659" s="10"/>
    </row>
    <row r="660" spans="2:41" x14ac:dyDescent="0.25">
      <c r="B660" s="12"/>
      <c r="C660" s="10"/>
      <c r="E660" s="14"/>
      <c r="V660" s="17"/>
      <c r="X660" s="12"/>
      <c r="Y660" s="10"/>
      <c r="AA660" s="14"/>
    </row>
    <row r="661" spans="2:41" x14ac:dyDescent="0.25">
      <c r="B661" s="12"/>
      <c r="C661" s="10"/>
      <c r="V661" s="17"/>
      <c r="X661" s="12"/>
      <c r="Y661" s="10"/>
    </row>
    <row r="662" spans="2:41" x14ac:dyDescent="0.25">
      <c r="B662" s="12"/>
      <c r="C662" s="10"/>
      <c r="V662" s="17"/>
      <c r="X662" s="12"/>
      <c r="Y662" s="10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>
        <f>SUM(C647:C665)</f>
        <v>0</v>
      </c>
      <c r="V666" s="17"/>
      <c r="X666" s="15" t="s">
        <v>18</v>
      </c>
      <c r="Y666" s="16">
        <f>SUM(Y647:Y665)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192" t="s">
        <v>30</v>
      </c>
      <c r="I679" s="192"/>
      <c r="J679" s="192"/>
      <c r="V679" s="17"/>
      <c r="AA679" s="192" t="s">
        <v>31</v>
      </c>
      <c r="AB679" s="192"/>
      <c r="AC679" s="192"/>
    </row>
    <row r="680" spans="1:43" x14ac:dyDescent="0.25">
      <c r="H680" s="192"/>
      <c r="I680" s="192"/>
      <c r="J680" s="192"/>
      <c r="V680" s="17"/>
      <c r="AA680" s="192"/>
      <c r="AB680" s="192"/>
      <c r="AC680" s="192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32</v>
      </c>
      <c r="C684" s="20">
        <f>IF(X639="PAGADO",0,C644)</f>
        <v>120</v>
      </c>
      <c r="E684" s="193" t="s">
        <v>20</v>
      </c>
      <c r="F684" s="193"/>
      <c r="G684" s="193"/>
      <c r="H684" s="193"/>
      <c r="V684" s="17"/>
      <c r="X684" s="23" t="s">
        <v>32</v>
      </c>
      <c r="Y684" s="20">
        <f>IF(B1484="PAGADO",0,C689)</f>
        <v>120</v>
      </c>
      <c r="AA684" s="193" t="s">
        <v>20</v>
      </c>
      <c r="AB684" s="193"/>
      <c r="AC684" s="193"/>
      <c r="AD684" s="193"/>
    </row>
    <row r="685" spans="1:43" x14ac:dyDescent="0.25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120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120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120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120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5" t="str">
        <f>IF(Y689&lt;0,"NO PAGAR","COBRAR'")</f>
        <v>COBRAR'</v>
      </c>
      <c r="Y690" s="19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195" t="str">
        <f>IF(C689&lt;0,"NO PAGAR","COBRAR'")</f>
        <v>COBRAR'</v>
      </c>
      <c r="C691" s="19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86" t="s">
        <v>9</v>
      </c>
      <c r="C692" s="18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6" t="s">
        <v>9</v>
      </c>
      <c r="Y692" s="187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IF(Y644&lt;0,"SALDO ADELANTADO","SALDO A FAVOR '")</f>
        <v>SALDO A FAVOR '</v>
      </c>
      <c r="C693" s="10" t="b">
        <f>IF(Y644&lt;=0,Y644*-1)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188" t="s">
        <v>7</v>
      </c>
      <c r="F700" s="189"/>
      <c r="G700" s="190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8" t="s">
        <v>7</v>
      </c>
      <c r="AB700" s="189"/>
      <c r="AC700" s="190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188" t="s">
        <v>7</v>
      </c>
      <c r="O702" s="189"/>
      <c r="P702" s="189"/>
      <c r="Q702" s="190"/>
      <c r="R702" s="18">
        <f>SUM(R686:R701)</f>
        <v>0</v>
      </c>
      <c r="S702" s="3"/>
      <c r="V702" s="17"/>
      <c r="X702" s="12"/>
      <c r="Y702" s="10"/>
      <c r="AJ702" s="188" t="s">
        <v>7</v>
      </c>
      <c r="AK702" s="189"/>
      <c r="AL702" s="189"/>
      <c r="AM702" s="190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2"/>
      <c r="C708" s="10"/>
      <c r="V708" s="17"/>
      <c r="X708" s="12"/>
      <c r="Y708" s="10"/>
    </row>
    <row r="709" spans="2:27" x14ac:dyDescent="0.25">
      <c r="B709" s="12"/>
      <c r="C709" s="10"/>
      <c r="V709" s="17"/>
      <c r="X709" s="12"/>
      <c r="Y709" s="10"/>
    </row>
    <row r="710" spans="2:27" x14ac:dyDescent="0.25">
      <c r="B710" s="12"/>
      <c r="C710" s="10"/>
      <c r="V710" s="17"/>
      <c r="X710" s="12"/>
      <c r="Y710" s="10"/>
    </row>
    <row r="711" spans="2:27" x14ac:dyDescent="0.25">
      <c r="B711" s="11"/>
      <c r="C711" s="10"/>
      <c r="V711" s="17"/>
      <c r="X711" s="11"/>
      <c r="Y711" s="10"/>
    </row>
    <row r="712" spans="2:27" x14ac:dyDescent="0.25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 x14ac:dyDescent="0.25">
      <c r="E713" s="1" t="s">
        <v>19</v>
      </c>
      <c r="V713" s="17"/>
      <c r="AA713" s="1" t="s">
        <v>19</v>
      </c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</row>
    <row r="723" spans="2:41" x14ac:dyDescent="0.25">
      <c r="V723" s="17"/>
    </row>
    <row r="724" spans="2:41" x14ac:dyDescent="0.25">
      <c r="V724" s="17"/>
    </row>
    <row r="725" spans="2:41" x14ac:dyDescent="0.25">
      <c r="V725" s="17"/>
    </row>
    <row r="726" spans="2:41" x14ac:dyDescent="0.25">
      <c r="V726" s="17"/>
      <c r="AC726" s="191" t="s">
        <v>29</v>
      </c>
      <c r="AD726" s="191"/>
      <c r="AE726" s="191"/>
    </row>
    <row r="727" spans="2:41" x14ac:dyDescent="0.25">
      <c r="H727" s="192" t="s">
        <v>28</v>
      </c>
      <c r="I727" s="192"/>
      <c r="J727" s="192"/>
      <c r="V727" s="17"/>
      <c r="AC727" s="191"/>
      <c r="AD727" s="191"/>
      <c r="AE727" s="191"/>
    </row>
    <row r="728" spans="2:41" x14ac:dyDescent="0.25">
      <c r="H728" s="192"/>
      <c r="I728" s="192"/>
      <c r="J728" s="192"/>
      <c r="V728" s="17"/>
      <c r="AC728" s="191"/>
      <c r="AD728" s="191"/>
      <c r="AE728" s="191"/>
    </row>
    <row r="729" spans="2:41" x14ac:dyDescent="0.25">
      <c r="V729" s="17"/>
    </row>
    <row r="730" spans="2:41" x14ac:dyDescent="0.25">
      <c r="V730" s="17"/>
    </row>
    <row r="731" spans="2:41" ht="23.25" x14ac:dyDescent="0.35">
      <c r="B731" s="22" t="s">
        <v>69</v>
      </c>
      <c r="V731" s="17"/>
      <c r="X731" s="22" t="s">
        <v>69</v>
      </c>
    </row>
    <row r="732" spans="2:41" ht="23.25" x14ac:dyDescent="0.35">
      <c r="B732" s="23" t="s">
        <v>32</v>
      </c>
      <c r="C732" s="20">
        <f>IF(X684="PAGADO",0,Y689)</f>
        <v>120</v>
      </c>
      <c r="E732" s="193" t="s">
        <v>20</v>
      </c>
      <c r="F732" s="193"/>
      <c r="G732" s="193"/>
      <c r="H732" s="193"/>
      <c r="V732" s="17"/>
      <c r="X732" s="23" t="s">
        <v>32</v>
      </c>
      <c r="Y732" s="20">
        <f>IF(B732="PAGADO",0,C737)</f>
        <v>120</v>
      </c>
      <c r="AA732" s="193" t="s">
        <v>20</v>
      </c>
      <c r="AB732" s="193"/>
      <c r="AC732" s="193"/>
      <c r="AD732" s="193"/>
    </row>
    <row r="733" spans="2:41" x14ac:dyDescent="0.25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 x14ac:dyDescent="0.25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" t="s">
        <v>24</v>
      </c>
      <c r="C735" s="19">
        <f>IF(C732&gt;0,C732+C733,C733)</f>
        <v>120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120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6" t="s">
        <v>25</v>
      </c>
      <c r="C737" s="21">
        <f>C735-C736</f>
        <v>120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120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 x14ac:dyDescent="0.4">
      <c r="B738" s="194" t="str">
        <f>IF(C737&lt;0,"NO PAGAR","COBRAR")</f>
        <v>COBRAR</v>
      </c>
      <c r="C738" s="194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94" t="str">
        <f>IF(Y737&lt;0,"NO PAGAR","COBRAR")</f>
        <v>COBRAR</v>
      </c>
      <c r="Y738" s="194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86" t="s">
        <v>9</v>
      </c>
      <c r="C739" s="187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6" t="s">
        <v>9</v>
      </c>
      <c r="Y739" s="187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9" t="str">
        <f>IF(C773&lt;0,"SALDO A FAVOR","SALDO ADELANTAD0'")</f>
        <v>SALDO ADELANTAD0'</v>
      </c>
      <c r="C740" s="10" t="b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 t="b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17</v>
      </c>
      <c r="C748" s="10"/>
      <c r="E748" s="188" t="s">
        <v>7</v>
      </c>
      <c r="F748" s="189"/>
      <c r="G748" s="190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8" t="s">
        <v>7</v>
      </c>
      <c r="AB748" s="189"/>
      <c r="AC748" s="190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 x14ac:dyDescent="0.25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 x14ac:dyDescent="0.25">
      <c r="B750" s="12"/>
      <c r="C750" s="10"/>
      <c r="N750" s="188" t="s">
        <v>7</v>
      </c>
      <c r="O750" s="189"/>
      <c r="P750" s="189"/>
      <c r="Q750" s="190"/>
      <c r="R750" s="18">
        <f>SUM(R734:R749)</f>
        <v>0</v>
      </c>
      <c r="S750" s="3"/>
      <c r="V750" s="17"/>
      <c r="X750" s="12"/>
      <c r="Y750" s="10"/>
      <c r="AJ750" s="188" t="s">
        <v>7</v>
      </c>
      <c r="AK750" s="189"/>
      <c r="AL750" s="189"/>
      <c r="AM750" s="190"/>
      <c r="AN750" s="18">
        <f>SUM(AN734:AN749)</f>
        <v>0</v>
      </c>
      <c r="AO750" s="3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2"/>
      <c r="C753" s="10"/>
      <c r="E753" s="14"/>
      <c r="V753" s="17"/>
      <c r="X753" s="12"/>
      <c r="Y753" s="10"/>
      <c r="AA753" s="14"/>
    </row>
    <row r="754" spans="1:43" x14ac:dyDescent="0.25">
      <c r="B754" s="12"/>
      <c r="C754" s="10"/>
      <c r="V754" s="17"/>
      <c r="X754" s="12"/>
      <c r="Y754" s="10"/>
    </row>
    <row r="755" spans="1:43" x14ac:dyDescent="0.25">
      <c r="B755" s="12"/>
      <c r="C755" s="10"/>
      <c r="V755" s="17"/>
      <c r="X755" s="12"/>
      <c r="Y755" s="10"/>
    </row>
    <row r="756" spans="1:43" x14ac:dyDescent="0.25">
      <c r="B756" s="12"/>
      <c r="C756" s="10"/>
      <c r="V756" s="17"/>
      <c r="X756" s="12"/>
      <c r="Y756" s="10"/>
    </row>
    <row r="757" spans="1:43" x14ac:dyDescent="0.25">
      <c r="B757" s="12"/>
      <c r="C757" s="10"/>
      <c r="V757" s="17"/>
      <c r="X757" s="12"/>
      <c r="Y757" s="10"/>
    </row>
    <row r="758" spans="1:43" x14ac:dyDescent="0.25">
      <c r="B758" s="11"/>
      <c r="C758" s="10"/>
      <c r="V758" s="17"/>
      <c r="X758" s="11"/>
      <c r="Y758" s="10"/>
    </row>
    <row r="759" spans="1:43" x14ac:dyDescent="0.25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 x14ac:dyDescent="0.25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 x14ac:dyDescent="0.25">
      <c r="E761" s="1" t="s">
        <v>19</v>
      </c>
      <c r="V761" s="17"/>
      <c r="AA761" s="1" t="s">
        <v>19</v>
      </c>
    </row>
    <row r="762" spans="1:43" x14ac:dyDescent="0.25">
      <c r="V762" s="17"/>
    </row>
    <row r="763" spans="1:43" x14ac:dyDescent="0.25">
      <c r="V763" s="17"/>
    </row>
    <row r="764" spans="1:43" x14ac:dyDescent="0.25">
      <c r="V764" s="17"/>
    </row>
    <row r="765" spans="1:43" x14ac:dyDescent="0.25">
      <c r="V765" s="17"/>
    </row>
    <row r="766" spans="1:43" x14ac:dyDescent="0.25">
      <c r="V766" s="17"/>
    </row>
    <row r="767" spans="1:43" x14ac:dyDescent="0.25">
      <c r="V767" s="17"/>
    </row>
    <row r="768" spans="1:43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 x14ac:dyDescent="0.25">
      <c r="V771" s="17"/>
    </row>
    <row r="772" spans="1:43" x14ac:dyDescent="0.25">
      <c r="H772" s="192" t="s">
        <v>30</v>
      </c>
      <c r="I772" s="192"/>
      <c r="J772" s="192"/>
      <c r="V772" s="17"/>
      <c r="AA772" s="192" t="s">
        <v>31</v>
      </c>
      <c r="AB772" s="192"/>
      <c r="AC772" s="192"/>
    </row>
    <row r="773" spans="1:43" x14ac:dyDescent="0.25">
      <c r="H773" s="192"/>
      <c r="I773" s="192"/>
      <c r="J773" s="192"/>
      <c r="V773" s="17"/>
      <c r="AA773" s="192"/>
      <c r="AB773" s="192"/>
      <c r="AC773" s="192"/>
    </row>
    <row r="774" spans="1:43" x14ac:dyDescent="0.25">
      <c r="V774" s="17"/>
    </row>
    <row r="775" spans="1:43" x14ac:dyDescent="0.25">
      <c r="V775" s="17"/>
    </row>
    <row r="776" spans="1:43" ht="23.25" x14ac:dyDescent="0.35">
      <c r="B776" s="24" t="s">
        <v>69</v>
      </c>
      <c r="V776" s="17"/>
      <c r="X776" s="22" t="s">
        <v>69</v>
      </c>
    </row>
    <row r="777" spans="1:43" ht="23.25" x14ac:dyDescent="0.35">
      <c r="B777" s="23" t="s">
        <v>32</v>
      </c>
      <c r="C777" s="20">
        <f>IF(X732="PAGADO",0,C737)</f>
        <v>120</v>
      </c>
      <c r="E777" s="193" t="s">
        <v>20</v>
      </c>
      <c r="F777" s="193"/>
      <c r="G777" s="193"/>
      <c r="H777" s="193"/>
      <c r="V777" s="17"/>
      <c r="X777" s="23" t="s">
        <v>32</v>
      </c>
      <c r="Y777" s="20">
        <f>IF(B1577="PAGADO",0,C782)</f>
        <v>120</v>
      </c>
      <c r="AA777" s="193" t="s">
        <v>20</v>
      </c>
      <c r="AB777" s="193"/>
      <c r="AC777" s="193"/>
      <c r="AD777" s="193"/>
    </row>
    <row r="778" spans="1:43" x14ac:dyDescent="0.25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 x14ac:dyDescent="0.25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 x14ac:dyDescent="0.25">
      <c r="B780" s="1" t="s">
        <v>24</v>
      </c>
      <c r="C780" s="19">
        <f>IF(C777&gt;0,C777+C778,C778)</f>
        <v>120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120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 x14ac:dyDescent="0.25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x14ac:dyDescent="0.25">
      <c r="B782" s="6" t="s">
        <v>26</v>
      </c>
      <c r="C782" s="21">
        <f>C780-C781</f>
        <v>120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120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 x14ac:dyDescent="0.3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95" t="str">
        <f>IF(Y782&lt;0,"NO PAGAR","COBRAR'")</f>
        <v>COBRAR'</v>
      </c>
      <c r="Y783" s="195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 x14ac:dyDescent="0.35">
      <c r="B784" s="195" t="str">
        <f>IF(C782&lt;0,"NO PAGAR","COBRAR'")</f>
        <v>COBRAR'</v>
      </c>
      <c r="C784" s="195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86" t="s">
        <v>9</v>
      </c>
      <c r="C785" s="187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6" t="s">
        <v>9</v>
      </c>
      <c r="Y785" s="187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9" t="str">
        <f>IF(Y737&lt;0,"SALDO ADELANTADO","SALDO A FAVOR '")</f>
        <v>SALDO A FAVOR '</v>
      </c>
      <c r="C786" s="10" t="b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 t="b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16</v>
      </c>
      <c r="C793" s="10"/>
      <c r="E793" s="188" t="s">
        <v>7</v>
      </c>
      <c r="F793" s="189"/>
      <c r="G793" s="190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8" t="s">
        <v>7</v>
      </c>
      <c r="AB793" s="189"/>
      <c r="AC793" s="190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 x14ac:dyDescent="0.25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 x14ac:dyDescent="0.25">
      <c r="B795" s="12"/>
      <c r="C795" s="10"/>
      <c r="N795" s="188" t="s">
        <v>7</v>
      </c>
      <c r="O795" s="189"/>
      <c r="P795" s="189"/>
      <c r="Q795" s="190"/>
      <c r="R795" s="18">
        <f>SUM(R779:R794)</f>
        <v>0</v>
      </c>
      <c r="S795" s="3"/>
      <c r="V795" s="17"/>
      <c r="X795" s="12"/>
      <c r="Y795" s="10"/>
      <c r="AJ795" s="188" t="s">
        <v>7</v>
      </c>
      <c r="AK795" s="189"/>
      <c r="AL795" s="189"/>
      <c r="AM795" s="190"/>
      <c r="AN795" s="18">
        <f>SUM(AN779:AN794)</f>
        <v>0</v>
      </c>
      <c r="AO795" s="3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E798" s="14"/>
      <c r="V798" s="17"/>
      <c r="X798" s="12"/>
      <c r="Y798" s="10"/>
      <c r="AA798" s="14"/>
    </row>
    <row r="799" spans="2:41" x14ac:dyDescent="0.25">
      <c r="B799" s="12"/>
      <c r="C799" s="10"/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2:27" x14ac:dyDescent="0.25">
      <c r="B801" s="12"/>
      <c r="C801" s="10"/>
      <c r="V801" s="17"/>
      <c r="X801" s="12"/>
      <c r="Y801" s="10"/>
    </row>
    <row r="802" spans="2:27" x14ac:dyDescent="0.25">
      <c r="B802" s="12"/>
      <c r="C802" s="10"/>
      <c r="V802" s="17"/>
      <c r="X802" s="12"/>
      <c r="Y802" s="10"/>
    </row>
    <row r="803" spans="2:27" x14ac:dyDescent="0.25">
      <c r="B803" s="12"/>
      <c r="C803" s="10"/>
      <c r="V803" s="17"/>
      <c r="X803" s="12"/>
      <c r="Y803" s="10"/>
    </row>
    <row r="804" spans="2:27" x14ac:dyDescent="0.25">
      <c r="B804" s="11"/>
      <c r="C804" s="10"/>
      <c r="V804" s="17"/>
      <c r="X804" s="11"/>
      <c r="Y804" s="10"/>
    </row>
    <row r="805" spans="2:27" x14ac:dyDescent="0.25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 x14ac:dyDescent="0.25">
      <c r="E806" s="1" t="s">
        <v>19</v>
      </c>
      <c r="V806" s="17"/>
      <c r="AA806" s="1" t="s">
        <v>19</v>
      </c>
    </row>
    <row r="807" spans="2:27" x14ac:dyDescent="0.25">
      <c r="V807" s="17"/>
    </row>
    <row r="808" spans="2:27" x14ac:dyDescent="0.25">
      <c r="V808" s="17"/>
    </row>
    <row r="809" spans="2:27" x14ac:dyDescent="0.25">
      <c r="V809" s="17"/>
    </row>
    <row r="810" spans="2:27" x14ac:dyDescent="0.25">
      <c r="V810" s="17"/>
    </row>
    <row r="811" spans="2:27" x14ac:dyDescent="0.25">
      <c r="V811" s="17"/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2:41" x14ac:dyDescent="0.25">
      <c r="V817" s="17"/>
    </row>
    <row r="818" spans="2:41" x14ac:dyDescent="0.25">
      <c r="V818" s="17"/>
    </row>
    <row r="819" spans="2:41" x14ac:dyDescent="0.25">
      <c r="V819" s="17"/>
      <c r="AC819" s="191" t="s">
        <v>29</v>
      </c>
      <c r="AD819" s="191"/>
      <c r="AE819" s="191"/>
    </row>
    <row r="820" spans="2:41" x14ac:dyDescent="0.25">
      <c r="H820" s="192" t="s">
        <v>28</v>
      </c>
      <c r="I820" s="192"/>
      <c r="J820" s="192"/>
      <c r="V820" s="17"/>
      <c r="AC820" s="191"/>
      <c r="AD820" s="191"/>
      <c r="AE820" s="191"/>
    </row>
    <row r="821" spans="2:41" x14ac:dyDescent="0.25">
      <c r="H821" s="192"/>
      <c r="I821" s="192"/>
      <c r="J821" s="192"/>
      <c r="V821" s="17"/>
      <c r="AC821" s="191"/>
      <c r="AD821" s="191"/>
      <c r="AE821" s="191"/>
    </row>
    <row r="822" spans="2:41" x14ac:dyDescent="0.25">
      <c r="V822" s="17"/>
    </row>
    <row r="823" spans="2:41" x14ac:dyDescent="0.25">
      <c r="V823" s="17"/>
    </row>
    <row r="824" spans="2:41" ht="23.25" x14ac:dyDescent="0.35">
      <c r="B824" s="22" t="s">
        <v>70</v>
      </c>
      <c r="V824" s="17"/>
      <c r="X824" s="22" t="s">
        <v>70</v>
      </c>
    </row>
    <row r="825" spans="2:41" ht="23.25" x14ac:dyDescent="0.35">
      <c r="B825" s="23" t="s">
        <v>32</v>
      </c>
      <c r="C825" s="20">
        <f>IF(X777="PAGADO",0,Y782)</f>
        <v>120</v>
      </c>
      <c r="E825" s="193" t="s">
        <v>20</v>
      </c>
      <c r="F825" s="193"/>
      <c r="G825" s="193"/>
      <c r="H825" s="193"/>
      <c r="V825" s="17"/>
      <c r="X825" s="23" t="s">
        <v>32</v>
      </c>
      <c r="Y825" s="20">
        <f>IF(B825="PAGADO",0,C830)</f>
        <v>120</v>
      </c>
      <c r="AA825" s="193" t="s">
        <v>20</v>
      </c>
      <c r="AB825" s="193"/>
      <c r="AC825" s="193"/>
      <c r="AD825" s="193"/>
    </row>
    <row r="826" spans="2:41" x14ac:dyDescent="0.25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 x14ac:dyDescent="0.25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" t="s">
        <v>24</v>
      </c>
      <c r="C828" s="19">
        <f>IF(C825&gt;0,C825+C826,C826)</f>
        <v>120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120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6" t="s">
        <v>25</v>
      </c>
      <c r="C830" s="21">
        <f>C828-C829</f>
        <v>120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120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 x14ac:dyDescent="0.4">
      <c r="B831" s="194" t="str">
        <f>IF(C830&lt;0,"NO PAGAR","COBRAR")</f>
        <v>COBRAR</v>
      </c>
      <c r="C831" s="194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4" t="str">
        <f>IF(Y830&lt;0,"NO PAGAR","COBRAR")</f>
        <v>COBRAR</v>
      </c>
      <c r="Y831" s="194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86" t="s">
        <v>9</v>
      </c>
      <c r="C832" s="187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6" t="s">
        <v>9</v>
      </c>
      <c r="Y832" s="187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9" t="str">
        <f>IF(C866&lt;0,"SALDO A FAVOR","SALDO ADELANTAD0'")</f>
        <v>SALDO ADELANTAD0'</v>
      </c>
      <c r="C833" s="10" t="b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 t="b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17</v>
      </c>
      <c r="C841" s="10"/>
      <c r="E841" s="188" t="s">
        <v>7</v>
      </c>
      <c r="F841" s="189"/>
      <c r="G841" s="190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8" t="s">
        <v>7</v>
      </c>
      <c r="AB841" s="189"/>
      <c r="AC841" s="190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 x14ac:dyDescent="0.25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 x14ac:dyDescent="0.25">
      <c r="B843" s="12"/>
      <c r="C843" s="10"/>
      <c r="N843" s="188" t="s">
        <v>7</v>
      </c>
      <c r="O843" s="189"/>
      <c r="P843" s="189"/>
      <c r="Q843" s="190"/>
      <c r="R843" s="18">
        <f>SUM(R827:R842)</f>
        <v>0</v>
      </c>
      <c r="S843" s="3"/>
      <c r="V843" s="17"/>
      <c r="X843" s="12"/>
      <c r="Y843" s="10"/>
      <c r="AJ843" s="188" t="s">
        <v>7</v>
      </c>
      <c r="AK843" s="189"/>
      <c r="AL843" s="189"/>
      <c r="AM843" s="190"/>
      <c r="AN843" s="18">
        <f>SUM(AN827:AN842)</f>
        <v>0</v>
      </c>
      <c r="AO843" s="3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2"/>
      <c r="C846" s="10"/>
      <c r="E846" s="14"/>
      <c r="V846" s="17"/>
      <c r="X846" s="12"/>
      <c r="Y846" s="10"/>
      <c r="AA846" s="14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2"/>
      <c r="C848" s="10"/>
      <c r="V848" s="17"/>
      <c r="X848" s="12"/>
      <c r="Y848" s="10"/>
    </row>
    <row r="849" spans="1:43" x14ac:dyDescent="0.25">
      <c r="B849" s="12"/>
      <c r="C849" s="10"/>
      <c r="V849" s="17"/>
      <c r="X849" s="12"/>
      <c r="Y849" s="10"/>
    </row>
    <row r="850" spans="1:43" x14ac:dyDescent="0.25">
      <c r="B850" s="12"/>
      <c r="C850" s="10"/>
      <c r="V850" s="17"/>
      <c r="X850" s="12"/>
      <c r="Y850" s="10"/>
    </row>
    <row r="851" spans="1:43" x14ac:dyDescent="0.25">
      <c r="B851" s="11"/>
      <c r="C851" s="10"/>
      <c r="V851" s="17"/>
      <c r="X851" s="11"/>
      <c r="Y851" s="10"/>
    </row>
    <row r="852" spans="1:43" x14ac:dyDescent="0.25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 x14ac:dyDescent="0.25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 x14ac:dyDescent="0.25">
      <c r="E854" s="1" t="s">
        <v>19</v>
      </c>
      <c r="V854" s="17"/>
      <c r="AA854" s="1" t="s">
        <v>19</v>
      </c>
    </row>
    <row r="855" spans="1:43" x14ac:dyDescent="0.25">
      <c r="V855" s="17"/>
    </row>
    <row r="856" spans="1:43" x14ac:dyDescent="0.25">
      <c r="V856" s="17"/>
    </row>
    <row r="857" spans="1:43" x14ac:dyDescent="0.25">
      <c r="V857" s="17"/>
    </row>
    <row r="858" spans="1:43" x14ac:dyDescent="0.25">
      <c r="V858" s="17"/>
    </row>
    <row r="859" spans="1:43" x14ac:dyDescent="0.25">
      <c r="V859" s="17"/>
    </row>
    <row r="860" spans="1:43" x14ac:dyDescent="0.25">
      <c r="V860" s="17"/>
    </row>
    <row r="861" spans="1:43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 x14ac:dyDescent="0.25">
      <c r="V864" s="17"/>
    </row>
    <row r="865" spans="2:41" x14ac:dyDescent="0.25">
      <c r="H865" s="192" t="s">
        <v>30</v>
      </c>
      <c r="I865" s="192"/>
      <c r="J865" s="192"/>
      <c r="V865" s="17"/>
      <c r="AA865" s="192" t="s">
        <v>31</v>
      </c>
      <c r="AB865" s="192"/>
      <c r="AC865" s="192"/>
    </row>
    <row r="866" spans="2:41" x14ac:dyDescent="0.25">
      <c r="H866" s="192"/>
      <c r="I866" s="192"/>
      <c r="J866" s="192"/>
      <c r="V866" s="17"/>
      <c r="AA866" s="192"/>
      <c r="AB866" s="192"/>
      <c r="AC866" s="192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4" t="s">
        <v>70</v>
      </c>
      <c r="V869" s="17"/>
      <c r="X869" s="22" t="s">
        <v>70</v>
      </c>
    </row>
    <row r="870" spans="2:41" ht="23.25" x14ac:dyDescent="0.35">
      <c r="B870" s="23" t="s">
        <v>32</v>
      </c>
      <c r="C870" s="20">
        <f>IF(X825="PAGADO",0,C830)</f>
        <v>120</v>
      </c>
      <c r="E870" s="193" t="s">
        <v>20</v>
      </c>
      <c r="F870" s="193"/>
      <c r="G870" s="193"/>
      <c r="H870" s="193"/>
      <c r="V870" s="17"/>
      <c r="X870" s="23" t="s">
        <v>32</v>
      </c>
      <c r="Y870" s="20">
        <f>IF(B1670="PAGADO",0,C875)</f>
        <v>120</v>
      </c>
      <c r="AA870" s="193" t="s">
        <v>20</v>
      </c>
      <c r="AB870" s="193"/>
      <c r="AC870" s="193"/>
      <c r="AD870" s="193"/>
    </row>
    <row r="871" spans="2:41" x14ac:dyDescent="0.25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120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120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6" t="s">
        <v>26</v>
      </c>
      <c r="C875" s="21">
        <f>C873-C874</f>
        <v>120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120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 x14ac:dyDescent="0.3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5" t="str">
        <f>IF(Y875&lt;0,"NO PAGAR","COBRAR'")</f>
        <v>COBRAR'</v>
      </c>
      <c r="Y876" s="195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 x14ac:dyDescent="0.35">
      <c r="B877" s="195" t="str">
        <f>IF(C875&lt;0,"NO PAGAR","COBRAR'")</f>
        <v>COBRAR'</v>
      </c>
      <c r="C877" s="195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86" t="s">
        <v>9</v>
      </c>
      <c r="C878" s="187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6" t="s">
        <v>9</v>
      </c>
      <c r="Y878" s="187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9" t="str">
        <f>IF(Y830&lt;0,"SALDO ADELANTADO","SALDO A FAVOR '")</f>
        <v>SALDO A FAVOR '</v>
      </c>
      <c r="C879" s="10" t="b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 t="b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</v>
      </c>
      <c r="C886" s="10"/>
      <c r="E886" s="188" t="s">
        <v>7</v>
      </c>
      <c r="F886" s="189"/>
      <c r="G886" s="190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8" t="s">
        <v>7</v>
      </c>
      <c r="AB886" s="189"/>
      <c r="AC886" s="190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 x14ac:dyDescent="0.25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188" t="s">
        <v>7</v>
      </c>
      <c r="O888" s="189"/>
      <c r="P888" s="189"/>
      <c r="Q888" s="190"/>
      <c r="R888" s="18">
        <f>SUM(R872:R887)</f>
        <v>0</v>
      </c>
      <c r="S888" s="3"/>
      <c r="V888" s="17"/>
      <c r="X888" s="12"/>
      <c r="Y888" s="10"/>
      <c r="AJ888" s="188" t="s">
        <v>7</v>
      </c>
      <c r="AK888" s="189"/>
      <c r="AL888" s="189"/>
      <c r="AM888" s="190"/>
      <c r="AN888" s="18">
        <f>SUM(AN872:AN887)</f>
        <v>0</v>
      </c>
      <c r="AO888" s="3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E891" s="14"/>
      <c r="V891" s="17"/>
      <c r="X891" s="12"/>
      <c r="Y891" s="10"/>
      <c r="AA891" s="14"/>
    </row>
    <row r="892" spans="2:41" x14ac:dyDescent="0.25">
      <c r="B892" s="12"/>
      <c r="C892" s="10"/>
      <c r="V892" s="17"/>
      <c r="X892" s="12"/>
      <c r="Y892" s="10"/>
    </row>
    <row r="893" spans="2:41" x14ac:dyDescent="0.25">
      <c r="B893" s="12"/>
      <c r="C893" s="10"/>
      <c r="V893" s="17"/>
      <c r="X893" s="12"/>
      <c r="Y893" s="10"/>
    </row>
    <row r="894" spans="2:41" x14ac:dyDescent="0.25">
      <c r="B894" s="12"/>
      <c r="C894" s="10"/>
      <c r="V894" s="17"/>
      <c r="X894" s="12"/>
      <c r="Y894" s="10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2"/>
      <c r="C896" s="10"/>
      <c r="V896" s="17"/>
      <c r="X896" s="12"/>
      <c r="Y896" s="10"/>
    </row>
    <row r="897" spans="2:27" x14ac:dyDescent="0.25">
      <c r="B897" s="11"/>
      <c r="C897" s="10"/>
      <c r="V897" s="17"/>
      <c r="X897" s="11"/>
      <c r="Y897" s="10"/>
    </row>
    <row r="898" spans="2:27" x14ac:dyDescent="0.25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 x14ac:dyDescent="0.25">
      <c r="E899" s="1" t="s">
        <v>19</v>
      </c>
      <c r="V899" s="17"/>
      <c r="AA899" s="1" t="s">
        <v>19</v>
      </c>
    </row>
    <row r="900" spans="2:27" x14ac:dyDescent="0.25">
      <c r="V900" s="17"/>
    </row>
    <row r="901" spans="2:27" x14ac:dyDescent="0.25">
      <c r="V901" s="17"/>
    </row>
    <row r="902" spans="2:27" x14ac:dyDescent="0.25">
      <c r="V902" s="17"/>
    </row>
    <row r="903" spans="2:27" x14ac:dyDescent="0.25">
      <c r="V903" s="17"/>
    </row>
    <row r="904" spans="2:27" x14ac:dyDescent="0.25">
      <c r="V904" s="17"/>
    </row>
    <row r="905" spans="2:27" x14ac:dyDescent="0.25">
      <c r="V905" s="17"/>
    </row>
    <row r="906" spans="2:27" x14ac:dyDescent="0.25">
      <c r="V906" s="17"/>
    </row>
    <row r="907" spans="2:27" x14ac:dyDescent="0.25">
      <c r="V907" s="17"/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2:41" x14ac:dyDescent="0.25">
      <c r="V913" s="17"/>
      <c r="AC913" s="191" t="s">
        <v>29</v>
      </c>
      <c r="AD913" s="191"/>
      <c r="AE913" s="191"/>
    </row>
    <row r="914" spans="2:41" x14ac:dyDescent="0.25">
      <c r="H914" s="192" t="s">
        <v>28</v>
      </c>
      <c r="I914" s="192"/>
      <c r="J914" s="192"/>
      <c r="V914" s="17"/>
      <c r="AC914" s="191"/>
      <c r="AD914" s="191"/>
      <c r="AE914" s="191"/>
    </row>
    <row r="915" spans="2:41" x14ac:dyDescent="0.25">
      <c r="H915" s="192"/>
      <c r="I915" s="192"/>
      <c r="J915" s="192"/>
      <c r="V915" s="17"/>
      <c r="AC915" s="191"/>
      <c r="AD915" s="191"/>
      <c r="AE915" s="191"/>
    </row>
    <row r="916" spans="2:41" x14ac:dyDescent="0.25">
      <c r="V916" s="17"/>
    </row>
    <row r="917" spans="2:41" x14ac:dyDescent="0.25">
      <c r="V917" s="17"/>
    </row>
    <row r="918" spans="2:41" ht="23.25" x14ac:dyDescent="0.35">
      <c r="B918" s="22" t="s">
        <v>71</v>
      </c>
      <c r="V918" s="17"/>
      <c r="X918" s="22" t="s">
        <v>71</v>
      </c>
    </row>
    <row r="919" spans="2:41" ht="23.25" x14ac:dyDescent="0.35">
      <c r="B919" s="23" t="s">
        <v>32</v>
      </c>
      <c r="C919" s="20">
        <f>IF(X870="PAGADO",0,Y875)</f>
        <v>120</v>
      </c>
      <c r="E919" s="193" t="s">
        <v>20</v>
      </c>
      <c r="F919" s="193"/>
      <c r="G919" s="193"/>
      <c r="H919" s="193"/>
      <c r="V919" s="17"/>
      <c r="X919" s="23" t="s">
        <v>32</v>
      </c>
      <c r="Y919" s="20">
        <f>IF(B919="PAGADO",0,C924)</f>
        <v>120</v>
      </c>
      <c r="AA919" s="193" t="s">
        <v>20</v>
      </c>
      <c r="AB919" s="193"/>
      <c r="AC919" s="193"/>
      <c r="AD919" s="193"/>
    </row>
    <row r="920" spans="2:41" x14ac:dyDescent="0.25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 x14ac:dyDescent="0.25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" t="s">
        <v>24</v>
      </c>
      <c r="C922" s="19">
        <f>IF(C919&gt;0,C919+C920,C920)</f>
        <v>120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120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6" t="s">
        <v>25</v>
      </c>
      <c r="C924" s="21">
        <f>C922-C923</f>
        <v>120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120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 x14ac:dyDescent="0.4">
      <c r="B925" s="194" t="str">
        <f>IF(C924&lt;0,"NO PAGAR","COBRAR")</f>
        <v>COBRAR</v>
      </c>
      <c r="C925" s="194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4" t="str">
        <f>IF(Y924&lt;0,"NO PAGAR","COBRAR")</f>
        <v>COBRAR</v>
      </c>
      <c r="Y925" s="194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86" t="s">
        <v>9</v>
      </c>
      <c r="C926" s="187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6" t="s">
        <v>9</v>
      </c>
      <c r="Y926" s="187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9" t="str">
        <f>IF(C960&lt;0,"SALDO A FAVOR","SALDO ADELANTAD0'")</f>
        <v>SALDO ADELANTAD0'</v>
      </c>
      <c r="C927" s="10" t="b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 t="b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17</v>
      </c>
      <c r="C935" s="10"/>
      <c r="E935" s="188" t="s">
        <v>7</v>
      </c>
      <c r="F935" s="189"/>
      <c r="G935" s="190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8" t="s">
        <v>7</v>
      </c>
      <c r="AB935" s="189"/>
      <c r="AC935" s="190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 x14ac:dyDescent="0.25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 x14ac:dyDescent="0.25">
      <c r="B937" s="12"/>
      <c r="C937" s="10"/>
      <c r="N937" s="188" t="s">
        <v>7</v>
      </c>
      <c r="O937" s="189"/>
      <c r="P937" s="189"/>
      <c r="Q937" s="190"/>
      <c r="R937" s="18">
        <f>SUM(R921:R936)</f>
        <v>0</v>
      </c>
      <c r="S937" s="3"/>
      <c r="V937" s="17"/>
      <c r="X937" s="12"/>
      <c r="Y937" s="10"/>
      <c r="AJ937" s="188" t="s">
        <v>7</v>
      </c>
      <c r="AK937" s="189"/>
      <c r="AL937" s="189"/>
      <c r="AM937" s="190"/>
      <c r="AN937" s="18">
        <f>SUM(AN921:AN936)</f>
        <v>0</v>
      </c>
      <c r="AO937" s="3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E940" s="14"/>
      <c r="V940" s="17"/>
      <c r="X940" s="12"/>
      <c r="Y940" s="10"/>
      <c r="AA940" s="14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1:43" x14ac:dyDescent="0.25">
      <c r="B945" s="11"/>
      <c r="C945" s="10"/>
      <c r="V945" s="17"/>
      <c r="X945" s="11"/>
      <c r="Y945" s="10"/>
    </row>
    <row r="946" spans="1:43" x14ac:dyDescent="0.25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 x14ac:dyDescent="0.25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 x14ac:dyDescent="0.25">
      <c r="E948" s="1" t="s">
        <v>19</v>
      </c>
      <c r="V948" s="17"/>
      <c r="AA948" s="1" t="s">
        <v>19</v>
      </c>
    </row>
    <row r="949" spans="1:43" x14ac:dyDescent="0.25">
      <c r="V949" s="17"/>
    </row>
    <row r="950" spans="1:43" x14ac:dyDescent="0.25">
      <c r="V950" s="17"/>
    </row>
    <row r="951" spans="1:43" x14ac:dyDescent="0.25">
      <c r="V951" s="17"/>
    </row>
    <row r="952" spans="1:43" x14ac:dyDescent="0.25">
      <c r="V952" s="17"/>
    </row>
    <row r="953" spans="1:43" x14ac:dyDescent="0.25">
      <c r="V953" s="17"/>
    </row>
    <row r="954" spans="1:43" x14ac:dyDescent="0.25">
      <c r="V954" s="17"/>
    </row>
    <row r="955" spans="1:43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 x14ac:dyDescent="0.25">
      <c r="V958" s="17"/>
    </row>
    <row r="959" spans="1:43" x14ac:dyDescent="0.25">
      <c r="H959" s="192" t="s">
        <v>30</v>
      </c>
      <c r="I959" s="192"/>
      <c r="J959" s="192"/>
      <c r="V959" s="17"/>
      <c r="AA959" s="192" t="s">
        <v>31</v>
      </c>
      <c r="AB959" s="192"/>
      <c r="AC959" s="192"/>
    </row>
    <row r="960" spans="1:43" x14ac:dyDescent="0.25">
      <c r="H960" s="192"/>
      <c r="I960" s="192"/>
      <c r="J960" s="192"/>
      <c r="V960" s="17"/>
      <c r="AA960" s="192"/>
      <c r="AB960" s="192"/>
      <c r="AC960" s="192"/>
    </row>
    <row r="961" spans="2:41" x14ac:dyDescent="0.25">
      <c r="V961" s="17"/>
    </row>
    <row r="962" spans="2:41" x14ac:dyDescent="0.25">
      <c r="V962" s="17"/>
    </row>
    <row r="963" spans="2:41" ht="23.25" x14ac:dyDescent="0.35">
      <c r="B963" s="24" t="s">
        <v>73</v>
      </c>
      <c r="V963" s="17"/>
      <c r="X963" s="22" t="s">
        <v>71</v>
      </c>
    </row>
    <row r="964" spans="2:41" ht="23.25" x14ac:dyDescent="0.35">
      <c r="B964" s="23" t="s">
        <v>32</v>
      </c>
      <c r="C964" s="20">
        <f>IF(X919="PAGADO",0,C924)</f>
        <v>120</v>
      </c>
      <c r="E964" s="193" t="s">
        <v>20</v>
      </c>
      <c r="F964" s="193"/>
      <c r="G964" s="193"/>
      <c r="H964" s="193"/>
      <c r="V964" s="17"/>
      <c r="X964" s="23" t="s">
        <v>32</v>
      </c>
      <c r="Y964" s="20">
        <f>IF(B1764="PAGADO",0,C969)</f>
        <v>120</v>
      </c>
      <c r="AA964" s="193" t="s">
        <v>20</v>
      </c>
      <c r="AB964" s="193"/>
      <c r="AC964" s="193"/>
      <c r="AD964" s="193"/>
    </row>
    <row r="965" spans="2:41" x14ac:dyDescent="0.25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 x14ac:dyDescent="0.25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" t="s">
        <v>24</v>
      </c>
      <c r="C967" s="19">
        <f>IF(C964&gt;0,C964+C965,C965)</f>
        <v>120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120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6" t="s">
        <v>26</v>
      </c>
      <c r="C969" s="21">
        <f>C967-C968</f>
        <v>120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120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 x14ac:dyDescent="0.3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95" t="str">
        <f>IF(Y969&lt;0,"NO PAGAR","COBRAR'")</f>
        <v>COBRAR'</v>
      </c>
      <c r="Y970" s="195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 x14ac:dyDescent="0.35">
      <c r="B971" s="195" t="str">
        <f>IF(C969&lt;0,"NO PAGAR","COBRAR'")</f>
        <v>COBRAR'</v>
      </c>
      <c r="C971" s="195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86" t="s">
        <v>9</v>
      </c>
      <c r="C972" s="187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6" t="s">
        <v>9</v>
      </c>
      <c r="Y972" s="187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9" t="str">
        <f>IF(Y924&lt;0,"SALDO ADELANTADO","SALDO A FAVOR '")</f>
        <v>SALDO A FAVOR '</v>
      </c>
      <c r="C973" s="10" t="b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 t="b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16</v>
      </c>
      <c r="C980" s="10"/>
      <c r="E980" s="188" t="s">
        <v>7</v>
      </c>
      <c r="F980" s="189"/>
      <c r="G980" s="190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8" t="s">
        <v>7</v>
      </c>
      <c r="AB980" s="189"/>
      <c r="AC980" s="190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 x14ac:dyDescent="0.25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 x14ac:dyDescent="0.25">
      <c r="B982" s="12"/>
      <c r="C982" s="10"/>
      <c r="N982" s="188" t="s">
        <v>7</v>
      </c>
      <c r="O982" s="189"/>
      <c r="P982" s="189"/>
      <c r="Q982" s="190"/>
      <c r="R982" s="18">
        <f>SUM(R966:R981)</f>
        <v>0</v>
      </c>
      <c r="S982" s="3"/>
      <c r="V982" s="17"/>
      <c r="X982" s="12"/>
      <c r="Y982" s="10"/>
      <c r="AJ982" s="188" t="s">
        <v>7</v>
      </c>
      <c r="AK982" s="189"/>
      <c r="AL982" s="189"/>
      <c r="AM982" s="190"/>
      <c r="AN982" s="18">
        <f>SUM(AN966:AN981)</f>
        <v>0</v>
      </c>
      <c r="AO982" s="3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E985" s="14"/>
      <c r="V985" s="17"/>
      <c r="X985" s="12"/>
      <c r="Y985" s="10"/>
      <c r="AA985" s="14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V987" s="17"/>
      <c r="X987" s="12"/>
      <c r="Y987" s="10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1"/>
      <c r="C991" s="10"/>
      <c r="V991" s="17"/>
      <c r="X991" s="11"/>
      <c r="Y991" s="10"/>
    </row>
    <row r="992" spans="2:41" x14ac:dyDescent="0.25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 x14ac:dyDescent="0.25">
      <c r="E993" s="1" t="s">
        <v>19</v>
      </c>
      <c r="V993" s="17"/>
      <c r="AA993" s="1" t="s">
        <v>19</v>
      </c>
    </row>
    <row r="994" spans="5:31" x14ac:dyDescent="0.25">
      <c r="V994" s="17"/>
    </row>
    <row r="995" spans="5:31" x14ac:dyDescent="0.25">
      <c r="V995" s="17"/>
    </row>
    <row r="996" spans="5:31" x14ac:dyDescent="0.25">
      <c r="V996" s="17"/>
    </row>
    <row r="997" spans="5:31" x14ac:dyDescent="0.25">
      <c r="V997" s="17"/>
    </row>
    <row r="998" spans="5:31" x14ac:dyDescent="0.25">
      <c r="V998" s="17"/>
    </row>
    <row r="999" spans="5:31" x14ac:dyDescent="0.25">
      <c r="V999" s="17"/>
    </row>
    <row r="1000" spans="5:31" x14ac:dyDescent="0.25">
      <c r="V1000" s="17"/>
    </row>
    <row r="1001" spans="5:31" x14ac:dyDescent="0.25">
      <c r="V1001" s="17"/>
    </row>
    <row r="1002" spans="5:31" x14ac:dyDescent="0.25">
      <c r="V1002" s="17"/>
    </row>
    <row r="1003" spans="5:31" x14ac:dyDescent="0.25">
      <c r="V1003" s="17"/>
    </row>
    <row r="1004" spans="5:31" x14ac:dyDescent="0.25">
      <c r="V1004" s="17"/>
    </row>
    <row r="1005" spans="5:31" x14ac:dyDescent="0.25">
      <c r="V1005" s="17"/>
    </row>
    <row r="1006" spans="5:31" x14ac:dyDescent="0.25">
      <c r="V1006" s="17"/>
      <c r="AC1006" s="191" t="s">
        <v>29</v>
      </c>
      <c r="AD1006" s="191"/>
      <c r="AE1006" s="191"/>
    </row>
    <row r="1007" spans="5:31" x14ac:dyDescent="0.25">
      <c r="H1007" s="192" t="s">
        <v>28</v>
      </c>
      <c r="I1007" s="192"/>
      <c r="J1007" s="192"/>
      <c r="V1007" s="17"/>
      <c r="AC1007" s="191"/>
      <c r="AD1007" s="191"/>
      <c r="AE1007" s="191"/>
    </row>
    <row r="1008" spans="5:31" x14ac:dyDescent="0.25">
      <c r="H1008" s="192"/>
      <c r="I1008" s="192"/>
      <c r="J1008" s="192"/>
      <c r="V1008" s="17"/>
      <c r="AC1008" s="191"/>
      <c r="AD1008" s="191"/>
      <c r="AE1008" s="191"/>
    </row>
    <row r="1009" spans="2:41" x14ac:dyDescent="0.25">
      <c r="V1009" s="17"/>
    </row>
    <row r="1010" spans="2:41" x14ac:dyDescent="0.25">
      <c r="V1010" s="17"/>
    </row>
    <row r="1011" spans="2:41" ht="23.25" x14ac:dyDescent="0.35">
      <c r="B1011" s="22" t="s">
        <v>72</v>
      </c>
      <c r="V1011" s="17"/>
      <c r="X1011" s="22" t="s">
        <v>74</v>
      </c>
    </row>
    <row r="1012" spans="2:41" ht="23.25" x14ac:dyDescent="0.35">
      <c r="B1012" s="23" t="s">
        <v>32</v>
      </c>
      <c r="C1012" s="20">
        <f>IF(X964="PAGADO",0,Y969)</f>
        <v>120</v>
      </c>
      <c r="E1012" s="193" t="s">
        <v>20</v>
      </c>
      <c r="F1012" s="193"/>
      <c r="G1012" s="193"/>
      <c r="H1012" s="193"/>
      <c r="V1012" s="17"/>
      <c r="X1012" s="23" t="s">
        <v>32</v>
      </c>
      <c r="Y1012" s="20">
        <f>IF(B1012="PAGADO",0,C1017)</f>
        <v>120</v>
      </c>
      <c r="AA1012" s="193" t="s">
        <v>20</v>
      </c>
      <c r="AB1012" s="193"/>
      <c r="AC1012" s="193"/>
      <c r="AD1012" s="193"/>
    </row>
    <row r="1013" spans="2:41" x14ac:dyDescent="0.25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 x14ac:dyDescent="0.25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24</v>
      </c>
      <c r="C1015" s="19">
        <f>IF(C1012&gt;0,C1012+C1013,C1013)</f>
        <v>120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120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6" t="s">
        <v>25</v>
      </c>
      <c r="C1017" s="21">
        <f>C1015-C1016</f>
        <v>120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120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 x14ac:dyDescent="0.4">
      <c r="B1018" s="194" t="str">
        <f>IF(C1017&lt;0,"NO PAGAR","COBRAR")</f>
        <v>COBRAR</v>
      </c>
      <c r="C1018" s="194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4" t="str">
        <f>IF(Y1017&lt;0,"NO PAGAR","COBRAR")</f>
        <v>COBRAR</v>
      </c>
      <c r="Y1018" s="194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86" t="s">
        <v>9</v>
      </c>
      <c r="C1019" s="187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6" t="s">
        <v>9</v>
      </c>
      <c r="Y1019" s="187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9" t="str">
        <f>IF(C1053&lt;0,"SALDO A FAVOR","SALDO ADELANTAD0'")</f>
        <v>SALDO ADELANTAD0'</v>
      </c>
      <c r="C1020" s="10" t="b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 t="b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17</v>
      </c>
      <c r="C1028" s="10"/>
      <c r="E1028" s="188" t="s">
        <v>7</v>
      </c>
      <c r="F1028" s="189"/>
      <c r="G1028" s="190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8" t="s">
        <v>7</v>
      </c>
      <c r="AB1028" s="189"/>
      <c r="AC1028" s="190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 x14ac:dyDescent="0.25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 x14ac:dyDescent="0.25">
      <c r="B1030" s="12"/>
      <c r="C1030" s="10"/>
      <c r="N1030" s="188" t="s">
        <v>7</v>
      </c>
      <c r="O1030" s="189"/>
      <c r="P1030" s="189"/>
      <c r="Q1030" s="190"/>
      <c r="R1030" s="18">
        <f>SUM(R1014:R1029)</f>
        <v>0</v>
      </c>
      <c r="S1030" s="3"/>
      <c r="V1030" s="17"/>
      <c r="X1030" s="12"/>
      <c r="Y1030" s="10"/>
      <c r="AJ1030" s="188" t="s">
        <v>7</v>
      </c>
      <c r="AK1030" s="189"/>
      <c r="AL1030" s="189"/>
      <c r="AM1030" s="190"/>
      <c r="AN1030" s="18">
        <f>SUM(AN1014:AN1029)</f>
        <v>0</v>
      </c>
      <c r="AO1030" s="3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E1033" s="14"/>
      <c r="V1033" s="17"/>
      <c r="X1033" s="12"/>
      <c r="Y1033" s="10"/>
      <c r="AA1033" s="14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1"/>
      <c r="C1038" s="10"/>
      <c r="V1038" s="17"/>
      <c r="X1038" s="11"/>
      <c r="Y1038" s="10"/>
    </row>
    <row r="1039" spans="2:41" x14ac:dyDescent="0.25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 x14ac:dyDescent="0.25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 x14ac:dyDescent="0.25">
      <c r="E1041" s="1" t="s">
        <v>19</v>
      </c>
      <c r="V1041" s="17"/>
      <c r="AA1041" s="1" t="s">
        <v>19</v>
      </c>
    </row>
    <row r="1042" spans="1:43" x14ac:dyDescent="0.25">
      <c r="V1042" s="17"/>
    </row>
    <row r="1043" spans="1:43" x14ac:dyDescent="0.25">
      <c r="V1043" s="17"/>
    </row>
    <row r="1044" spans="1:43" x14ac:dyDescent="0.25">
      <c r="V1044" s="17"/>
    </row>
    <row r="1045" spans="1:43" x14ac:dyDescent="0.25">
      <c r="V1045" s="17"/>
    </row>
    <row r="1046" spans="1:43" x14ac:dyDescent="0.25">
      <c r="V1046" s="17"/>
    </row>
    <row r="1047" spans="1:43" x14ac:dyDescent="0.25">
      <c r="V1047" s="17"/>
    </row>
    <row r="1048" spans="1:43" x14ac:dyDescent="0.25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 x14ac:dyDescent="0.25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 x14ac:dyDescent="0.25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 x14ac:dyDescent="0.25">
      <c r="V1051" s="17"/>
    </row>
    <row r="1052" spans="1:43" x14ac:dyDescent="0.25">
      <c r="H1052" s="192" t="s">
        <v>30</v>
      </c>
      <c r="I1052" s="192"/>
      <c r="J1052" s="192"/>
      <c r="V1052" s="17"/>
      <c r="AA1052" s="192" t="s">
        <v>31</v>
      </c>
      <c r="AB1052" s="192"/>
      <c r="AC1052" s="192"/>
    </row>
    <row r="1053" spans="1:43" x14ac:dyDescent="0.25">
      <c r="H1053" s="192"/>
      <c r="I1053" s="192"/>
      <c r="J1053" s="192"/>
      <c r="V1053" s="17"/>
      <c r="AA1053" s="192"/>
      <c r="AB1053" s="192"/>
      <c r="AC1053" s="192"/>
    </row>
    <row r="1054" spans="1:43" x14ac:dyDescent="0.25">
      <c r="V1054" s="17"/>
    </row>
    <row r="1055" spans="1:43" x14ac:dyDescent="0.25">
      <c r="V1055" s="17"/>
    </row>
    <row r="1056" spans="1:43" ht="23.25" x14ac:dyDescent="0.35">
      <c r="B1056" s="24" t="s">
        <v>72</v>
      </c>
      <c r="V1056" s="17"/>
      <c r="X1056" s="22" t="s">
        <v>72</v>
      </c>
    </row>
    <row r="1057" spans="2:41" ht="23.25" x14ac:dyDescent="0.35">
      <c r="B1057" s="23" t="s">
        <v>32</v>
      </c>
      <c r="C1057" s="20">
        <f>IF(X1012="PAGADO",0,C1017)</f>
        <v>120</v>
      </c>
      <c r="E1057" s="193" t="s">
        <v>20</v>
      </c>
      <c r="F1057" s="193"/>
      <c r="G1057" s="193"/>
      <c r="H1057" s="193"/>
      <c r="V1057" s="17"/>
      <c r="X1057" s="23" t="s">
        <v>32</v>
      </c>
      <c r="Y1057" s="20">
        <f>IF(B1857="PAGADO",0,C1062)</f>
        <v>120</v>
      </c>
      <c r="AA1057" s="193" t="s">
        <v>20</v>
      </c>
      <c r="AB1057" s="193"/>
      <c r="AC1057" s="193"/>
      <c r="AD1057" s="193"/>
    </row>
    <row r="1058" spans="2:41" x14ac:dyDescent="0.25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 x14ac:dyDescent="0.25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" t="s">
        <v>24</v>
      </c>
      <c r="C1060" s="19">
        <f>IF(C1057&gt;0,C1057+C1058,C1058)</f>
        <v>120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120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6" t="s">
        <v>26</v>
      </c>
      <c r="C1062" s="21">
        <f>C1060-C1061</f>
        <v>120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120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 x14ac:dyDescent="0.3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95" t="str">
        <f>IF(Y1062&lt;0,"NO PAGAR","COBRAR'")</f>
        <v>COBRAR'</v>
      </c>
      <c r="Y1063" s="195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 x14ac:dyDescent="0.35">
      <c r="B1064" s="195" t="str">
        <f>IF(C1062&lt;0,"NO PAGAR","COBRAR'")</f>
        <v>COBRAR'</v>
      </c>
      <c r="C1064" s="195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86" t="s">
        <v>9</v>
      </c>
      <c r="C1065" s="187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6" t="s">
        <v>9</v>
      </c>
      <c r="Y1065" s="187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9" t="str">
        <f>IF(Y1017&lt;0,"SALDO ADELANTADO","SALDO A FAVOR '")</f>
        <v>SALDO A FAVOR '</v>
      </c>
      <c r="C1066" s="10" t="b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 t="b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x14ac:dyDescent="0.25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 x14ac:dyDescent="0.25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 x14ac:dyDescent="0.25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1" t="s">
        <v>16</v>
      </c>
      <c r="C1073" s="10"/>
      <c r="E1073" s="188" t="s">
        <v>7</v>
      </c>
      <c r="F1073" s="189"/>
      <c r="G1073" s="190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8" t="s">
        <v>7</v>
      </c>
      <c r="AB1073" s="189"/>
      <c r="AC1073" s="190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 x14ac:dyDescent="0.25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 x14ac:dyDescent="0.25">
      <c r="B1075" s="12"/>
      <c r="C1075" s="10"/>
      <c r="N1075" s="188" t="s">
        <v>7</v>
      </c>
      <c r="O1075" s="189"/>
      <c r="P1075" s="189"/>
      <c r="Q1075" s="190"/>
      <c r="R1075" s="18">
        <f>SUM(R1059:R1074)</f>
        <v>0</v>
      </c>
      <c r="S1075" s="3"/>
      <c r="V1075" s="17"/>
      <c r="X1075" s="12"/>
      <c r="Y1075" s="10"/>
      <c r="AJ1075" s="188" t="s">
        <v>7</v>
      </c>
      <c r="AK1075" s="189"/>
      <c r="AL1075" s="189"/>
      <c r="AM1075" s="190"/>
      <c r="AN1075" s="18">
        <f>SUM(AN1059:AN1074)</f>
        <v>0</v>
      </c>
      <c r="AO1075" s="3"/>
    </row>
    <row r="1076" spans="2:41" x14ac:dyDescent="0.25">
      <c r="B1076" s="12"/>
      <c r="C1076" s="10"/>
      <c r="V1076" s="17"/>
      <c r="X1076" s="12"/>
      <c r="Y1076" s="10"/>
    </row>
    <row r="1077" spans="2:41" x14ac:dyDescent="0.25">
      <c r="B1077" s="12"/>
      <c r="C1077" s="10"/>
      <c r="V1077" s="17"/>
      <c r="X1077" s="12"/>
      <c r="Y1077" s="10"/>
    </row>
    <row r="1078" spans="2:41" x14ac:dyDescent="0.25">
      <c r="B1078" s="12"/>
      <c r="C1078" s="10"/>
      <c r="E1078" s="14"/>
      <c r="V1078" s="17"/>
      <c r="X1078" s="12"/>
      <c r="Y1078" s="10"/>
      <c r="AA1078" s="14"/>
    </row>
    <row r="1079" spans="2:41" x14ac:dyDescent="0.25">
      <c r="B1079" s="12"/>
      <c r="C1079" s="10"/>
      <c r="V1079" s="17"/>
      <c r="X1079" s="12"/>
      <c r="Y1079" s="10"/>
    </row>
    <row r="1080" spans="2:41" x14ac:dyDescent="0.25">
      <c r="B1080" s="12"/>
      <c r="C1080" s="10"/>
      <c r="V1080" s="17"/>
      <c r="X1080" s="12"/>
      <c r="Y1080" s="10"/>
    </row>
    <row r="1081" spans="2:41" x14ac:dyDescent="0.25">
      <c r="B1081" s="12"/>
      <c r="C1081" s="10"/>
      <c r="V1081" s="17"/>
      <c r="X1081" s="12"/>
      <c r="Y1081" s="10"/>
    </row>
    <row r="1082" spans="2:41" x14ac:dyDescent="0.25">
      <c r="B1082" s="12"/>
      <c r="C1082" s="10"/>
      <c r="V1082" s="17"/>
      <c r="X1082" s="12"/>
      <c r="Y1082" s="10"/>
    </row>
    <row r="1083" spans="2:41" x14ac:dyDescent="0.25">
      <c r="B1083" s="12"/>
      <c r="C1083" s="10"/>
      <c r="V1083" s="17"/>
      <c r="X1083" s="12"/>
      <c r="Y1083" s="10"/>
    </row>
    <row r="1084" spans="2:41" x14ac:dyDescent="0.25">
      <c r="B1084" s="11"/>
      <c r="C1084" s="10"/>
      <c r="V1084" s="17"/>
      <c r="X1084" s="11"/>
      <c r="Y1084" s="10"/>
    </row>
    <row r="1085" spans="2:41" x14ac:dyDescent="0.25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 x14ac:dyDescent="0.25">
      <c r="E1086" s="1" t="s">
        <v>19</v>
      </c>
      <c r="V1086" s="17"/>
      <c r="AA1086" s="1" t="s">
        <v>19</v>
      </c>
    </row>
    <row r="1087" spans="2:41" x14ac:dyDescent="0.25">
      <c r="V1087" s="17"/>
    </row>
    <row r="1088" spans="2:41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</sheetData>
  <mergeCells count="288">
    <mergeCell ref="E1073:G1073"/>
    <mergeCell ref="AA1073:AC1073"/>
    <mergeCell ref="N1075:Q1075"/>
    <mergeCell ref="AJ1075:AM1075"/>
    <mergeCell ref="E1057:H1057"/>
    <mergeCell ref="AA1057:AD1057"/>
    <mergeCell ref="X1063:Y1063"/>
    <mergeCell ref="B1064:C1064"/>
    <mergeCell ref="B1065:C1065"/>
    <mergeCell ref="X1065:Y1065"/>
    <mergeCell ref="E1028:G1028"/>
    <mergeCell ref="AA1028:AC1028"/>
    <mergeCell ref="N1030:Q1030"/>
    <mergeCell ref="AJ1030:AM1030"/>
    <mergeCell ref="H1052:J1053"/>
    <mergeCell ref="AA1052:AC1053"/>
    <mergeCell ref="E1012:H1012"/>
    <mergeCell ref="AA1012:AD1012"/>
    <mergeCell ref="B1018:C1018"/>
    <mergeCell ref="X1018:Y1018"/>
    <mergeCell ref="B1019:C1019"/>
    <mergeCell ref="X1019:Y1019"/>
    <mergeCell ref="E980:G980"/>
    <mergeCell ref="AA980:AC980"/>
    <mergeCell ref="N982:Q982"/>
    <mergeCell ref="AJ982:AM982"/>
    <mergeCell ref="AC1006:AE1008"/>
    <mergeCell ref="H1007:J1008"/>
    <mergeCell ref="E964:H964"/>
    <mergeCell ref="AA964:AD964"/>
    <mergeCell ref="X970:Y970"/>
    <mergeCell ref="B971:C971"/>
    <mergeCell ref="B972:C972"/>
    <mergeCell ref="X972:Y972"/>
    <mergeCell ref="E935:G935"/>
    <mergeCell ref="AA935:AC935"/>
    <mergeCell ref="N937:Q937"/>
    <mergeCell ref="AJ937:AM937"/>
    <mergeCell ref="H959:J960"/>
    <mergeCell ref="AA959:AC960"/>
    <mergeCell ref="E919:H919"/>
    <mergeCell ref="AA919:AD919"/>
    <mergeCell ref="B925:C925"/>
    <mergeCell ref="X925:Y925"/>
    <mergeCell ref="B926:C926"/>
    <mergeCell ref="X926:Y926"/>
    <mergeCell ref="E886:G886"/>
    <mergeCell ref="AA886:AC886"/>
    <mergeCell ref="N888:Q888"/>
    <mergeCell ref="AJ888:AM888"/>
    <mergeCell ref="AC913:AE915"/>
    <mergeCell ref="H914:J915"/>
    <mergeCell ref="E870:H870"/>
    <mergeCell ref="AA870:AD870"/>
    <mergeCell ref="X876:Y876"/>
    <mergeCell ref="B877:C877"/>
    <mergeCell ref="B878:C878"/>
    <mergeCell ref="X878:Y878"/>
    <mergeCell ref="E841:G841"/>
    <mergeCell ref="AA841:AC841"/>
    <mergeCell ref="N843:Q843"/>
    <mergeCell ref="AJ843:AM843"/>
    <mergeCell ref="H865:J866"/>
    <mergeCell ref="AA865:AC866"/>
    <mergeCell ref="E825:H825"/>
    <mergeCell ref="AA825:AD825"/>
    <mergeCell ref="B831:C831"/>
    <mergeCell ref="X831:Y831"/>
    <mergeCell ref="B832:C832"/>
    <mergeCell ref="X832:Y832"/>
    <mergeCell ref="E793:G793"/>
    <mergeCell ref="AA793:AC793"/>
    <mergeCell ref="N795:Q795"/>
    <mergeCell ref="AJ795:AM795"/>
    <mergeCell ref="AC819:AE821"/>
    <mergeCell ref="H820:J821"/>
    <mergeCell ref="E777:H777"/>
    <mergeCell ref="AA777:AD777"/>
    <mergeCell ref="X783:Y783"/>
    <mergeCell ref="B784:C784"/>
    <mergeCell ref="B785:C785"/>
    <mergeCell ref="X785:Y785"/>
    <mergeCell ref="E748:G748"/>
    <mergeCell ref="AA748:AC748"/>
    <mergeCell ref="N750:Q750"/>
    <mergeCell ref="AJ750:AM750"/>
    <mergeCell ref="H772:J773"/>
    <mergeCell ref="AA772:AC773"/>
    <mergeCell ref="E732:H732"/>
    <mergeCell ref="AA732:AD732"/>
    <mergeCell ref="B738:C738"/>
    <mergeCell ref="X738:Y738"/>
    <mergeCell ref="B739:C739"/>
    <mergeCell ref="X739:Y739"/>
    <mergeCell ref="E700:G700"/>
    <mergeCell ref="AA700:AC700"/>
    <mergeCell ref="N702:Q702"/>
    <mergeCell ref="AJ702:AM702"/>
    <mergeCell ref="AC726:AE728"/>
    <mergeCell ref="H727:J728"/>
    <mergeCell ref="E684:H684"/>
    <mergeCell ref="AA684:AD684"/>
    <mergeCell ref="X690:Y690"/>
    <mergeCell ref="B691:C691"/>
    <mergeCell ref="B692:C692"/>
    <mergeCell ref="X692:Y692"/>
    <mergeCell ref="E655:G655"/>
    <mergeCell ref="AA655:AC655"/>
    <mergeCell ref="N657:Q657"/>
    <mergeCell ref="AJ657:AM657"/>
    <mergeCell ref="H679:J680"/>
    <mergeCell ref="AA679:AC680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74"/>
  <sheetViews>
    <sheetView topLeftCell="A52" workbookViewId="0">
      <selection activeCell="G65" sqref="G65"/>
    </sheetView>
  </sheetViews>
  <sheetFormatPr baseColWidth="10" defaultRowHeight="15" x14ac:dyDescent="0.25"/>
  <cols>
    <col min="2" max="2" width="25.5703125" customWidth="1"/>
    <col min="3" max="3" width="29.42578125" customWidth="1"/>
    <col min="4" max="4" width="17" customWidth="1"/>
    <col min="5" max="5" width="14.85546875" customWidth="1"/>
    <col min="8" max="8" width="12.85546875" customWidth="1"/>
  </cols>
  <sheetData>
    <row r="2" spans="1:8" ht="27" x14ac:dyDescent="0.35">
      <c r="A2" s="212" t="s">
        <v>1137</v>
      </c>
      <c r="B2" s="213"/>
      <c r="C2" s="213"/>
      <c r="D2" s="213"/>
      <c r="E2" s="213"/>
      <c r="F2" s="213"/>
      <c r="G2" s="213"/>
      <c r="H2" s="214"/>
    </row>
    <row r="3" spans="1:8" ht="15.75" x14ac:dyDescent="0.25">
      <c r="A3" s="177" t="s">
        <v>34</v>
      </c>
      <c r="B3" s="177" t="s">
        <v>1140</v>
      </c>
      <c r="C3" s="177" t="s">
        <v>1141</v>
      </c>
      <c r="D3" s="177" t="s">
        <v>1134</v>
      </c>
      <c r="E3" s="177" t="s">
        <v>1139</v>
      </c>
      <c r="F3" s="177" t="s">
        <v>110</v>
      </c>
      <c r="G3" s="177" t="s">
        <v>1135</v>
      </c>
      <c r="H3" s="177" t="s">
        <v>1136</v>
      </c>
    </row>
    <row r="4" spans="1:8" x14ac:dyDescent="0.25">
      <c r="A4" s="25">
        <v>45139</v>
      </c>
      <c r="B4" s="3" t="s">
        <v>1138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 x14ac:dyDescent="0.25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68" si="0">F5+G5</f>
        <v>200</v>
      </c>
    </row>
    <row r="6" spans="1:8" x14ac:dyDescent="0.25">
      <c r="A6" s="25">
        <v>45140</v>
      </c>
      <c r="B6" s="3" t="s">
        <v>1142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 x14ac:dyDescent="0.25">
      <c r="A7" s="25">
        <v>45140</v>
      </c>
      <c r="B7" s="3" t="s">
        <v>1143</v>
      </c>
      <c r="C7" s="3" t="s">
        <v>1144</v>
      </c>
      <c r="D7" s="3"/>
      <c r="E7" s="47" t="s">
        <v>1145</v>
      </c>
      <c r="F7" s="168"/>
      <c r="G7" s="168">
        <v>54</v>
      </c>
      <c r="H7" s="168">
        <f t="shared" si="0"/>
        <v>54</v>
      </c>
    </row>
    <row r="8" spans="1:8" x14ac:dyDescent="0.25">
      <c r="A8" s="25">
        <v>45140</v>
      </c>
      <c r="B8" s="3" t="s">
        <v>1146</v>
      </c>
      <c r="C8" s="3" t="s">
        <v>1146</v>
      </c>
      <c r="D8" s="3"/>
      <c r="E8" s="47" t="s">
        <v>1147</v>
      </c>
      <c r="F8" s="168"/>
      <c r="G8" s="168">
        <v>112</v>
      </c>
      <c r="H8" s="168">
        <f t="shared" si="0"/>
        <v>112</v>
      </c>
    </row>
    <row r="9" spans="1:8" x14ac:dyDescent="0.25">
      <c r="A9" s="25">
        <v>45140</v>
      </c>
      <c r="B9" s="3" t="s">
        <v>13</v>
      </c>
      <c r="C9" s="3" t="s">
        <v>13</v>
      </c>
      <c r="D9" s="3" t="s">
        <v>1150</v>
      </c>
      <c r="E9" s="47" t="s">
        <v>1148</v>
      </c>
      <c r="F9" s="168"/>
      <c r="G9" s="168">
        <v>241.24</v>
      </c>
      <c r="H9" s="168">
        <f t="shared" si="0"/>
        <v>241.24</v>
      </c>
    </row>
    <row r="10" spans="1:8" x14ac:dyDescent="0.25">
      <c r="A10" s="25">
        <v>45140</v>
      </c>
      <c r="B10" s="3" t="s">
        <v>1151</v>
      </c>
      <c r="C10" s="3" t="s">
        <v>1152</v>
      </c>
      <c r="D10" s="3" t="s">
        <v>1150</v>
      </c>
      <c r="E10" s="47" t="s">
        <v>1149</v>
      </c>
      <c r="F10" s="168"/>
      <c r="G10" s="168">
        <v>191.24</v>
      </c>
      <c r="H10" s="168">
        <f t="shared" si="0"/>
        <v>191.24</v>
      </c>
    </row>
    <row r="11" spans="1:8" x14ac:dyDescent="0.25">
      <c r="A11" s="25">
        <v>45140</v>
      </c>
      <c r="B11" s="3" t="s">
        <v>1153</v>
      </c>
      <c r="C11" s="3" t="s">
        <v>593</v>
      </c>
      <c r="D11" s="3" t="s">
        <v>1150</v>
      </c>
      <c r="E11" s="47" t="s">
        <v>1154</v>
      </c>
      <c r="F11" s="168"/>
      <c r="G11" s="168">
        <v>241.24</v>
      </c>
      <c r="H11" s="168">
        <f t="shared" si="0"/>
        <v>241.24</v>
      </c>
    </row>
    <row r="12" spans="1:8" x14ac:dyDescent="0.25">
      <c r="A12" s="25">
        <v>45140</v>
      </c>
      <c r="B12" s="3" t="s">
        <v>360</v>
      </c>
      <c r="C12" s="3" t="s">
        <v>204</v>
      </c>
      <c r="D12" s="3" t="s">
        <v>1150</v>
      </c>
      <c r="E12" s="47" t="s">
        <v>1155</v>
      </c>
      <c r="F12" s="168"/>
      <c r="G12" s="168">
        <v>520</v>
      </c>
      <c r="H12" s="168">
        <f t="shared" si="0"/>
        <v>520</v>
      </c>
    </row>
    <row r="13" spans="1:8" x14ac:dyDescent="0.25">
      <c r="A13" s="25">
        <v>45140</v>
      </c>
      <c r="B13" s="3" t="s">
        <v>1156</v>
      </c>
      <c r="C13" s="3" t="s">
        <v>1156</v>
      </c>
      <c r="D13" s="3"/>
      <c r="E13" s="47" t="s">
        <v>1157</v>
      </c>
      <c r="F13" s="168"/>
      <c r="G13" s="168">
        <v>125</v>
      </c>
      <c r="H13" s="168">
        <f t="shared" si="0"/>
        <v>125</v>
      </c>
    </row>
    <row r="14" spans="1:8" x14ac:dyDescent="0.25">
      <c r="A14" s="25">
        <v>45140</v>
      </c>
      <c r="B14" s="3" t="s">
        <v>360</v>
      </c>
      <c r="C14" s="3" t="s">
        <v>1158</v>
      </c>
      <c r="D14" s="3" t="s">
        <v>1150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 x14ac:dyDescent="0.25">
      <c r="A15" s="25">
        <v>45140</v>
      </c>
      <c r="B15" s="3" t="s">
        <v>874</v>
      </c>
      <c r="C15" s="3" t="s">
        <v>874</v>
      </c>
      <c r="D15" s="3" t="s">
        <v>1150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 x14ac:dyDescent="0.25">
      <c r="A16" s="25">
        <v>45141</v>
      </c>
      <c r="B16" s="3" t="s">
        <v>360</v>
      </c>
      <c r="C16" s="3" t="s">
        <v>1159</v>
      </c>
      <c r="D16" s="3" t="s">
        <v>1160</v>
      </c>
      <c r="E16" s="47" t="s">
        <v>1165</v>
      </c>
      <c r="F16" s="168">
        <v>80</v>
      </c>
      <c r="G16" s="168"/>
      <c r="H16" s="168">
        <f t="shared" si="0"/>
        <v>80</v>
      </c>
    </row>
    <row r="17" spans="1:8" x14ac:dyDescent="0.25">
      <c r="A17" s="25">
        <v>45141</v>
      </c>
      <c r="B17" s="3" t="s">
        <v>1161</v>
      </c>
      <c r="C17" s="3" t="s">
        <v>1162</v>
      </c>
      <c r="D17" s="3">
        <v>1254</v>
      </c>
      <c r="E17" s="47" t="s">
        <v>1166</v>
      </c>
      <c r="F17" s="168"/>
      <c r="G17" s="168">
        <v>550</v>
      </c>
      <c r="H17" s="168">
        <f t="shared" si="0"/>
        <v>550</v>
      </c>
    </row>
    <row r="18" spans="1:8" x14ac:dyDescent="0.25">
      <c r="A18" s="25">
        <v>45141</v>
      </c>
      <c r="B18" s="3" t="s">
        <v>435</v>
      </c>
      <c r="C18" s="3" t="s">
        <v>795</v>
      </c>
      <c r="D18" s="3">
        <v>3</v>
      </c>
      <c r="E18" s="47" t="s">
        <v>1167</v>
      </c>
      <c r="F18" s="168"/>
      <c r="G18" s="168">
        <v>4976.32</v>
      </c>
      <c r="H18" s="168">
        <f t="shared" si="0"/>
        <v>4976.32</v>
      </c>
    </row>
    <row r="19" spans="1:8" x14ac:dyDescent="0.25">
      <c r="A19" s="25">
        <v>45141</v>
      </c>
      <c r="B19" s="3" t="s">
        <v>1163</v>
      </c>
      <c r="C19" s="3" t="s">
        <v>1164</v>
      </c>
      <c r="D19" s="3">
        <v>1040</v>
      </c>
      <c r="E19" s="47" t="s">
        <v>1168</v>
      </c>
      <c r="F19" s="168"/>
      <c r="G19" s="168">
        <v>1100</v>
      </c>
      <c r="H19" s="168">
        <f t="shared" si="0"/>
        <v>1100</v>
      </c>
    </row>
    <row r="20" spans="1:8" x14ac:dyDescent="0.25">
      <c r="A20" s="25">
        <v>45142</v>
      </c>
      <c r="B20" s="3" t="s">
        <v>1138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 x14ac:dyDescent="0.25">
      <c r="A21" s="25">
        <v>45111</v>
      </c>
      <c r="B21" s="3" t="s">
        <v>1138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 x14ac:dyDescent="0.25">
      <c r="A22" s="25">
        <v>45145</v>
      </c>
      <c r="B22" s="3" t="s">
        <v>1138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 x14ac:dyDescent="0.25">
      <c r="A23" s="25">
        <v>45147</v>
      </c>
      <c r="B23" s="3" t="s">
        <v>360</v>
      </c>
      <c r="C23" s="3" t="s">
        <v>204</v>
      </c>
      <c r="D23" s="3">
        <v>98</v>
      </c>
      <c r="E23" s="47" t="s">
        <v>1192</v>
      </c>
      <c r="F23" s="168">
        <v>350</v>
      </c>
      <c r="G23" s="168"/>
      <c r="H23" s="168">
        <f t="shared" si="0"/>
        <v>350</v>
      </c>
    </row>
    <row r="24" spans="1:8" x14ac:dyDescent="0.25">
      <c r="A24" s="25">
        <v>45147</v>
      </c>
      <c r="B24" s="3" t="s">
        <v>1163</v>
      </c>
      <c r="C24" s="3" t="s">
        <v>238</v>
      </c>
      <c r="D24" s="3">
        <v>1015</v>
      </c>
      <c r="E24" s="47" t="s">
        <v>1191</v>
      </c>
      <c r="F24" s="168">
        <v>410</v>
      </c>
      <c r="G24" s="168"/>
      <c r="H24" s="168">
        <f t="shared" si="0"/>
        <v>410</v>
      </c>
    </row>
    <row r="25" spans="1:8" x14ac:dyDescent="0.25">
      <c r="A25" s="25">
        <v>45147</v>
      </c>
      <c r="B25" s="3" t="s">
        <v>134</v>
      </c>
      <c r="C25" s="3" t="s">
        <v>1193</v>
      </c>
      <c r="D25" s="3" t="s">
        <v>1160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 x14ac:dyDescent="0.25">
      <c r="A26" s="25">
        <v>45148</v>
      </c>
      <c r="B26" s="3" t="s">
        <v>1198</v>
      </c>
      <c r="C26" s="3" t="s">
        <v>1199</v>
      </c>
      <c r="D26" s="3">
        <v>193</v>
      </c>
      <c r="E26" s="47">
        <v>13171297</v>
      </c>
      <c r="F26" s="168"/>
      <c r="G26" s="168">
        <v>550</v>
      </c>
      <c r="H26" s="168">
        <f t="shared" si="0"/>
        <v>550</v>
      </c>
    </row>
    <row r="27" spans="1:8" x14ac:dyDescent="0.25">
      <c r="A27" s="25">
        <v>45152</v>
      </c>
      <c r="B27" s="3" t="s">
        <v>874</v>
      </c>
      <c r="C27" s="3" t="s">
        <v>140</v>
      </c>
      <c r="D27" s="3">
        <v>21</v>
      </c>
      <c r="E27" s="47" t="s">
        <v>1201</v>
      </c>
      <c r="F27" s="168">
        <v>100</v>
      </c>
      <c r="G27" s="168"/>
      <c r="H27" s="168">
        <f t="shared" si="0"/>
        <v>100</v>
      </c>
    </row>
    <row r="28" spans="1:8" x14ac:dyDescent="0.25">
      <c r="A28" s="25">
        <v>45152</v>
      </c>
      <c r="B28" s="3" t="s">
        <v>1138</v>
      </c>
      <c r="C28" s="3" t="s">
        <v>545</v>
      </c>
      <c r="D28" s="3">
        <v>17</v>
      </c>
      <c r="E28" s="47" t="s">
        <v>1202</v>
      </c>
      <c r="F28" s="168">
        <v>200</v>
      </c>
      <c r="G28" s="168"/>
      <c r="H28" s="168">
        <f t="shared" si="0"/>
        <v>200</v>
      </c>
    </row>
    <row r="29" spans="1:8" x14ac:dyDescent="0.25">
      <c r="A29" s="25">
        <v>45152</v>
      </c>
      <c r="B29" s="3" t="s">
        <v>1138</v>
      </c>
      <c r="C29" s="3" t="s">
        <v>1203</v>
      </c>
      <c r="D29" s="3" t="s">
        <v>1160</v>
      </c>
      <c r="E29" s="47" t="s">
        <v>1202</v>
      </c>
      <c r="F29" s="168"/>
      <c r="G29" s="168">
        <v>1500</v>
      </c>
      <c r="H29" s="168">
        <f t="shared" si="0"/>
        <v>1500</v>
      </c>
    </row>
    <row r="30" spans="1:8" x14ac:dyDescent="0.25">
      <c r="A30" s="25">
        <v>45152</v>
      </c>
      <c r="B30" s="3" t="s">
        <v>1207</v>
      </c>
      <c r="C30" s="3" t="s">
        <v>1207</v>
      </c>
      <c r="D30" s="3" t="s">
        <v>1208</v>
      </c>
      <c r="E30" s="3">
        <v>57249300</v>
      </c>
      <c r="F30" s="168"/>
      <c r="G30" s="168">
        <v>3300.46</v>
      </c>
      <c r="H30" s="168">
        <f t="shared" si="0"/>
        <v>3300.46</v>
      </c>
    </row>
    <row r="31" spans="1:8" x14ac:dyDescent="0.25">
      <c r="A31" s="25">
        <v>45153</v>
      </c>
      <c r="B31" s="3" t="s">
        <v>14</v>
      </c>
      <c r="C31" s="3" t="s">
        <v>14</v>
      </c>
      <c r="D31" s="3"/>
      <c r="E31" s="3"/>
      <c r="F31" s="168"/>
      <c r="G31" s="168">
        <v>1084.57</v>
      </c>
      <c r="H31" s="168">
        <f t="shared" si="0"/>
        <v>1084.57</v>
      </c>
    </row>
    <row r="32" spans="1:8" x14ac:dyDescent="0.25">
      <c r="A32" s="25">
        <v>45154</v>
      </c>
      <c r="B32" s="3" t="s">
        <v>1217</v>
      </c>
      <c r="C32" s="3" t="s">
        <v>309</v>
      </c>
      <c r="D32" s="3" t="s">
        <v>1218</v>
      </c>
      <c r="E32" s="3">
        <v>57285594</v>
      </c>
      <c r="F32" s="168">
        <v>2000</v>
      </c>
      <c r="G32" s="168"/>
      <c r="H32" s="168">
        <f t="shared" si="0"/>
        <v>2000</v>
      </c>
    </row>
    <row r="33" spans="1:8" x14ac:dyDescent="0.25">
      <c r="A33" s="25">
        <v>45154</v>
      </c>
      <c r="B33" s="3" t="s">
        <v>1153</v>
      </c>
      <c r="C33" s="3" t="s">
        <v>593</v>
      </c>
      <c r="D33" s="3" t="s">
        <v>1150</v>
      </c>
      <c r="E33" s="3">
        <v>57287441</v>
      </c>
      <c r="F33" s="168">
        <v>125</v>
      </c>
      <c r="G33" s="168"/>
      <c r="H33" s="168">
        <f t="shared" si="0"/>
        <v>125</v>
      </c>
    </row>
    <row r="34" spans="1:8" x14ac:dyDescent="0.25">
      <c r="A34" s="25">
        <v>45155</v>
      </c>
      <c r="B34" s="3" t="s">
        <v>874</v>
      </c>
      <c r="C34" s="3" t="s">
        <v>140</v>
      </c>
      <c r="D34" s="3">
        <v>22</v>
      </c>
      <c r="E34" s="3">
        <v>13201983</v>
      </c>
      <c r="F34" s="168">
        <v>100</v>
      </c>
      <c r="G34" s="168"/>
      <c r="H34" s="168">
        <f t="shared" si="0"/>
        <v>100</v>
      </c>
    </row>
    <row r="35" spans="1:8" x14ac:dyDescent="0.25">
      <c r="A35" s="25">
        <v>45155</v>
      </c>
      <c r="B35" s="3" t="s">
        <v>13</v>
      </c>
      <c r="C35" s="3" t="s">
        <v>593</v>
      </c>
      <c r="D35" s="3">
        <v>31</v>
      </c>
      <c r="E35" s="3" t="s">
        <v>1230</v>
      </c>
      <c r="F35" s="168">
        <v>1500</v>
      </c>
      <c r="G35" s="168"/>
      <c r="H35" s="168">
        <f t="shared" si="0"/>
        <v>1500</v>
      </c>
    </row>
    <row r="36" spans="1:8" x14ac:dyDescent="0.25">
      <c r="A36" s="25">
        <v>45155</v>
      </c>
      <c r="B36" s="3" t="s">
        <v>1142</v>
      </c>
      <c r="C36" s="3" t="s">
        <v>545</v>
      </c>
      <c r="D36" s="3">
        <v>16</v>
      </c>
      <c r="E36" s="3" t="s">
        <v>1231</v>
      </c>
      <c r="F36" s="168"/>
      <c r="G36" s="168">
        <v>1949.99</v>
      </c>
      <c r="H36" s="168">
        <f t="shared" si="0"/>
        <v>1949.99</v>
      </c>
    </row>
    <row r="37" spans="1:8" ht="15.75" x14ac:dyDescent="0.25">
      <c r="A37" s="25">
        <v>45155</v>
      </c>
      <c r="B37" s="3" t="s">
        <v>435</v>
      </c>
      <c r="C37" s="3" t="s">
        <v>795</v>
      </c>
      <c r="D37" s="179">
        <v>5</v>
      </c>
      <c r="E37" s="3" t="s">
        <v>1232</v>
      </c>
      <c r="F37" s="168">
        <v>78.62</v>
      </c>
      <c r="G37" s="168">
        <v>2121.38</v>
      </c>
      <c r="H37" s="168">
        <f t="shared" si="0"/>
        <v>2200</v>
      </c>
    </row>
    <row r="38" spans="1:8" x14ac:dyDescent="0.25">
      <c r="A38" s="25">
        <v>45155</v>
      </c>
      <c r="B38" s="3" t="s">
        <v>360</v>
      </c>
      <c r="C38" s="3" t="s">
        <v>204</v>
      </c>
      <c r="D38" s="3" t="s">
        <v>1150</v>
      </c>
      <c r="E38" s="3" t="s">
        <v>1233</v>
      </c>
      <c r="F38" s="168">
        <v>250</v>
      </c>
      <c r="G38" s="168"/>
      <c r="H38" s="168">
        <f t="shared" si="0"/>
        <v>250</v>
      </c>
    </row>
    <row r="39" spans="1:8" x14ac:dyDescent="0.25">
      <c r="A39" s="25">
        <v>45155</v>
      </c>
      <c r="B39" s="3" t="s">
        <v>1234</v>
      </c>
      <c r="C39" s="3" t="s">
        <v>1234</v>
      </c>
      <c r="D39" s="3">
        <v>324803</v>
      </c>
      <c r="E39" s="3" t="s">
        <v>1235</v>
      </c>
      <c r="F39" s="168"/>
      <c r="G39" s="168">
        <v>381.69</v>
      </c>
      <c r="H39" s="168">
        <f t="shared" si="0"/>
        <v>381.69</v>
      </c>
    </row>
    <row r="40" spans="1:8" x14ac:dyDescent="0.25">
      <c r="A40" s="25">
        <v>45156</v>
      </c>
      <c r="B40" s="3" t="s">
        <v>1153</v>
      </c>
      <c r="C40" s="3" t="s">
        <v>593</v>
      </c>
      <c r="D40" s="3">
        <v>1</v>
      </c>
      <c r="E40" s="3" t="s">
        <v>1249</v>
      </c>
      <c r="F40" s="168">
        <v>100</v>
      </c>
      <c r="G40" s="168"/>
      <c r="H40" s="168">
        <f t="shared" si="0"/>
        <v>100</v>
      </c>
    </row>
    <row r="41" spans="1:8" x14ac:dyDescent="0.25">
      <c r="A41" s="25">
        <v>45156</v>
      </c>
      <c r="B41" s="3" t="s">
        <v>1138</v>
      </c>
      <c r="C41" s="3" t="s">
        <v>309</v>
      </c>
      <c r="D41" s="3">
        <v>18</v>
      </c>
      <c r="E41" s="3" t="s">
        <v>1250</v>
      </c>
      <c r="F41" s="168">
        <v>2000</v>
      </c>
      <c r="G41" s="168"/>
      <c r="H41" s="168">
        <f t="shared" si="0"/>
        <v>2000</v>
      </c>
    </row>
    <row r="42" spans="1:8" x14ac:dyDescent="0.25">
      <c r="A42" s="25">
        <v>45156</v>
      </c>
      <c r="B42" s="3" t="s">
        <v>1138</v>
      </c>
      <c r="C42" s="3" t="s">
        <v>204</v>
      </c>
      <c r="D42" s="3">
        <v>18</v>
      </c>
      <c r="E42" s="3" t="s">
        <v>1250</v>
      </c>
      <c r="F42" s="168">
        <v>195</v>
      </c>
      <c r="G42" s="168"/>
      <c r="H42" s="168">
        <f t="shared" si="0"/>
        <v>195</v>
      </c>
    </row>
    <row r="43" spans="1:8" x14ac:dyDescent="0.25">
      <c r="A43" s="25">
        <v>45156</v>
      </c>
      <c r="B43" s="3" t="s">
        <v>1138</v>
      </c>
      <c r="C43" s="3" t="s">
        <v>1256</v>
      </c>
      <c r="D43" s="3">
        <v>18</v>
      </c>
      <c r="E43" s="3" t="s">
        <v>1250</v>
      </c>
      <c r="F43" s="168"/>
      <c r="G43" s="168">
        <v>217</v>
      </c>
      <c r="H43" s="168">
        <f t="shared" si="0"/>
        <v>217</v>
      </c>
    </row>
    <row r="44" spans="1:8" x14ac:dyDescent="0.25">
      <c r="A44" s="25">
        <v>45159</v>
      </c>
      <c r="B44" s="3" t="s">
        <v>1138</v>
      </c>
      <c r="C44" s="3" t="s">
        <v>204</v>
      </c>
      <c r="D44" s="3">
        <v>19</v>
      </c>
      <c r="E44" s="3" t="s">
        <v>1251</v>
      </c>
      <c r="F44" s="168">
        <v>100</v>
      </c>
      <c r="G44" s="168"/>
      <c r="H44" s="168">
        <f t="shared" si="0"/>
        <v>100</v>
      </c>
    </row>
    <row r="45" spans="1:8" x14ac:dyDescent="0.25">
      <c r="A45" s="25">
        <v>45159</v>
      </c>
      <c r="B45" s="3" t="s">
        <v>1138</v>
      </c>
      <c r="C45" s="3" t="s">
        <v>204</v>
      </c>
      <c r="D45" s="3">
        <v>19</v>
      </c>
      <c r="E45" s="3">
        <v>57358398</v>
      </c>
      <c r="F45" s="168">
        <v>300</v>
      </c>
      <c r="G45" s="168"/>
      <c r="H45" s="168">
        <f t="shared" si="0"/>
        <v>300</v>
      </c>
    </row>
    <row r="46" spans="1:8" x14ac:dyDescent="0.25">
      <c r="A46" s="25">
        <v>45159</v>
      </c>
      <c r="B46" s="3" t="s">
        <v>435</v>
      </c>
      <c r="C46" s="3" t="s">
        <v>795</v>
      </c>
      <c r="D46" s="3" t="s">
        <v>1252</v>
      </c>
      <c r="E46" s="3">
        <v>57370079</v>
      </c>
      <c r="F46" s="168">
        <v>150</v>
      </c>
      <c r="G46" s="168"/>
      <c r="H46" s="168">
        <f t="shared" si="0"/>
        <v>150</v>
      </c>
    </row>
    <row r="47" spans="1:8" x14ac:dyDescent="0.25">
      <c r="A47" s="25">
        <v>45159</v>
      </c>
      <c r="B47" s="3" t="s">
        <v>435</v>
      </c>
      <c r="C47" s="3" t="s">
        <v>795</v>
      </c>
      <c r="D47" s="3" t="s">
        <v>1253</v>
      </c>
      <c r="E47" s="3" t="s">
        <v>1255</v>
      </c>
      <c r="F47" s="168">
        <v>2500</v>
      </c>
      <c r="G47" s="168"/>
      <c r="H47" s="168">
        <f t="shared" si="0"/>
        <v>2500</v>
      </c>
    </row>
    <row r="48" spans="1:8" x14ac:dyDescent="0.25">
      <c r="A48" s="25">
        <v>45008</v>
      </c>
      <c r="B48" s="3" t="s">
        <v>435</v>
      </c>
      <c r="C48" s="3" t="s">
        <v>795</v>
      </c>
      <c r="D48" s="3" t="s">
        <v>1253</v>
      </c>
      <c r="E48" s="3" t="s">
        <v>1254</v>
      </c>
      <c r="F48" s="168">
        <v>200</v>
      </c>
      <c r="G48" s="168"/>
      <c r="H48" s="168">
        <f t="shared" si="0"/>
        <v>200</v>
      </c>
    </row>
    <row r="49" spans="1:8" x14ac:dyDescent="0.25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8">
        <v>350</v>
      </c>
      <c r="G49" s="168"/>
      <c r="H49" s="168">
        <f t="shared" si="0"/>
        <v>350</v>
      </c>
    </row>
    <row r="50" spans="1:8" x14ac:dyDescent="0.25">
      <c r="A50" s="25">
        <v>45161</v>
      </c>
      <c r="B50" s="3" t="s">
        <v>435</v>
      </c>
      <c r="C50" s="3" t="s">
        <v>795</v>
      </c>
      <c r="D50" s="3" t="s">
        <v>1264</v>
      </c>
      <c r="E50" s="3" t="s">
        <v>1262</v>
      </c>
      <c r="F50" s="168">
        <v>200</v>
      </c>
      <c r="G50" s="168"/>
      <c r="H50" s="168">
        <f t="shared" si="0"/>
        <v>200</v>
      </c>
    </row>
    <row r="51" spans="1:8" x14ac:dyDescent="0.25">
      <c r="A51" s="25">
        <v>45161</v>
      </c>
      <c r="B51" s="3" t="s">
        <v>1153</v>
      </c>
      <c r="C51" s="3" t="s">
        <v>140</v>
      </c>
      <c r="D51" s="3">
        <v>3</v>
      </c>
      <c r="E51" s="3" t="s">
        <v>1263</v>
      </c>
      <c r="F51" s="168">
        <v>200</v>
      </c>
      <c r="G51" s="168"/>
      <c r="H51" s="168">
        <f t="shared" si="0"/>
        <v>200</v>
      </c>
    </row>
    <row r="52" spans="1:8" x14ac:dyDescent="0.25">
      <c r="A52" s="25">
        <v>45162</v>
      </c>
      <c r="B52" s="3" t="s">
        <v>1153</v>
      </c>
      <c r="C52" s="3" t="s">
        <v>140</v>
      </c>
      <c r="D52" s="3">
        <v>5</v>
      </c>
      <c r="E52" s="3">
        <v>13239280</v>
      </c>
      <c r="F52" s="168">
        <v>1672.25</v>
      </c>
      <c r="G52" s="168"/>
      <c r="H52" s="168">
        <f t="shared" si="0"/>
        <v>1672.25</v>
      </c>
    </row>
    <row r="53" spans="1:8" x14ac:dyDescent="0.25">
      <c r="A53" s="25">
        <v>45162</v>
      </c>
      <c r="B53" s="3" t="s">
        <v>1163</v>
      </c>
      <c r="C53" s="3" t="s">
        <v>238</v>
      </c>
      <c r="D53" s="3">
        <v>1092</v>
      </c>
      <c r="E53" s="3" t="s">
        <v>1273</v>
      </c>
      <c r="F53" s="168"/>
      <c r="G53" s="168">
        <v>600</v>
      </c>
      <c r="H53" s="168">
        <f t="shared" si="0"/>
        <v>600</v>
      </c>
    </row>
    <row r="54" spans="1:8" x14ac:dyDescent="0.25">
      <c r="A54" s="25">
        <v>45162</v>
      </c>
      <c r="B54" s="3" t="s">
        <v>1161</v>
      </c>
      <c r="C54" s="3" t="s">
        <v>1274</v>
      </c>
      <c r="D54" s="3">
        <v>1254</v>
      </c>
      <c r="E54" s="3" t="s">
        <v>1275</v>
      </c>
      <c r="F54" s="168"/>
      <c r="G54" s="168">
        <v>650</v>
      </c>
      <c r="H54" s="168">
        <f t="shared" si="0"/>
        <v>650</v>
      </c>
    </row>
    <row r="55" spans="1:8" x14ac:dyDescent="0.25">
      <c r="A55" s="25">
        <v>45161</v>
      </c>
      <c r="B55" s="3" t="s">
        <v>1207</v>
      </c>
      <c r="C55" s="3" t="s">
        <v>1207</v>
      </c>
      <c r="D55" s="3">
        <v>26964</v>
      </c>
      <c r="E55" s="3">
        <v>13233483</v>
      </c>
      <c r="F55" s="168"/>
      <c r="G55" s="168">
        <v>2848.11</v>
      </c>
      <c r="H55" s="168">
        <f t="shared" si="0"/>
        <v>2848.11</v>
      </c>
    </row>
    <row r="56" spans="1:8" x14ac:dyDescent="0.25">
      <c r="A56" s="25">
        <v>45161</v>
      </c>
      <c r="B56" s="3" t="s">
        <v>1276</v>
      </c>
      <c r="C56" s="3" t="s">
        <v>1277</v>
      </c>
      <c r="D56" s="3">
        <v>391</v>
      </c>
      <c r="E56" s="3">
        <v>13233547</v>
      </c>
      <c r="F56" s="168"/>
      <c r="G56" s="168">
        <v>550</v>
      </c>
      <c r="H56" s="168">
        <f t="shared" si="0"/>
        <v>550</v>
      </c>
    </row>
    <row r="57" spans="1:8" x14ac:dyDescent="0.25">
      <c r="A57" s="25">
        <v>45162</v>
      </c>
      <c r="B57" s="3" t="s">
        <v>1278</v>
      </c>
      <c r="C57" s="3" t="s">
        <v>1274</v>
      </c>
      <c r="D57" s="3">
        <v>1254</v>
      </c>
      <c r="E57" s="3">
        <v>13239324</v>
      </c>
      <c r="F57" s="168"/>
      <c r="G57" s="168">
        <v>20</v>
      </c>
      <c r="H57" s="168">
        <f t="shared" si="0"/>
        <v>20</v>
      </c>
    </row>
    <row r="58" spans="1:8" x14ac:dyDescent="0.25">
      <c r="A58" s="25">
        <v>45163</v>
      </c>
      <c r="B58" s="3" t="s">
        <v>1138</v>
      </c>
      <c r="C58" s="3" t="s">
        <v>204</v>
      </c>
      <c r="D58" s="3">
        <v>22</v>
      </c>
      <c r="E58" s="3">
        <v>1352</v>
      </c>
      <c r="F58" s="168">
        <v>150</v>
      </c>
      <c r="G58" s="168"/>
      <c r="H58" s="168">
        <f t="shared" si="0"/>
        <v>150</v>
      </c>
    </row>
    <row r="59" spans="1:8" x14ac:dyDescent="0.25">
      <c r="A59" s="25">
        <v>45166</v>
      </c>
      <c r="B59" s="3" t="s">
        <v>1138</v>
      </c>
      <c r="C59" s="3" t="s">
        <v>309</v>
      </c>
      <c r="D59" s="3">
        <v>21</v>
      </c>
      <c r="E59" s="3" t="s">
        <v>1288</v>
      </c>
      <c r="F59" s="168">
        <v>660</v>
      </c>
      <c r="G59" s="168"/>
      <c r="H59" s="168">
        <f t="shared" si="0"/>
        <v>660</v>
      </c>
    </row>
    <row r="60" spans="1:8" x14ac:dyDescent="0.25">
      <c r="A60" s="25">
        <v>45166</v>
      </c>
      <c r="B60" s="3" t="s">
        <v>435</v>
      </c>
      <c r="C60" s="3" t="s">
        <v>795</v>
      </c>
      <c r="D60" s="3">
        <v>9</v>
      </c>
      <c r="E60" s="3" t="s">
        <v>1284</v>
      </c>
      <c r="F60" s="168">
        <v>550</v>
      </c>
      <c r="G60" s="168"/>
      <c r="H60" s="168">
        <f t="shared" si="0"/>
        <v>550</v>
      </c>
    </row>
    <row r="61" spans="1:8" x14ac:dyDescent="0.25">
      <c r="A61" s="25">
        <v>45166</v>
      </c>
      <c r="B61" s="3" t="s">
        <v>1153</v>
      </c>
      <c r="C61" s="3" t="s">
        <v>140</v>
      </c>
      <c r="D61" s="3">
        <v>7</v>
      </c>
      <c r="E61" s="3">
        <v>1356</v>
      </c>
      <c r="F61" s="168">
        <v>220</v>
      </c>
      <c r="G61" s="168"/>
      <c r="H61" s="168">
        <f t="shared" si="0"/>
        <v>220</v>
      </c>
    </row>
    <row r="62" spans="1:8" x14ac:dyDescent="0.25">
      <c r="A62" s="25">
        <v>45166</v>
      </c>
      <c r="B62" s="3" t="s">
        <v>1285</v>
      </c>
      <c r="C62" s="3" t="s">
        <v>140</v>
      </c>
      <c r="D62" s="3" t="s">
        <v>1286</v>
      </c>
      <c r="E62" s="3">
        <v>1353</v>
      </c>
      <c r="F62" s="168">
        <v>280</v>
      </c>
      <c r="G62" s="168"/>
      <c r="H62" s="168">
        <f t="shared" si="0"/>
        <v>280</v>
      </c>
    </row>
    <row r="63" spans="1:8" x14ac:dyDescent="0.25">
      <c r="A63" s="25">
        <v>45166</v>
      </c>
      <c r="B63" s="3" t="s">
        <v>1138</v>
      </c>
      <c r="C63" s="3" t="s">
        <v>204</v>
      </c>
      <c r="D63" s="3">
        <v>23</v>
      </c>
      <c r="E63" s="3">
        <v>1359</v>
      </c>
      <c r="F63" s="168">
        <v>911</v>
      </c>
      <c r="G63" s="168"/>
      <c r="H63" s="168">
        <f t="shared" si="0"/>
        <v>911</v>
      </c>
    </row>
    <row r="64" spans="1:8" x14ac:dyDescent="0.25">
      <c r="A64" s="25">
        <v>45166</v>
      </c>
      <c r="B64" s="3" t="s">
        <v>1142</v>
      </c>
      <c r="C64" s="3" t="s">
        <v>545</v>
      </c>
      <c r="D64" s="3">
        <v>17</v>
      </c>
      <c r="E64" s="3">
        <v>1360</v>
      </c>
      <c r="F64" s="168"/>
      <c r="G64" s="168">
        <v>407.97</v>
      </c>
      <c r="H64" s="168">
        <f t="shared" si="0"/>
        <v>407.97</v>
      </c>
    </row>
    <row r="65" spans="1:8" x14ac:dyDescent="0.25">
      <c r="A65" s="3"/>
      <c r="B65" s="3"/>
      <c r="C65" s="3"/>
      <c r="D65" s="3"/>
      <c r="E65" s="3"/>
      <c r="F65" s="168"/>
      <c r="G65" s="168"/>
      <c r="H65" s="168">
        <f t="shared" si="0"/>
        <v>0</v>
      </c>
    </row>
    <row r="66" spans="1:8" x14ac:dyDescent="0.25">
      <c r="A66" s="3"/>
      <c r="B66" s="3"/>
      <c r="C66" s="3"/>
      <c r="D66" s="3"/>
      <c r="E66" s="3"/>
      <c r="F66" s="168"/>
      <c r="G66" s="168"/>
      <c r="H66" s="168">
        <f t="shared" si="0"/>
        <v>0</v>
      </c>
    </row>
    <row r="67" spans="1:8" x14ac:dyDescent="0.25">
      <c r="A67" s="3"/>
      <c r="B67" s="3"/>
      <c r="C67" s="3"/>
      <c r="D67" s="3"/>
      <c r="E67" s="3"/>
      <c r="F67" s="168"/>
      <c r="G67" s="168"/>
      <c r="H67" s="168">
        <f t="shared" si="0"/>
        <v>0</v>
      </c>
    </row>
    <row r="68" spans="1:8" x14ac:dyDescent="0.25">
      <c r="A68" s="3"/>
      <c r="B68" s="3"/>
      <c r="C68" s="3"/>
      <c r="D68" s="3"/>
      <c r="E68" s="3"/>
      <c r="F68" s="3"/>
      <c r="G68" s="3"/>
      <c r="H68" s="168">
        <f t="shared" si="0"/>
        <v>0</v>
      </c>
    </row>
    <row r="69" spans="1:8" x14ac:dyDescent="0.25">
      <c r="A69" s="3"/>
      <c r="B69" s="3"/>
      <c r="C69" s="3"/>
      <c r="D69" s="3"/>
      <c r="E69" s="3"/>
      <c r="F69" s="3"/>
      <c r="G69" s="3"/>
      <c r="H69" s="168">
        <f t="shared" ref="H69:H72" si="1">F69+G69</f>
        <v>0</v>
      </c>
    </row>
    <row r="70" spans="1:8" x14ac:dyDescent="0.25">
      <c r="A70" s="3"/>
      <c r="B70" s="3"/>
      <c r="C70" s="3"/>
      <c r="D70" s="3"/>
      <c r="E70" s="3"/>
      <c r="F70" s="3"/>
      <c r="G70" s="3"/>
      <c r="H70" s="168">
        <f t="shared" si="1"/>
        <v>0</v>
      </c>
    </row>
    <row r="71" spans="1:8" x14ac:dyDescent="0.25">
      <c r="A71" s="3"/>
      <c r="B71" s="3"/>
      <c r="C71" s="3"/>
      <c r="D71" s="3"/>
      <c r="E71" s="3"/>
      <c r="F71" s="3"/>
      <c r="G71" s="3"/>
      <c r="H71" s="168">
        <f t="shared" si="1"/>
        <v>0</v>
      </c>
    </row>
    <row r="72" spans="1:8" x14ac:dyDescent="0.25">
      <c r="A72" s="3"/>
      <c r="B72" s="3"/>
      <c r="C72" s="3"/>
      <c r="D72" s="3"/>
      <c r="E72" s="3"/>
      <c r="F72" s="3"/>
      <c r="G72" s="3"/>
      <c r="H72" s="168">
        <f t="shared" si="1"/>
        <v>0</v>
      </c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215" t="s">
        <v>76</v>
      </c>
      <c r="C1" s="215"/>
      <c r="D1" s="215"/>
      <c r="E1" s="215"/>
      <c r="F1" s="215"/>
      <c r="G1" s="215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200" t="s">
        <v>7</v>
      </c>
      <c r="C17" s="202"/>
      <c r="D17" s="26">
        <f>SUM(D3:D16)</f>
        <v>1178</v>
      </c>
      <c r="E17" s="27"/>
      <c r="F17" s="3"/>
      <c r="G17" s="3"/>
    </row>
    <row r="22" spans="2:7" x14ac:dyDescent="0.25">
      <c r="B22" s="215" t="s">
        <v>23</v>
      </c>
      <c r="C22" s="215"/>
      <c r="D22" s="215"/>
      <c r="E22" s="215"/>
      <c r="F22" s="215"/>
      <c r="G22" s="215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200" t="s">
        <v>7</v>
      </c>
      <c r="C38" s="202"/>
      <c r="D38" s="26">
        <f>SUM(D24:D37)</f>
        <v>1123.0900000000001</v>
      </c>
      <c r="E38" s="27"/>
      <c r="F38" s="3"/>
      <c r="G38" s="3"/>
    </row>
    <row r="41" spans="2:7" x14ac:dyDescent="0.25">
      <c r="B41" s="215" t="s">
        <v>23</v>
      </c>
      <c r="C41" s="215"/>
      <c r="D41" s="215"/>
      <c r="E41" s="215"/>
      <c r="F41" s="215"/>
      <c r="G41" s="215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200" t="s">
        <v>7</v>
      </c>
      <c r="C56" s="202"/>
      <c r="D56" s="26">
        <f>SUM(D43:D55)</f>
        <v>1018.61</v>
      </c>
      <c r="E56" s="27"/>
      <c r="F56" s="3"/>
      <c r="G56" s="3"/>
    </row>
    <row r="63" spans="1:7" x14ac:dyDescent="0.25">
      <c r="A63" t="s">
        <v>390</v>
      </c>
      <c r="B63" s="58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200" t="s">
        <v>7</v>
      </c>
      <c r="C79" s="202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200" t="s">
        <v>7</v>
      </c>
      <c r="C96" s="202"/>
      <c r="D96" s="26">
        <f>SUM(D83:D95)</f>
        <v>565</v>
      </c>
      <c r="E96" s="27"/>
      <c r="F96" s="3"/>
    </row>
    <row r="99" spans="2:9" x14ac:dyDescent="0.25">
      <c r="B99" s="215" t="s">
        <v>758</v>
      </c>
      <c r="C99" s="215"/>
      <c r="D99" s="215"/>
      <c r="E99" s="215"/>
      <c r="F99" s="215"/>
    </row>
    <row r="100" spans="2:9" x14ac:dyDescent="0.25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200" t="s">
        <v>7</v>
      </c>
      <c r="C114" s="202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200" t="s">
        <v>7</v>
      </c>
      <c r="C132" s="202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268"/>
  <sheetViews>
    <sheetView zoomScale="85" zoomScaleNormal="85" workbookViewId="0">
      <selection activeCell="Q11" sqref="Q11"/>
    </sheetView>
  </sheetViews>
  <sheetFormatPr baseColWidth="10" defaultRowHeight="15" x14ac:dyDescent="0.2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 x14ac:dyDescent="0.35">
      <c r="A1" s="224" t="s">
        <v>55</v>
      </c>
      <c r="B1" s="217"/>
      <c r="C1" s="217"/>
      <c r="D1" s="217"/>
      <c r="E1" s="217"/>
      <c r="F1" s="217"/>
      <c r="G1" s="217"/>
      <c r="H1" s="217"/>
      <c r="I1" s="225"/>
      <c r="J1" s="224" t="s">
        <v>55</v>
      </c>
      <c r="K1" s="217"/>
      <c r="L1" s="217"/>
      <c r="M1" s="217"/>
      <c r="N1" s="217"/>
      <c r="O1" s="217"/>
      <c r="P1" s="217"/>
      <c r="Q1" s="217"/>
      <c r="R1" s="225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 x14ac:dyDescent="0.35">
      <c r="A2" s="222" t="s">
        <v>39</v>
      </c>
      <c r="B2" s="218"/>
      <c r="C2" s="218"/>
      <c r="D2" s="218"/>
      <c r="E2" s="218"/>
      <c r="F2" s="218"/>
      <c r="G2" s="218"/>
      <c r="H2" s="218"/>
      <c r="I2" s="223"/>
      <c r="J2" s="222" t="s">
        <v>39</v>
      </c>
      <c r="K2" s="218"/>
      <c r="L2" s="218"/>
      <c r="M2" s="218"/>
      <c r="N2" s="218"/>
      <c r="O2" s="218"/>
      <c r="P2" s="218"/>
      <c r="Q2" s="218"/>
      <c r="R2" s="223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 x14ac:dyDescent="0.35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 x14ac:dyDescent="0.25">
      <c r="A4" s="29"/>
      <c r="B4" s="1" t="s">
        <v>56</v>
      </c>
      <c r="C4" t="s">
        <v>1016</v>
      </c>
      <c r="F4" t="s">
        <v>59</v>
      </c>
      <c r="G4" t="s">
        <v>305</v>
      </c>
      <c r="I4" s="28"/>
      <c r="J4" s="29"/>
      <c r="K4" s="1" t="s">
        <v>56</v>
      </c>
      <c r="L4" t="s">
        <v>1010</v>
      </c>
      <c r="O4" t="s">
        <v>59</v>
      </c>
      <c r="P4" t="s">
        <v>1013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 x14ac:dyDescent="0.25">
      <c r="A5" s="29"/>
      <c r="B5" s="1" t="s">
        <v>57</v>
      </c>
      <c r="C5" s="216">
        <v>1724600125</v>
      </c>
      <c r="D5" s="216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 x14ac:dyDescent="0.25">
      <c r="A6" s="29"/>
      <c r="B6" t="s">
        <v>58</v>
      </c>
      <c r="C6" s="45">
        <v>45139</v>
      </c>
      <c r="F6" s="1" t="s">
        <v>40</v>
      </c>
      <c r="H6">
        <v>30</v>
      </c>
      <c r="I6" s="28"/>
      <c r="J6" s="29"/>
      <c r="K6" t="s">
        <v>58</v>
      </c>
      <c r="L6" s="45">
        <v>45139</v>
      </c>
      <c r="O6" s="1" t="s">
        <v>40</v>
      </c>
      <c r="Q6">
        <v>30</v>
      </c>
      <c r="R6" s="28"/>
      <c r="AC6" s="29"/>
      <c r="AD6" s="221" t="s">
        <v>41</v>
      </c>
      <c r="AE6" s="221"/>
      <c r="AF6" s="221"/>
      <c r="AH6" s="221" t="s">
        <v>42</v>
      </c>
      <c r="AI6" s="221"/>
      <c r="AJ6" s="221"/>
      <c r="AK6" s="34"/>
      <c r="AM6" s="29"/>
      <c r="AN6" s="221" t="s">
        <v>41</v>
      </c>
      <c r="AO6" s="221"/>
      <c r="AP6" s="221"/>
      <c r="AR6" s="221" t="s">
        <v>42</v>
      </c>
      <c r="AS6" s="221"/>
      <c r="AT6" s="221"/>
      <c r="AU6" s="34"/>
    </row>
    <row r="7" spans="1:47" ht="15.75" x14ac:dyDescent="0.2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 x14ac:dyDescent="0.25">
      <c r="A8" s="29"/>
      <c r="B8" s="221" t="s">
        <v>41</v>
      </c>
      <c r="C8" s="221"/>
      <c r="D8" s="221"/>
      <c r="F8" s="221" t="s">
        <v>42</v>
      </c>
      <c r="G8" s="221"/>
      <c r="H8" s="221"/>
      <c r="I8" s="34"/>
      <c r="J8" s="29"/>
      <c r="K8" s="221" t="s">
        <v>41</v>
      </c>
      <c r="L8" s="221"/>
      <c r="M8" s="221"/>
      <c r="O8" s="221" t="s">
        <v>42</v>
      </c>
      <c r="P8" s="221"/>
      <c r="Q8" s="221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 x14ac:dyDescent="0.2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 x14ac:dyDescent="0.2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250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 x14ac:dyDescent="0.2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 x14ac:dyDescent="0.2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 x14ac:dyDescent="0.2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26">
        <f>AF12-AJ12</f>
        <v>520.00621866666677</v>
      </c>
      <c r="AK13" s="30"/>
      <c r="AM13" s="29"/>
      <c r="AQ13" s="226">
        <f>AP12-AT12</f>
        <v>520.00621866666677</v>
      </c>
      <c r="AU13" s="30"/>
    </row>
    <row r="14" spans="1:47" ht="15.75" x14ac:dyDescent="0.2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292.52877999999998</v>
      </c>
      <c r="R14" s="35"/>
      <c r="AC14" s="29"/>
      <c r="AG14" s="226"/>
      <c r="AK14" s="30"/>
      <c r="AM14" s="29"/>
      <c r="AQ14" s="226"/>
      <c r="AU14" s="30"/>
    </row>
    <row r="15" spans="1:47" ht="15" customHeight="1" x14ac:dyDescent="0.25">
      <c r="A15" s="29"/>
      <c r="E15" s="226">
        <f>D14-H14</f>
        <v>536.97475599999996</v>
      </c>
      <c r="I15" s="30"/>
      <c r="J15" s="29"/>
      <c r="N15" s="226">
        <f>M14-Q14</f>
        <v>270.00288533333332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 x14ac:dyDescent="0.25">
      <c r="A16" s="29"/>
      <c r="E16" s="226"/>
      <c r="I16" s="30"/>
      <c r="J16" s="29"/>
      <c r="N16" s="226"/>
      <c r="R16" s="30"/>
      <c r="AC16" s="29"/>
      <c r="AK16" s="30"/>
      <c r="AM16" s="29"/>
      <c r="AU16" s="30"/>
    </row>
    <row r="17" spans="1:47" x14ac:dyDescent="0.25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 x14ac:dyDescent="0.25">
      <c r="A18" s="29"/>
      <c r="I18" s="30"/>
      <c r="J18" s="29"/>
      <c r="R18" s="30"/>
      <c r="AC18" s="29"/>
      <c r="AK18" s="30"/>
      <c r="AM18" s="29"/>
      <c r="AU18" s="30"/>
    </row>
    <row r="19" spans="1:47" x14ac:dyDescent="0.25">
      <c r="A19" s="29"/>
      <c r="I19" s="30"/>
      <c r="J19" s="29"/>
      <c r="R19" s="30"/>
      <c r="AC19" s="29"/>
      <c r="AD19" s="227" t="s">
        <v>53</v>
      </c>
      <c r="AE19" s="227"/>
      <c r="AF19" s="227"/>
      <c r="AH19" s="227" t="s">
        <v>54</v>
      </c>
      <c r="AI19" s="227"/>
      <c r="AJ19" s="227"/>
      <c r="AK19" s="36"/>
      <c r="AM19" s="29"/>
      <c r="AN19" s="227" t="s">
        <v>53</v>
      </c>
      <c r="AO19" s="227"/>
      <c r="AP19" s="227"/>
      <c r="AR19" s="227" t="s">
        <v>54</v>
      </c>
      <c r="AS19" s="227"/>
      <c r="AT19" s="227"/>
      <c r="AU19" s="36"/>
    </row>
    <row r="20" spans="1:47" ht="8.25" customHeight="1" x14ac:dyDescent="0.25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 x14ac:dyDescent="0.25">
      <c r="A21" s="29"/>
      <c r="B21" s="227" t="s">
        <v>53</v>
      </c>
      <c r="C21" s="227"/>
      <c r="D21" s="227"/>
      <c r="F21" s="227" t="s">
        <v>54</v>
      </c>
      <c r="G21" s="227"/>
      <c r="H21" s="227"/>
      <c r="I21" s="36"/>
      <c r="J21" s="29"/>
      <c r="K21" s="227" t="s">
        <v>53</v>
      </c>
      <c r="L21" s="227"/>
      <c r="M21" s="227"/>
      <c r="O21" s="227" t="s">
        <v>54</v>
      </c>
      <c r="P21" s="227"/>
      <c r="Q21" s="227"/>
      <c r="R21" s="36"/>
    </row>
    <row r="22" spans="1:47" ht="19.5" customHeight="1" x14ac:dyDescent="0.25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29"/>
      <c r="U22" s="229"/>
      <c r="V22" s="229"/>
      <c r="W22" s="229"/>
      <c r="X22" s="229"/>
      <c r="Y22" s="229"/>
      <c r="Z22" s="229"/>
      <c r="AA22" s="229"/>
      <c r="AB22" s="229"/>
      <c r="AC22" s="224" t="s">
        <v>55</v>
      </c>
      <c r="AD22" s="217"/>
      <c r="AE22" s="217"/>
      <c r="AF22" s="217"/>
      <c r="AG22" s="217"/>
      <c r="AH22" s="217"/>
      <c r="AI22" s="217"/>
      <c r="AJ22" s="217"/>
      <c r="AK22" s="225"/>
      <c r="AM22" s="224" t="s">
        <v>55</v>
      </c>
      <c r="AN22" s="217"/>
      <c r="AO22" s="217"/>
      <c r="AP22" s="217"/>
      <c r="AQ22" s="217"/>
      <c r="AR22" s="217"/>
      <c r="AS22" s="217"/>
      <c r="AT22" s="217"/>
      <c r="AU22" s="225"/>
    </row>
    <row r="23" spans="1:47" ht="26.25" x14ac:dyDescent="0.25">
      <c r="A23" s="224" t="s">
        <v>55</v>
      </c>
      <c r="B23" s="217"/>
      <c r="C23" s="217"/>
      <c r="D23" s="217"/>
      <c r="E23" s="217"/>
      <c r="F23" s="217"/>
      <c r="G23" s="217"/>
      <c r="H23" s="217"/>
      <c r="I23" s="225"/>
      <c r="J23" s="224" t="s">
        <v>55</v>
      </c>
      <c r="K23" s="217"/>
      <c r="L23" s="217"/>
      <c r="M23" s="217"/>
      <c r="N23" s="217"/>
      <c r="O23" s="217"/>
      <c r="P23" s="217"/>
      <c r="Q23" s="217"/>
      <c r="R23" s="225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 x14ac:dyDescent="0.35">
      <c r="A24" s="222" t="s">
        <v>39</v>
      </c>
      <c r="B24" s="218"/>
      <c r="C24" s="218"/>
      <c r="D24" s="218"/>
      <c r="E24" s="218"/>
      <c r="F24" s="218"/>
      <c r="G24" s="218"/>
      <c r="H24" s="218"/>
      <c r="I24" s="223"/>
      <c r="J24" s="222" t="s">
        <v>39</v>
      </c>
      <c r="K24" s="218"/>
      <c r="L24" s="218"/>
      <c r="M24" s="218"/>
      <c r="N24" s="218"/>
      <c r="O24" s="218"/>
      <c r="P24" s="218"/>
      <c r="Q24" s="218"/>
      <c r="R24" s="223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 x14ac:dyDescent="0.35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 x14ac:dyDescent="0.2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 x14ac:dyDescent="0.25">
      <c r="A27" s="29"/>
      <c r="B27" s="1" t="s">
        <v>57</v>
      </c>
      <c r="C27" s="216">
        <v>1719901926</v>
      </c>
      <c r="D27" s="216"/>
      <c r="I27" s="28"/>
      <c r="J27" s="29"/>
      <c r="K27" s="1" t="s">
        <v>57</v>
      </c>
      <c r="L27">
        <v>2350864985</v>
      </c>
      <c r="R27" s="28"/>
      <c r="T27" s="91"/>
      <c r="U27" s="230"/>
      <c r="V27" s="230"/>
      <c r="W27" s="230"/>
      <c r="X27" s="91"/>
      <c r="Y27" s="230"/>
      <c r="Z27" s="230"/>
      <c r="AA27" s="230"/>
      <c r="AB27" s="95"/>
      <c r="AC27" s="29"/>
      <c r="AD27" s="221" t="s">
        <v>41</v>
      </c>
      <c r="AE27" s="221"/>
      <c r="AF27" s="221"/>
      <c r="AH27" s="221" t="s">
        <v>42</v>
      </c>
      <c r="AI27" s="221"/>
      <c r="AJ27" s="221"/>
      <c r="AK27" s="34"/>
      <c r="AM27" s="29"/>
      <c r="AN27" s="221" t="s">
        <v>41</v>
      </c>
      <c r="AO27" s="221"/>
      <c r="AP27" s="221"/>
      <c r="AR27" s="221" t="s">
        <v>42</v>
      </c>
      <c r="AS27" s="221"/>
      <c r="AT27" s="221"/>
      <c r="AU27" s="34"/>
    </row>
    <row r="28" spans="1:47" ht="15.75" x14ac:dyDescent="0.25">
      <c r="A28" s="29"/>
      <c r="B28" t="s">
        <v>58</v>
      </c>
      <c r="C28" s="45">
        <v>45108</v>
      </c>
      <c r="F28" s="1" t="s">
        <v>40</v>
      </c>
      <c r="H28">
        <v>15</v>
      </c>
      <c r="I28" s="28"/>
      <c r="J28" s="29"/>
      <c r="K28" t="s">
        <v>58</v>
      </c>
      <c r="L28" s="45">
        <v>45108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 x14ac:dyDescent="0.2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 x14ac:dyDescent="0.25">
      <c r="A30" s="29"/>
      <c r="B30" s="221" t="s">
        <v>41</v>
      </c>
      <c r="C30" s="221"/>
      <c r="D30" s="221"/>
      <c r="F30" s="221" t="s">
        <v>42</v>
      </c>
      <c r="G30" s="221"/>
      <c r="H30" s="221"/>
      <c r="I30" s="34"/>
      <c r="J30" s="29"/>
      <c r="K30" s="221" t="s">
        <v>41</v>
      </c>
      <c r="L30" s="221"/>
      <c r="M30" s="221"/>
      <c r="O30" s="221" t="s">
        <v>42</v>
      </c>
      <c r="P30" s="221"/>
      <c r="Q30" s="221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 x14ac:dyDescent="0.2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 x14ac:dyDescent="0.2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 x14ac:dyDescent="0.2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 x14ac:dyDescent="0.2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31"/>
      <c r="Y34" s="91"/>
      <c r="Z34" s="91"/>
      <c r="AA34" s="91"/>
      <c r="AB34" s="91"/>
      <c r="AC34" s="29"/>
      <c r="AG34" s="226">
        <f>AF33-AJ33</f>
        <v>520.00288533333332</v>
      </c>
      <c r="AK34" s="30"/>
      <c r="AM34" s="29"/>
      <c r="AQ34" s="226">
        <f>AP33-AT33</f>
        <v>520.00288533333332</v>
      </c>
      <c r="AU34" s="30"/>
    </row>
    <row r="35" spans="1:47" ht="15.75" x14ac:dyDescent="0.2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31"/>
      <c r="Y35" s="91"/>
      <c r="Z35" s="91"/>
      <c r="AA35" s="91"/>
      <c r="AB35" s="91"/>
      <c r="AC35" s="29"/>
      <c r="AG35" s="226"/>
      <c r="AK35" s="30"/>
      <c r="AM35" s="29"/>
      <c r="AQ35" s="226"/>
      <c r="AU35" s="30"/>
    </row>
    <row r="36" spans="1:47" ht="15.75" x14ac:dyDescent="0.2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 x14ac:dyDescent="0.25">
      <c r="A37" s="29"/>
      <c r="E37" s="226">
        <f>D36-H36</f>
        <v>260.00144333333338</v>
      </c>
      <c r="I37" s="30"/>
      <c r="J37" s="29"/>
      <c r="N37" s="226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 x14ac:dyDescent="0.25">
      <c r="A38" s="29"/>
      <c r="E38" s="226"/>
      <c r="I38" s="30"/>
      <c r="J38" s="29"/>
      <c r="N38" s="226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 x14ac:dyDescent="0.25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 x14ac:dyDescent="0.25">
      <c r="A40" s="29"/>
      <c r="I40" s="30"/>
      <c r="J40" s="29"/>
      <c r="R40" s="30"/>
      <c r="T40" s="91"/>
      <c r="U40" s="232"/>
      <c r="V40" s="232"/>
      <c r="W40" s="232"/>
      <c r="X40" s="91"/>
      <c r="Y40" s="232"/>
      <c r="Z40" s="232"/>
      <c r="AA40" s="232"/>
      <c r="AB40" s="99"/>
      <c r="AC40" s="29"/>
      <c r="AD40" s="227" t="s">
        <v>53</v>
      </c>
      <c r="AE40" s="227"/>
      <c r="AF40" s="227"/>
      <c r="AH40" s="227" t="s">
        <v>54</v>
      </c>
      <c r="AI40" s="227"/>
      <c r="AJ40" s="227"/>
      <c r="AK40" s="36"/>
      <c r="AM40" s="29"/>
      <c r="AN40" s="227" t="s">
        <v>53</v>
      </c>
      <c r="AO40" s="227"/>
      <c r="AP40" s="227"/>
      <c r="AR40" s="227" t="s">
        <v>54</v>
      </c>
      <c r="AS40" s="227"/>
      <c r="AT40" s="227"/>
      <c r="AU40" s="36"/>
    </row>
    <row r="41" spans="1:47" x14ac:dyDescent="0.25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 x14ac:dyDescent="0.25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 x14ac:dyDescent="0.25">
      <c r="A43" s="29"/>
      <c r="B43" s="227" t="s">
        <v>53</v>
      </c>
      <c r="C43" s="227"/>
      <c r="D43" s="227"/>
      <c r="F43" s="227" t="s">
        <v>54</v>
      </c>
      <c r="G43" s="227"/>
      <c r="H43" s="227"/>
      <c r="I43" s="36"/>
      <c r="J43" s="29"/>
      <c r="K43" s="227" t="s">
        <v>53</v>
      </c>
      <c r="L43" s="227"/>
      <c r="M43" s="227"/>
      <c r="O43" s="227" t="s">
        <v>54</v>
      </c>
      <c r="P43" s="227"/>
      <c r="Q43" s="227"/>
      <c r="R43" s="36"/>
    </row>
    <row r="44" spans="1:47" ht="6" customHeight="1" x14ac:dyDescent="0.25">
      <c r="A44" s="31"/>
      <c r="B44" s="32"/>
      <c r="C44" s="32"/>
      <c r="D44" s="32"/>
      <c r="E44" s="32"/>
      <c r="F44" s="32"/>
      <c r="G44" s="32"/>
      <c r="H44" s="32"/>
      <c r="I44" s="33"/>
      <c r="J44" s="31"/>
      <c r="K44" s="32"/>
      <c r="L44" s="32"/>
      <c r="M44" s="32"/>
      <c r="N44" s="32"/>
      <c r="O44" s="32"/>
      <c r="P44" s="32"/>
      <c r="Q44" s="32"/>
      <c r="R44" s="33"/>
    </row>
    <row r="45" spans="1:47" ht="24" customHeight="1" x14ac:dyDescent="0.25"/>
    <row r="47" spans="1:47" ht="26.25" x14ac:dyDescent="0.25">
      <c r="A47" s="224" t="s">
        <v>55</v>
      </c>
      <c r="B47" s="217"/>
      <c r="C47" s="217"/>
      <c r="D47" s="217"/>
      <c r="E47" s="217"/>
      <c r="F47" s="217"/>
      <c r="G47" s="217"/>
      <c r="H47" s="217"/>
      <c r="I47" s="225"/>
      <c r="J47" s="224" t="s">
        <v>55</v>
      </c>
      <c r="K47" s="217"/>
      <c r="L47" s="217"/>
      <c r="M47" s="217"/>
      <c r="N47" s="217"/>
      <c r="O47" s="217"/>
      <c r="P47" s="217"/>
      <c r="Q47" s="217"/>
      <c r="R47" s="225"/>
    </row>
    <row r="48" spans="1:47" ht="21" x14ac:dyDescent="0.35">
      <c r="A48" s="222" t="s">
        <v>39</v>
      </c>
      <c r="B48" s="218"/>
      <c r="C48" s="218"/>
      <c r="D48" s="218"/>
      <c r="E48" s="218"/>
      <c r="F48" s="218"/>
      <c r="G48" s="218"/>
      <c r="H48" s="218"/>
      <c r="I48" s="223"/>
      <c r="J48" s="222" t="s">
        <v>39</v>
      </c>
      <c r="K48" s="218"/>
      <c r="L48" s="218"/>
      <c r="M48" s="218"/>
      <c r="N48" s="218"/>
      <c r="O48" s="218"/>
      <c r="P48" s="218"/>
      <c r="Q48" s="218"/>
      <c r="R48" s="223"/>
    </row>
    <row r="49" spans="1:18" ht="21" x14ac:dyDescent="0.35">
      <c r="A49" s="29"/>
      <c r="B49" s="43"/>
      <c r="C49" s="43"/>
      <c r="D49" s="43"/>
      <c r="E49" s="43"/>
      <c r="F49" s="43"/>
      <c r="G49" s="43"/>
      <c r="H49" s="43"/>
      <c r="I49" s="44"/>
      <c r="J49" s="29"/>
      <c r="K49" s="43"/>
      <c r="L49" s="43"/>
      <c r="M49" s="43"/>
      <c r="N49" s="43"/>
      <c r="O49" s="43"/>
      <c r="P49" s="43"/>
      <c r="Q49" s="43"/>
      <c r="R49" s="44"/>
    </row>
    <row r="50" spans="1:18" ht="15.75" x14ac:dyDescent="0.25">
      <c r="A50" s="29"/>
      <c r="B50" s="1" t="s">
        <v>56</v>
      </c>
      <c r="C50" t="s">
        <v>373</v>
      </c>
      <c r="F50" t="s">
        <v>59</v>
      </c>
      <c r="G50" t="s">
        <v>296</v>
      </c>
      <c r="I50" s="28"/>
      <c r="J50" s="29"/>
      <c r="K50" s="1" t="s">
        <v>56</v>
      </c>
      <c r="L50" t="s">
        <v>1009</v>
      </c>
      <c r="O50" t="s">
        <v>59</v>
      </c>
      <c r="P50" t="s">
        <v>295</v>
      </c>
      <c r="R50" s="28"/>
    </row>
    <row r="51" spans="1:18" ht="15.75" x14ac:dyDescent="0.25">
      <c r="A51" s="29"/>
      <c r="B51" s="1" t="s">
        <v>57</v>
      </c>
      <c r="C51" s="216">
        <v>1720714904</v>
      </c>
      <c r="D51" s="216"/>
      <c r="I51" s="28"/>
      <c r="J51" s="29"/>
      <c r="K51" s="1" t="s">
        <v>57</v>
      </c>
      <c r="L51">
        <v>501966279</v>
      </c>
      <c r="R51" s="28"/>
    </row>
    <row r="52" spans="1:18" ht="15.75" x14ac:dyDescent="0.25">
      <c r="A52" s="29"/>
      <c r="B52" t="s">
        <v>58</v>
      </c>
      <c r="C52" s="45">
        <v>45108</v>
      </c>
      <c r="F52" s="1" t="s">
        <v>40</v>
      </c>
      <c r="H52">
        <v>15</v>
      </c>
      <c r="I52" s="28"/>
      <c r="J52" s="29"/>
      <c r="K52" t="s">
        <v>58</v>
      </c>
      <c r="L52" s="45">
        <v>45108</v>
      </c>
      <c r="O52" s="1" t="s">
        <v>40</v>
      </c>
      <c r="Q52">
        <v>15</v>
      </c>
      <c r="R52" s="28"/>
    </row>
    <row r="53" spans="1:18" ht="15.75" x14ac:dyDescent="0.25">
      <c r="A53" s="29"/>
      <c r="I53" s="28"/>
      <c r="J53" s="29"/>
      <c r="R53" s="28"/>
    </row>
    <row r="54" spans="1:18" ht="15.75" x14ac:dyDescent="0.25">
      <c r="A54" s="29"/>
      <c r="B54" s="221" t="s">
        <v>41</v>
      </c>
      <c r="C54" s="221"/>
      <c r="D54" s="221"/>
      <c r="F54" s="221" t="s">
        <v>42</v>
      </c>
      <c r="G54" s="221"/>
      <c r="H54" s="221"/>
      <c r="I54" s="34"/>
      <c r="J54" s="29"/>
      <c r="K54" s="221" t="s">
        <v>41</v>
      </c>
      <c r="L54" s="221"/>
      <c r="M54" s="221"/>
      <c r="O54" s="221" t="s">
        <v>42</v>
      </c>
      <c r="P54" s="221"/>
      <c r="Q54" s="221"/>
      <c r="R54" s="34"/>
    </row>
    <row r="55" spans="1:18" ht="15.75" x14ac:dyDescent="0.25">
      <c r="A55" s="29"/>
      <c r="B55" t="s">
        <v>43</v>
      </c>
      <c r="D55" s="40">
        <v>225.02</v>
      </c>
      <c r="F55" t="s">
        <v>44</v>
      </c>
      <c r="H55" s="40">
        <f>D55*9.45/100</f>
        <v>21.264389999999999</v>
      </c>
      <c r="I55" s="28"/>
      <c r="J55" s="29"/>
      <c r="K55" t="s">
        <v>43</v>
      </c>
      <c r="M55" s="40">
        <v>225</v>
      </c>
      <c r="O55" t="s">
        <v>44</v>
      </c>
      <c r="Q55" s="56">
        <f>M55*9.45/100</f>
        <v>21.262499999999999</v>
      </c>
      <c r="R55" s="28"/>
    </row>
    <row r="56" spans="1:18" ht="15.75" x14ac:dyDescent="0.25">
      <c r="A56" s="29"/>
      <c r="B56" t="s">
        <v>45</v>
      </c>
      <c r="D56" s="40">
        <v>0</v>
      </c>
      <c r="F56" t="s">
        <v>46</v>
      </c>
      <c r="H56" s="40">
        <v>0</v>
      </c>
      <c r="I56" s="28"/>
      <c r="J56" s="29"/>
      <c r="K56" t="s">
        <v>45</v>
      </c>
      <c r="M56" s="40">
        <v>0</v>
      </c>
      <c r="O56" t="s">
        <v>46</v>
      </c>
      <c r="Q56" s="40">
        <v>50</v>
      </c>
      <c r="R56" s="28"/>
    </row>
    <row r="57" spans="1:18" ht="15.75" x14ac:dyDescent="0.25">
      <c r="A57" s="29"/>
      <c r="B57" t="s">
        <v>47</v>
      </c>
      <c r="D57" s="41">
        <f>D55/12</f>
        <v>18.751666666666669</v>
      </c>
      <c r="I57" s="28"/>
      <c r="J57" s="29"/>
      <c r="K57" t="s">
        <v>47</v>
      </c>
      <c r="M57" s="41">
        <f>M55/12</f>
        <v>18.75</v>
      </c>
      <c r="R57" s="28"/>
    </row>
    <row r="58" spans="1:18" ht="15.75" x14ac:dyDescent="0.25">
      <c r="A58" s="29"/>
      <c r="B58" t="s">
        <v>48</v>
      </c>
      <c r="D58" s="41">
        <f>D55/12</f>
        <v>18.751666666666669</v>
      </c>
      <c r="I58" s="28"/>
      <c r="J58" s="29"/>
      <c r="K58" t="s">
        <v>48</v>
      </c>
      <c r="M58" s="41">
        <f>M55/12</f>
        <v>18.75</v>
      </c>
      <c r="R58" s="28"/>
    </row>
    <row r="59" spans="1:18" ht="15.75" x14ac:dyDescent="0.25">
      <c r="A59" s="29"/>
      <c r="B59" t="s">
        <v>49</v>
      </c>
      <c r="D59" s="41">
        <f>D55*8.33%</f>
        <v>18.744166</v>
      </c>
      <c r="I59" s="28"/>
      <c r="J59" s="29"/>
      <c r="K59" t="s">
        <v>49</v>
      </c>
      <c r="M59" s="41"/>
      <c r="R59" s="28"/>
    </row>
    <row r="60" spans="1:18" ht="15.75" x14ac:dyDescent="0.25">
      <c r="A60" s="29"/>
      <c r="B60" s="37" t="s">
        <v>50</v>
      </c>
      <c r="C60" s="38"/>
      <c r="D60" s="42">
        <f>SUM(D55:D59)</f>
        <v>281.26749933333338</v>
      </c>
      <c r="F60" s="37" t="s">
        <v>51</v>
      </c>
      <c r="G60" s="38"/>
      <c r="H60" s="42">
        <f>SUM(H55:H59)</f>
        <v>21.264389999999999</v>
      </c>
      <c r="I60" s="35"/>
      <c r="J60" s="29"/>
      <c r="K60" s="37" t="s">
        <v>50</v>
      </c>
      <c r="L60" s="38"/>
      <c r="M60" s="42">
        <f>SUM(M55:M59)</f>
        <v>262.5</v>
      </c>
      <c r="O60" s="37" t="s">
        <v>51</v>
      </c>
      <c r="P60" s="38"/>
      <c r="Q60" s="42">
        <f>SUM(Q55:Q59)</f>
        <v>71.262500000000003</v>
      </c>
      <c r="R60" s="35"/>
    </row>
    <row r="61" spans="1:18" x14ac:dyDescent="0.25">
      <c r="A61" s="29"/>
      <c r="E61" s="226">
        <f>D60-H60</f>
        <v>260.00310933333338</v>
      </c>
      <c r="I61" s="30"/>
      <c r="J61" s="29"/>
      <c r="N61" s="226">
        <f>M60-Q60</f>
        <v>191.23750000000001</v>
      </c>
      <c r="R61" s="30"/>
    </row>
    <row r="62" spans="1:18" x14ac:dyDescent="0.25">
      <c r="A62" s="29"/>
      <c r="E62" s="226"/>
      <c r="I62" s="30"/>
      <c r="J62" s="29"/>
      <c r="N62" s="226"/>
      <c r="R62" s="30"/>
    </row>
    <row r="63" spans="1:18" x14ac:dyDescent="0.25">
      <c r="A63" s="29"/>
      <c r="E63" s="39" t="s">
        <v>52</v>
      </c>
      <c r="I63" s="30"/>
      <c r="J63" s="29"/>
      <c r="N63" s="39" t="s">
        <v>52</v>
      </c>
      <c r="R63" s="30"/>
    </row>
    <row r="64" spans="1:18" x14ac:dyDescent="0.25">
      <c r="A64" s="29"/>
      <c r="I64" s="30"/>
      <c r="J64" s="29"/>
      <c r="R64" s="30"/>
    </row>
    <row r="65" spans="1:18" x14ac:dyDescent="0.25">
      <c r="A65" s="29"/>
      <c r="I65" s="30"/>
      <c r="J65" s="29"/>
      <c r="R65" s="30"/>
    </row>
    <row r="66" spans="1:18" x14ac:dyDescent="0.25">
      <c r="A66" s="29"/>
      <c r="I66" s="30"/>
      <c r="J66" s="29"/>
      <c r="R66" s="30"/>
    </row>
    <row r="67" spans="1:18" x14ac:dyDescent="0.25">
      <c r="A67" s="29"/>
      <c r="B67" s="227" t="s">
        <v>53</v>
      </c>
      <c r="C67" s="227"/>
      <c r="D67" s="227"/>
      <c r="F67" s="227" t="s">
        <v>54</v>
      </c>
      <c r="G67" s="227"/>
      <c r="H67" s="227"/>
      <c r="I67" s="36"/>
      <c r="J67" s="29"/>
      <c r="K67" s="227" t="s">
        <v>53</v>
      </c>
      <c r="L67" s="227"/>
      <c r="M67" s="227"/>
      <c r="O67" s="227" t="s">
        <v>54</v>
      </c>
      <c r="P67" s="227"/>
      <c r="Q67" s="227"/>
      <c r="R67" s="36"/>
    </row>
    <row r="68" spans="1:18" x14ac:dyDescent="0.25">
      <c r="A68" s="31"/>
      <c r="B68" s="32"/>
      <c r="C68" s="32"/>
      <c r="D68" s="32"/>
      <c r="E68" s="32"/>
      <c r="F68" s="32"/>
      <c r="G68" s="32"/>
      <c r="H68" s="32"/>
      <c r="I68" s="33"/>
      <c r="J68" s="31"/>
      <c r="K68" s="32"/>
      <c r="L68" s="32"/>
      <c r="M68" s="32"/>
      <c r="N68" s="32"/>
      <c r="O68" s="32"/>
      <c r="P68" s="32"/>
      <c r="Q68" s="32"/>
      <c r="R68" s="33"/>
    </row>
    <row r="70" spans="1:18" ht="26.25" x14ac:dyDescent="0.25">
      <c r="A70" s="224" t="s">
        <v>55</v>
      </c>
      <c r="B70" s="217"/>
      <c r="C70" s="217"/>
      <c r="D70" s="217"/>
      <c r="E70" s="217"/>
      <c r="F70" s="217"/>
      <c r="G70" s="217"/>
      <c r="H70" s="217"/>
      <c r="I70" s="225"/>
      <c r="J70" s="224" t="s">
        <v>55</v>
      </c>
      <c r="K70" s="217"/>
      <c r="L70" s="217"/>
      <c r="M70" s="217"/>
      <c r="N70" s="217"/>
      <c r="O70" s="217"/>
      <c r="P70" s="217"/>
      <c r="Q70" s="217"/>
      <c r="R70" s="225"/>
    </row>
    <row r="71" spans="1:18" ht="21" x14ac:dyDescent="0.35">
      <c r="A71" s="222" t="s">
        <v>39</v>
      </c>
      <c r="B71" s="218"/>
      <c r="C71" s="218"/>
      <c r="D71" s="218"/>
      <c r="E71" s="218"/>
      <c r="F71" s="218"/>
      <c r="G71" s="218"/>
      <c r="H71" s="218"/>
      <c r="I71" s="223"/>
      <c r="J71" s="222" t="s">
        <v>39</v>
      </c>
      <c r="K71" s="218"/>
      <c r="L71" s="218"/>
      <c r="M71" s="218"/>
      <c r="N71" s="218"/>
      <c r="O71" s="218"/>
      <c r="P71" s="218"/>
      <c r="Q71" s="218"/>
      <c r="R71" s="223"/>
    </row>
    <row r="72" spans="1:18" ht="21" x14ac:dyDescent="0.35">
      <c r="A72" s="29"/>
      <c r="B72" s="43"/>
      <c r="C72" s="43"/>
      <c r="D72" s="43"/>
      <c r="E72" s="43"/>
      <c r="F72" s="43"/>
      <c r="G72" s="43"/>
      <c r="H72" s="43"/>
      <c r="I72" s="44"/>
      <c r="J72" s="29"/>
      <c r="K72" s="43"/>
      <c r="L72" s="43"/>
      <c r="M72" s="43"/>
      <c r="N72" s="43"/>
      <c r="O72" s="43"/>
      <c r="P72" s="43"/>
      <c r="Q72" s="43"/>
      <c r="R72" s="44"/>
    </row>
    <row r="73" spans="1:18" ht="15.75" x14ac:dyDescent="0.25">
      <c r="A73" s="29"/>
      <c r="B73" s="1" t="s">
        <v>56</v>
      </c>
      <c r="C73" t="s">
        <v>298</v>
      </c>
      <c r="F73" t="s">
        <v>59</v>
      </c>
      <c r="G73" t="s">
        <v>301</v>
      </c>
      <c r="I73" s="28"/>
      <c r="J73" s="29"/>
      <c r="K73" s="1" t="s">
        <v>56</v>
      </c>
      <c r="L73" t="s">
        <v>299</v>
      </c>
      <c r="O73" t="s">
        <v>59</v>
      </c>
      <c r="P73" t="s">
        <v>300</v>
      </c>
      <c r="R73" s="28"/>
    </row>
    <row r="74" spans="1:18" ht="15.75" x14ac:dyDescent="0.25">
      <c r="A74" s="29"/>
      <c r="B74" s="1" t="s">
        <v>57</v>
      </c>
      <c r="C74" s="216">
        <v>1704695558</v>
      </c>
      <c r="D74" s="216"/>
      <c r="I74" s="28"/>
      <c r="J74" s="29"/>
      <c r="K74" s="1" t="s">
        <v>57</v>
      </c>
      <c r="L74">
        <v>1705718847</v>
      </c>
      <c r="R74" s="28"/>
    </row>
    <row r="75" spans="1:18" ht="15.75" x14ac:dyDescent="0.25">
      <c r="A75" s="29"/>
      <c r="B75" t="s">
        <v>58</v>
      </c>
      <c r="C75" s="45">
        <v>45108</v>
      </c>
      <c r="F75" s="1" t="s">
        <v>40</v>
      </c>
      <c r="H75">
        <v>15</v>
      </c>
      <c r="I75" s="28"/>
      <c r="J75" s="29"/>
      <c r="K75" t="s">
        <v>58</v>
      </c>
      <c r="L75" s="45">
        <v>45108</v>
      </c>
      <c r="O75" s="1" t="s">
        <v>40</v>
      </c>
      <c r="Q75">
        <v>15</v>
      </c>
      <c r="R75" s="28"/>
    </row>
    <row r="76" spans="1:18" ht="15.75" x14ac:dyDescent="0.25">
      <c r="A76" s="29"/>
      <c r="I76" s="28"/>
      <c r="J76" s="29"/>
      <c r="R76" s="28"/>
    </row>
    <row r="77" spans="1:18" ht="15.75" x14ac:dyDescent="0.25">
      <c r="A77" s="29"/>
      <c r="B77" s="221" t="s">
        <v>41</v>
      </c>
      <c r="C77" s="221"/>
      <c r="D77" s="221"/>
      <c r="F77" s="221" t="s">
        <v>42</v>
      </c>
      <c r="G77" s="221"/>
      <c r="H77" s="221"/>
      <c r="I77" s="34"/>
      <c r="J77" s="29"/>
      <c r="K77" s="221" t="s">
        <v>41</v>
      </c>
      <c r="L77" s="221"/>
      <c r="M77" s="221"/>
      <c r="O77" s="221" t="s">
        <v>42</v>
      </c>
      <c r="P77" s="221"/>
      <c r="Q77" s="221"/>
      <c r="R77" s="34"/>
    </row>
    <row r="78" spans="1:18" ht="15.75" x14ac:dyDescent="0.25">
      <c r="A78" s="29"/>
      <c r="B78" t="s">
        <v>43</v>
      </c>
      <c r="D78" s="40">
        <v>225</v>
      </c>
      <c r="F78" t="s">
        <v>44</v>
      </c>
      <c r="H78" s="40">
        <f>D78*9.45/100</f>
        <v>21.262499999999999</v>
      </c>
      <c r="I78" s="28"/>
      <c r="J78" s="29"/>
      <c r="K78" t="s">
        <v>43</v>
      </c>
      <c r="M78" s="40">
        <v>225</v>
      </c>
      <c r="O78" t="s">
        <v>44</v>
      </c>
      <c r="Q78" s="40">
        <f>M78*9.45/100</f>
        <v>21.262499999999999</v>
      </c>
      <c r="R78" s="28"/>
    </row>
    <row r="79" spans="1:18" ht="15.75" x14ac:dyDescent="0.25">
      <c r="A79" s="29"/>
      <c r="B79" t="s">
        <v>45</v>
      </c>
      <c r="D79" s="40">
        <v>0</v>
      </c>
      <c r="F79" t="s">
        <v>46</v>
      </c>
      <c r="H79" s="40">
        <v>0</v>
      </c>
      <c r="I79" s="28"/>
      <c r="J79" s="29"/>
      <c r="K79" t="s">
        <v>45</v>
      </c>
      <c r="M79" s="40">
        <v>0</v>
      </c>
      <c r="O79" t="s">
        <v>46</v>
      </c>
      <c r="Q79" s="40">
        <v>0</v>
      </c>
      <c r="R79" s="28"/>
    </row>
    <row r="80" spans="1:18" ht="15.75" x14ac:dyDescent="0.25">
      <c r="A80" s="29"/>
      <c r="B80" t="s">
        <v>47</v>
      </c>
      <c r="D80" s="41">
        <f>D78/12</f>
        <v>18.75</v>
      </c>
      <c r="I80" s="28"/>
      <c r="J80" s="29"/>
      <c r="K80" t="s">
        <v>47</v>
      </c>
      <c r="M80" s="41">
        <f>M78/12</f>
        <v>18.75</v>
      </c>
      <c r="R80" s="28"/>
    </row>
    <row r="81" spans="1:18" ht="15.75" x14ac:dyDescent="0.25">
      <c r="A81" s="29"/>
      <c r="B81" t="s">
        <v>48</v>
      </c>
      <c r="D81" s="41">
        <f>D78/12</f>
        <v>18.75</v>
      </c>
      <c r="I81" s="28"/>
      <c r="J81" s="29"/>
      <c r="K81" t="s">
        <v>48</v>
      </c>
      <c r="M81" s="41">
        <f>M78/12</f>
        <v>18.75</v>
      </c>
      <c r="R81" s="28"/>
    </row>
    <row r="82" spans="1:18" ht="15.75" x14ac:dyDescent="0.25">
      <c r="A82" s="29"/>
      <c r="B82" t="s">
        <v>49</v>
      </c>
      <c r="D82" s="41"/>
      <c r="I82" s="28"/>
      <c r="J82" s="29"/>
      <c r="K82" t="s">
        <v>49</v>
      </c>
      <c r="M82" s="41"/>
      <c r="R82" s="28"/>
    </row>
    <row r="83" spans="1:18" ht="15.75" x14ac:dyDescent="0.25">
      <c r="A83" s="29"/>
      <c r="B83" s="37" t="s">
        <v>50</v>
      </c>
      <c r="C83" s="38"/>
      <c r="D83" s="42">
        <f>SUM(D78:D82)</f>
        <v>262.5</v>
      </c>
      <c r="F83" s="37" t="s">
        <v>51</v>
      </c>
      <c r="G83" s="38"/>
      <c r="H83" s="42">
        <f>SUM(H78:H82)</f>
        <v>21.262499999999999</v>
      </c>
      <c r="I83" s="35"/>
      <c r="J83" s="29"/>
      <c r="K83" s="37" t="s">
        <v>50</v>
      </c>
      <c r="L83" s="38"/>
      <c r="M83" s="42">
        <f>SUM(M78:M82)</f>
        <v>262.5</v>
      </c>
      <c r="O83" s="37" t="s">
        <v>51</v>
      </c>
      <c r="P83" s="38"/>
      <c r="Q83" s="42">
        <f>SUM(Q78:Q82)</f>
        <v>21.262499999999999</v>
      </c>
      <c r="R83" s="35"/>
    </row>
    <row r="84" spans="1:18" x14ac:dyDescent="0.25">
      <c r="A84" s="29"/>
      <c r="E84" s="226">
        <f>D83-H83</f>
        <v>241.23750000000001</v>
      </c>
      <c r="I84" s="30"/>
      <c r="J84" s="29"/>
      <c r="N84" s="226">
        <f>M83-Q83</f>
        <v>241.23750000000001</v>
      </c>
      <c r="R84" s="30"/>
    </row>
    <row r="85" spans="1:18" x14ac:dyDescent="0.25">
      <c r="A85" s="29"/>
      <c r="E85" s="226"/>
      <c r="I85" s="30"/>
      <c r="J85" s="29"/>
      <c r="N85" s="226"/>
      <c r="R85" s="30"/>
    </row>
    <row r="86" spans="1:18" x14ac:dyDescent="0.25">
      <c r="A86" s="29"/>
      <c r="E86" s="39" t="s">
        <v>52</v>
      </c>
      <c r="I86" s="30"/>
      <c r="J86" s="29"/>
      <c r="N86" s="39" t="s">
        <v>52</v>
      </c>
      <c r="R86" s="30"/>
    </row>
    <row r="87" spans="1:18" x14ac:dyDescent="0.25">
      <c r="A87" s="29"/>
      <c r="I87" s="30"/>
      <c r="J87" s="29"/>
      <c r="R87" s="30"/>
    </row>
    <row r="88" spans="1:18" x14ac:dyDescent="0.25">
      <c r="A88" s="29"/>
      <c r="I88" s="30"/>
      <c r="J88" s="29"/>
      <c r="R88" s="30"/>
    </row>
    <row r="89" spans="1:18" x14ac:dyDescent="0.25">
      <c r="A89" s="29"/>
      <c r="I89" s="30"/>
      <c r="J89" s="29"/>
      <c r="R89" s="30"/>
    </row>
    <row r="90" spans="1:18" x14ac:dyDescent="0.25">
      <c r="A90" s="29"/>
      <c r="B90" s="227" t="s">
        <v>53</v>
      </c>
      <c r="C90" s="227"/>
      <c r="D90" s="227"/>
      <c r="F90" s="227" t="s">
        <v>54</v>
      </c>
      <c r="G90" s="227"/>
      <c r="H90" s="227"/>
      <c r="I90" s="36"/>
      <c r="J90" s="29"/>
      <c r="K90" s="227" t="s">
        <v>53</v>
      </c>
      <c r="L90" s="227"/>
      <c r="M90" s="227"/>
      <c r="O90" s="227" t="s">
        <v>54</v>
      </c>
      <c r="P90" s="227"/>
      <c r="Q90" s="227"/>
      <c r="R90" s="36"/>
    </row>
    <row r="91" spans="1:18" x14ac:dyDescent="0.25">
      <c r="A91" s="29"/>
      <c r="B91" s="165"/>
      <c r="C91" s="165"/>
      <c r="D91" s="165"/>
      <c r="F91" s="165"/>
      <c r="G91" s="165"/>
      <c r="H91" s="165"/>
      <c r="I91" s="36"/>
      <c r="J91" s="29"/>
      <c r="K91" s="165"/>
      <c r="L91" s="165"/>
      <c r="M91" s="165"/>
      <c r="O91" s="165"/>
      <c r="P91" s="165"/>
      <c r="Q91" s="165"/>
      <c r="R91" s="36"/>
    </row>
    <row r="92" spans="1:18" x14ac:dyDescent="0.25">
      <c r="A92" s="31"/>
      <c r="B92" s="32"/>
      <c r="C92" s="32"/>
      <c r="D92" s="32"/>
      <c r="E92" s="32"/>
      <c r="F92" s="32"/>
      <c r="G92" s="32"/>
      <c r="H92" s="32"/>
      <c r="I92" s="33"/>
      <c r="J92" s="31"/>
      <c r="K92" s="32"/>
      <c r="L92" s="32"/>
      <c r="M92" s="32"/>
      <c r="N92" s="32"/>
      <c r="O92" s="32"/>
      <c r="P92" s="32"/>
      <c r="Q92" s="32"/>
      <c r="R92" s="33"/>
    </row>
    <row r="94" spans="1:18" ht="26.25" x14ac:dyDescent="0.25">
      <c r="A94" s="224" t="s">
        <v>55</v>
      </c>
      <c r="B94" s="217"/>
      <c r="C94" s="217"/>
      <c r="D94" s="217"/>
      <c r="E94" s="217"/>
      <c r="F94" s="217"/>
      <c r="G94" s="217"/>
      <c r="H94" s="217"/>
      <c r="I94" s="225"/>
      <c r="J94" s="224" t="s">
        <v>55</v>
      </c>
      <c r="K94" s="217"/>
      <c r="L94" s="217"/>
      <c r="M94" s="217"/>
      <c r="N94" s="217"/>
      <c r="O94" s="217"/>
      <c r="P94" s="217"/>
      <c r="Q94" s="217"/>
      <c r="R94" s="225"/>
    </row>
    <row r="95" spans="1:18" ht="21" x14ac:dyDescent="0.35">
      <c r="A95" s="222" t="s">
        <v>39</v>
      </c>
      <c r="B95" s="218"/>
      <c r="C95" s="218"/>
      <c r="D95" s="218"/>
      <c r="E95" s="218"/>
      <c r="F95" s="218"/>
      <c r="G95" s="218"/>
      <c r="H95" s="218"/>
      <c r="I95" s="223"/>
      <c r="J95" s="222" t="s">
        <v>39</v>
      </c>
      <c r="K95" s="218"/>
      <c r="L95" s="218"/>
      <c r="M95" s="218"/>
      <c r="N95" s="218"/>
      <c r="O95" s="218"/>
      <c r="P95" s="218"/>
      <c r="Q95" s="218"/>
      <c r="R95" s="223"/>
    </row>
    <row r="96" spans="1:18" ht="21" x14ac:dyDescent="0.35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 x14ac:dyDescent="0.25">
      <c r="A97" s="29"/>
      <c r="B97" s="1" t="s">
        <v>56</v>
      </c>
      <c r="C97" t="s">
        <v>369</v>
      </c>
      <c r="F97" t="s">
        <v>59</v>
      </c>
      <c r="G97" t="s">
        <v>370</v>
      </c>
      <c r="I97" s="28"/>
      <c r="J97" s="29"/>
      <c r="K97" s="1" t="s">
        <v>56</v>
      </c>
      <c r="L97" t="s">
        <v>371</v>
      </c>
      <c r="O97" t="s">
        <v>59</v>
      </c>
      <c r="P97" t="s">
        <v>300</v>
      </c>
      <c r="R97" s="28"/>
    </row>
    <row r="98" spans="1:18" ht="15.75" x14ac:dyDescent="0.25">
      <c r="A98" s="29"/>
      <c r="B98" s="1" t="s">
        <v>57</v>
      </c>
      <c r="C98" s="216">
        <v>1753640125</v>
      </c>
      <c r="D98" s="216"/>
      <c r="I98" s="28"/>
      <c r="J98" s="29"/>
      <c r="K98" s="1" t="s">
        <v>57</v>
      </c>
      <c r="L98" s="57">
        <v>503970881</v>
      </c>
      <c r="R98" s="28"/>
    </row>
    <row r="99" spans="1:18" ht="15.75" x14ac:dyDescent="0.25">
      <c r="A99" s="29"/>
      <c r="B99" t="s">
        <v>58</v>
      </c>
      <c r="C99" s="45">
        <v>45108</v>
      </c>
      <c r="F99" s="1" t="s">
        <v>40</v>
      </c>
      <c r="H99">
        <v>15</v>
      </c>
      <c r="I99" s="28"/>
      <c r="J99" s="29"/>
      <c r="K99" t="s">
        <v>58</v>
      </c>
      <c r="L99" s="45">
        <v>45108</v>
      </c>
      <c r="O99" s="1" t="s">
        <v>40</v>
      </c>
      <c r="Q99">
        <v>15</v>
      </c>
      <c r="R99" s="28"/>
    </row>
    <row r="100" spans="1:18" ht="15.75" x14ac:dyDescent="0.25">
      <c r="A100" s="29"/>
      <c r="I100" s="28"/>
      <c r="J100" s="29"/>
      <c r="R100" s="28"/>
    </row>
    <row r="101" spans="1:18" ht="15.75" x14ac:dyDescent="0.25">
      <c r="A101" s="29"/>
      <c r="B101" s="221" t="s">
        <v>41</v>
      </c>
      <c r="C101" s="221"/>
      <c r="D101" s="221"/>
      <c r="F101" s="221" t="s">
        <v>42</v>
      </c>
      <c r="G101" s="221"/>
      <c r="H101" s="221"/>
      <c r="I101" s="34"/>
      <c r="J101" s="29"/>
      <c r="K101" s="221" t="s">
        <v>41</v>
      </c>
      <c r="L101" s="221"/>
      <c r="M101" s="221"/>
      <c r="O101" s="221" t="s">
        <v>42</v>
      </c>
      <c r="P101" s="221"/>
      <c r="Q101" s="221"/>
      <c r="R101" s="34"/>
    </row>
    <row r="102" spans="1:18" ht="15.75" x14ac:dyDescent="0.2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225</v>
      </c>
      <c r="O102" t="s">
        <v>44</v>
      </c>
      <c r="Q102" s="40">
        <f>M102*9.45/100</f>
        <v>21.262499999999999</v>
      </c>
      <c r="R102" s="28"/>
    </row>
    <row r="103" spans="1:18" ht="15.75" x14ac:dyDescent="0.2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 x14ac:dyDescent="0.2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18.75</v>
      </c>
      <c r="R104" s="28"/>
    </row>
    <row r="105" spans="1:18" ht="15.75" x14ac:dyDescent="0.2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18.75</v>
      </c>
      <c r="R105" s="28"/>
    </row>
    <row r="106" spans="1:18" ht="15.75" x14ac:dyDescent="0.25">
      <c r="A106" s="29"/>
      <c r="B106" t="s">
        <v>49</v>
      </c>
      <c r="D106" s="41"/>
      <c r="I106" s="28"/>
      <c r="J106" s="29"/>
      <c r="K106" t="s">
        <v>49</v>
      </c>
      <c r="M106" s="41"/>
      <c r="R106" s="28"/>
    </row>
    <row r="107" spans="1:18" ht="15.75" x14ac:dyDescent="0.2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262.5</v>
      </c>
      <c r="O107" s="37" t="s">
        <v>51</v>
      </c>
      <c r="P107" s="38"/>
      <c r="Q107" s="42">
        <f>SUM(Q102:Q106)</f>
        <v>21.262499999999999</v>
      </c>
      <c r="R107" s="35"/>
    </row>
    <row r="108" spans="1:18" x14ac:dyDescent="0.25">
      <c r="A108" s="29"/>
      <c r="E108" s="226">
        <f>D107-H107</f>
        <v>241.23750000000001</v>
      </c>
      <c r="I108" s="30"/>
      <c r="J108" s="29"/>
      <c r="N108" s="226">
        <f>M107-Q107</f>
        <v>241.23750000000001</v>
      </c>
      <c r="R108" s="30"/>
    </row>
    <row r="109" spans="1:18" x14ac:dyDescent="0.25">
      <c r="A109" s="29"/>
      <c r="E109" s="226"/>
      <c r="I109" s="30"/>
      <c r="J109" s="29"/>
      <c r="N109" s="226"/>
      <c r="R109" s="30"/>
    </row>
    <row r="110" spans="1:18" x14ac:dyDescent="0.25">
      <c r="A110" s="29"/>
      <c r="E110" s="39" t="s">
        <v>52</v>
      </c>
      <c r="I110" s="30"/>
      <c r="J110" s="29"/>
      <c r="N110" s="39" t="s">
        <v>52</v>
      </c>
      <c r="R110" s="30"/>
    </row>
    <row r="111" spans="1:18" x14ac:dyDescent="0.25">
      <c r="A111" s="29"/>
      <c r="I111" s="30"/>
      <c r="J111" s="29"/>
      <c r="R111" s="30"/>
    </row>
    <row r="112" spans="1:18" x14ac:dyDescent="0.25">
      <c r="A112" s="29"/>
      <c r="I112" s="30"/>
      <c r="J112" s="29"/>
      <c r="R112" s="30"/>
    </row>
    <row r="113" spans="1:18" x14ac:dyDescent="0.25">
      <c r="A113" s="29"/>
      <c r="I113" s="30"/>
      <c r="J113" s="29"/>
      <c r="R113" s="30"/>
    </row>
    <row r="114" spans="1:18" x14ac:dyDescent="0.25">
      <c r="A114" s="29"/>
      <c r="B114" s="227" t="s">
        <v>53</v>
      </c>
      <c r="C114" s="227"/>
      <c r="D114" s="227"/>
      <c r="F114" s="227" t="s">
        <v>54</v>
      </c>
      <c r="G114" s="227"/>
      <c r="H114" s="227"/>
      <c r="I114" s="36"/>
      <c r="J114" s="29"/>
      <c r="K114" s="227" t="s">
        <v>53</v>
      </c>
      <c r="L114" s="227"/>
      <c r="M114" s="227"/>
      <c r="O114" s="227" t="s">
        <v>54</v>
      </c>
      <c r="P114" s="227"/>
      <c r="Q114" s="227"/>
      <c r="R114" s="36"/>
    </row>
    <row r="115" spans="1:18" x14ac:dyDescent="0.25">
      <c r="A115" s="31"/>
      <c r="B115" s="32"/>
      <c r="C115" s="32"/>
      <c r="D115" s="32"/>
      <c r="E115" s="32"/>
      <c r="F115" s="32"/>
      <c r="G115" s="32"/>
      <c r="H115" s="32"/>
      <c r="I115" s="33"/>
      <c r="J115" s="31"/>
      <c r="K115" s="32"/>
      <c r="L115" s="32"/>
      <c r="M115" s="32"/>
      <c r="N115" s="32"/>
      <c r="O115" s="32"/>
      <c r="P115" s="32"/>
      <c r="Q115" s="32"/>
      <c r="R115" s="33"/>
    </row>
    <row r="117" spans="1:18" ht="26.25" x14ac:dyDescent="0.25">
      <c r="A117" s="224" t="s">
        <v>55</v>
      </c>
      <c r="B117" s="217"/>
      <c r="C117" s="217"/>
      <c r="D117" s="217"/>
      <c r="E117" s="217"/>
      <c r="F117" s="217"/>
      <c r="G117" s="217"/>
      <c r="H117" s="217"/>
      <c r="I117" s="225"/>
      <c r="J117" s="224" t="s">
        <v>55</v>
      </c>
      <c r="K117" s="217"/>
      <c r="L117" s="217"/>
      <c r="M117" s="217"/>
      <c r="N117" s="217"/>
      <c r="O117" s="217"/>
      <c r="P117" s="217"/>
      <c r="Q117" s="217"/>
      <c r="R117" s="225"/>
    </row>
    <row r="118" spans="1:18" ht="21" x14ac:dyDescent="0.35">
      <c r="A118" s="222" t="s">
        <v>39</v>
      </c>
      <c r="B118" s="218"/>
      <c r="C118" s="218"/>
      <c r="D118" s="218"/>
      <c r="E118" s="218"/>
      <c r="F118" s="218"/>
      <c r="G118" s="218"/>
      <c r="H118" s="218"/>
      <c r="I118" s="223"/>
      <c r="J118" s="222" t="s">
        <v>39</v>
      </c>
      <c r="K118" s="218"/>
      <c r="L118" s="218"/>
      <c r="M118" s="218"/>
      <c r="N118" s="218"/>
      <c r="O118" s="218"/>
      <c r="P118" s="218"/>
      <c r="Q118" s="218"/>
      <c r="R118" s="223"/>
    </row>
    <row r="119" spans="1:18" ht="21" x14ac:dyDescent="0.35">
      <c r="A119" s="29"/>
      <c r="B119" s="43"/>
      <c r="C119" s="43"/>
      <c r="D119" s="43"/>
      <c r="E119" s="43"/>
      <c r="F119" s="43"/>
      <c r="G119" s="43"/>
      <c r="H119" s="43"/>
      <c r="I119" s="44"/>
      <c r="J119" s="29"/>
      <c r="K119" s="43"/>
      <c r="L119" s="43"/>
      <c r="M119" s="43"/>
      <c r="N119" s="43"/>
      <c r="O119" s="43"/>
      <c r="P119" s="43"/>
      <c r="Q119" s="43"/>
      <c r="R119" s="44"/>
    </row>
    <row r="120" spans="1:18" ht="15.75" x14ac:dyDescent="0.25">
      <c r="A120" s="29"/>
      <c r="B120" s="1" t="s">
        <v>56</v>
      </c>
      <c r="C120" t="s">
        <v>582</v>
      </c>
      <c r="F120" t="s">
        <v>59</v>
      </c>
      <c r="G120" t="s">
        <v>370</v>
      </c>
      <c r="I120" s="28"/>
      <c r="J120" s="29"/>
      <c r="K120" s="1" t="s">
        <v>56</v>
      </c>
      <c r="L120" t="s">
        <v>1012</v>
      </c>
      <c r="O120" t="s">
        <v>59</v>
      </c>
      <c r="P120" t="s">
        <v>716</v>
      </c>
      <c r="R120" s="28"/>
    </row>
    <row r="121" spans="1:18" ht="15.75" x14ac:dyDescent="0.25">
      <c r="A121" s="29"/>
      <c r="B121" s="1" t="s">
        <v>57</v>
      </c>
      <c r="C121" s="216">
        <v>1720145711</v>
      </c>
      <c r="D121" s="216"/>
      <c r="I121" s="28"/>
      <c r="J121" s="29"/>
      <c r="K121" s="1" t="s">
        <v>57</v>
      </c>
      <c r="L121" s="57">
        <v>1718998683</v>
      </c>
      <c r="R121" s="28"/>
    </row>
    <row r="122" spans="1:18" ht="15.75" x14ac:dyDescent="0.25">
      <c r="A122" s="29"/>
      <c r="B122" t="s">
        <v>58</v>
      </c>
      <c r="C122" s="45">
        <v>45108</v>
      </c>
      <c r="F122" s="1" t="s">
        <v>40</v>
      </c>
      <c r="H122">
        <v>15</v>
      </c>
      <c r="I122" s="28"/>
      <c r="J122" s="29"/>
      <c r="K122" t="s">
        <v>58</v>
      </c>
      <c r="L122" s="45">
        <v>45108</v>
      </c>
      <c r="O122" s="1" t="s">
        <v>40</v>
      </c>
      <c r="Q122">
        <v>30</v>
      </c>
      <c r="R122" s="28"/>
    </row>
    <row r="123" spans="1:18" ht="15.75" x14ac:dyDescent="0.25">
      <c r="A123" s="29"/>
      <c r="I123" s="28"/>
      <c r="J123" s="29"/>
      <c r="R123" s="28"/>
    </row>
    <row r="124" spans="1:18" ht="15.75" x14ac:dyDescent="0.25">
      <c r="A124" s="29"/>
      <c r="B124" s="221" t="s">
        <v>41</v>
      </c>
      <c r="C124" s="221"/>
      <c r="D124" s="221"/>
      <c r="F124" s="221" t="s">
        <v>42</v>
      </c>
      <c r="G124" s="221"/>
      <c r="H124" s="221"/>
      <c r="I124" s="34"/>
      <c r="J124" s="29"/>
      <c r="K124" s="221" t="s">
        <v>41</v>
      </c>
      <c r="L124" s="221"/>
      <c r="M124" s="221"/>
      <c r="O124" s="221" t="s">
        <v>42</v>
      </c>
      <c r="P124" s="221"/>
      <c r="Q124" s="221"/>
      <c r="R124" s="34"/>
    </row>
    <row r="125" spans="1:18" ht="15.75" x14ac:dyDescent="0.25">
      <c r="A125" s="29"/>
      <c r="B125" t="s">
        <v>43</v>
      </c>
      <c r="D125" s="40">
        <v>225</v>
      </c>
      <c r="F125" t="s">
        <v>44</v>
      </c>
      <c r="H125" s="40">
        <f>D125*9.45/100</f>
        <v>21.262499999999999</v>
      </c>
      <c r="I125" s="28"/>
      <c r="J125" s="29"/>
      <c r="K125" t="s">
        <v>43</v>
      </c>
      <c r="M125" s="40">
        <v>450</v>
      </c>
      <c r="O125" t="s">
        <v>44</v>
      </c>
      <c r="Q125" s="40">
        <f>M125*9.45/100</f>
        <v>42.524999999999999</v>
      </c>
      <c r="R125" s="28"/>
    </row>
    <row r="126" spans="1:18" ht="15.75" x14ac:dyDescent="0.25">
      <c r="A126" s="29"/>
      <c r="B126" t="s">
        <v>45</v>
      </c>
      <c r="D126" s="40">
        <v>0</v>
      </c>
      <c r="F126" t="s">
        <v>46</v>
      </c>
      <c r="H126" s="40">
        <v>0</v>
      </c>
      <c r="I126" s="28"/>
      <c r="J126" s="29"/>
      <c r="K126" t="s">
        <v>45</v>
      </c>
      <c r="M126" s="40">
        <v>0</v>
      </c>
      <c r="O126" t="s">
        <v>46</v>
      </c>
      <c r="Q126" s="40">
        <v>0</v>
      </c>
      <c r="R126" s="28"/>
    </row>
    <row r="127" spans="1:18" ht="15.75" x14ac:dyDescent="0.25">
      <c r="A127" s="29"/>
      <c r="B127" t="s">
        <v>47</v>
      </c>
      <c r="D127" s="41">
        <f>D125/12</f>
        <v>18.75</v>
      </c>
      <c r="I127" s="28"/>
      <c r="J127" s="29"/>
      <c r="K127" t="s">
        <v>47</v>
      </c>
      <c r="M127" s="41">
        <f>M125/12</f>
        <v>37.5</v>
      </c>
      <c r="R127" s="28"/>
    </row>
    <row r="128" spans="1:18" ht="15.75" x14ac:dyDescent="0.25">
      <c r="A128" s="29"/>
      <c r="B128" t="s">
        <v>48</v>
      </c>
      <c r="D128" s="41">
        <f>D125/12</f>
        <v>18.75</v>
      </c>
      <c r="I128" s="28"/>
      <c r="J128" s="29"/>
      <c r="K128" t="s">
        <v>48</v>
      </c>
      <c r="M128" s="41">
        <f>M125/12</f>
        <v>37.5</v>
      </c>
      <c r="R128" s="28"/>
    </row>
    <row r="129" spans="1:18" ht="15.75" x14ac:dyDescent="0.25">
      <c r="A129" s="29"/>
      <c r="B129" t="s">
        <v>49</v>
      </c>
      <c r="D129" s="41"/>
      <c r="I129" s="28"/>
      <c r="J129" s="29"/>
      <c r="K129" t="s">
        <v>49</v>
      </c>
      <c r="M129" s="41">
        <f>M125*8.33%</f>
        <v>37.484999999999999</v>
      </c>
      <c r="R129" s="28"/>
    </row>
    <row r="130" spans="1:18" ht="15.75" x14ac:dyDescent="0.25">
      <c r="A130" s="29"/>
      <c r="B130" s="37" t="s">
        <v>50</v>
      </c>
      <c r="C130" s="38"/>
      <c r="D130" s="42">
        <f>SUM(D125:D129)</f>
        <v>262.5</v>
      </c>
      <c r="F130" s="37" t="s">
        <v>51</v>
      </c>
      <c r="G130" s="38"/>
      <c r="H130" s="42">
        <f>SUM(H125:H129)</f>
        <v>21.262499999999999</v>
      </c>
      <c r="I130" s="35"/>
      <c r="J130" s="29"/>
      <c r="K130" s="37" t="s">
        <v>50</v>
      </c>
      <c r="L130" s="38"/>
      <c r="M130" s="42">
        <f>SUM(M125:M129)</f>
        <v>562.48500000000001</v>
      </c>
      <c r="O130" s="37" t="s">
        <v>51</v>
      </c>
      <c r="P130" s="38"/>
      <c r="Q130" s="42">
        <f>SUM(Q125:Q129)</f>
        <v>42.524999999999999</v>
      </c>
      <c r="R130" s="35"/>
    </row>
    <row r="131" spans="1:18" x14ac:dyDescent="0.25">
      <c r="A131" s="29"/>
      <c r="E131" s="226">
        <f>D130-H130</f>
        <v>241.23750000000001</v>
      </c>
      <c r="I131" s="30"/>
      <c r="J131" s="29"/>
      <c r="N131" s="226">
        <f>M130-Q130</f>
        <v>519.96</v>
      </c>
      <c r="R131" s="30"/>
    </row>
    <row r="132" spans="1:18" x14ac:dyDescent="0.25">
      <c r="A132" s="29"/>
      <c r="E132" s="226"/>
      <c r="I132" s="30"/>
      <c r="J132" s="29"/>
      <c r="N132" s="226"/>
      <c r="R132" s="30"/>
    </row>
    <row r="133" spans="1:18" x14ac:dyDescent="0.25">
      <c r="A133" s="29"/>
      <c r="E133" s="39" t="s">
        <v>52</v>
      </c>
      <c r="I133" s="30"/>
      <c r="J133" s="29"/>
      <c r="N133" s="39" t="s">
        <v>52</v>
      </c>
      <c r="R133" s="30"/>
    </row>
    <row r="134" spans="1:18" x14ac:dyDescent="0.25">
      <c r="A134" s="29"/>
      <c r="I134" s="30"/>
      <c r="J134" s="29"/>
      <c r="R134" s="30"/>
    </row>
    <row r="135" spans="1:18" x14ac:dyDescent="0.25">
      <c r="A135" s="29"/>
      <c r="I135" s="30"/>
      <c r="J135" s="29"/>
      <c r="R135" s="30"/>
    </row>
    <row r="136" spans="1:18" x14ac:dyDescent="0.25">
      <c r="A136" s="29"/>
      <c r="I136" s="30"/>
      <c r="J136" s="29"/>
      <c r="R136" s="30"/>
    </row>
    <row r="137" spans="1:18" x14ac:dyDescent="0.25">
      <c r="A137" s="29"/>
      <c r="B137" s="227" t="s">
        <v>53</v>
      </c>
      <c r="C137" s="227"/>
      <c r="D137" s="227"/>
      <c r="F137" s="227" t="s">
        <v>54</v>
      </c>
      <c r="G137" s="227"/>
      <c r="H137" s="227"/>
      <c r="I137" s="36"/>
      <c r="J137" s="29"/>
      <c r="K137" s="227" t="s">
        <v>53</v>
      </c>
      <c r="L137" s="227"/>
      <c r="M137" s="227"/>
      <c r="O137" s="227" t="s">
        <v>54</v>
      </c>
      <c r="P137" s="227"/>
      <c r="Q137" s="227"/>
      <c r="R137" s="36"/>
    </row>
    <row r="138" spans="1:18" x14ac:dyDescent="0.25">
      <c r="A138" s="31"/>
      <c r="B138" s="32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2"/>
      <c r="R138" s="33"/>
    </row>
    <row r="139" spans="1:18" ht="26.25" x14ac:dyDescent="0.25">
      <c r="B139" s="84"/>
      <c r="C139" s="84"/>
      <c r="D139" s="217" t="s">
        <v>55</v>
      </c>
      <c r="E139" s="217"/>
      <c r="F139" s="217"/>
      <c r="G139" s="84"/>
      <c r="H139" s="84"/>
      <c r="I139" s="85"/>
      <c r="K139" s="84"/>
      <c r="L139" s="84"/>
      <c r="M139" s="217" t="s">
        <v>55</v>
      </c>
      <c r="N139" s="217"/>
      <c r="O139" s="217"/>
      <c r="P139" s="84"/>
      <c r="Q139" s="84"/>
      <c r="R139" s="85"/>
    </row>
    <row r="140" spans="1:18" ht="21" x14ac:dyDescent="0.35">
      <c r="B140" s="43"/>
      <c r="C140" s="43"/>
      <c r="D140" s="218" t="s">
        <v>39</v>
      </c>
      <c r="E140" s="218"/>
      <c r="F140" s="218"/>
      <c r="G140" s="43"/>
      <c r="H140" s="43"/>
      <c r="I140" s="44"/>
      <c r="K140" s="43"/>
      <c r="L140" s="43"/>
      <c r="M140" s="218" t="s">
        <v>39</v>
      </c>
      <c r="N140" s="218"/>
      <c r="O140" s="218"/>
      <c r="P140" s="43"/>
      <c r="Q140" s="43"/>
      <c r="R140" s="44"/>
    </row>
    <row r="141" spans="1:18" ht="21" x14ac:dyDescent="0.35">
      <c r="A141" s="29"/>
      <c r="B141" s="43"/>
      <c r="C141" s="43"/>
      <c r="D141" s="43"/>
      <c r="E141" s="43"/>
      <c r="F141" s="43"/>
      <c r="G141" s="43"/>
      <c r="H141" s="43"/>
      <c r="I141" s="44"/>
      <c r="J141" s="29"/>
      <c r="K141" s="43"/>
      <c r="L141" s="43"/>
      <c r="M141" s="43"/>
      <c r="N141" s="43"/>
      <c r="O141" s="43"/>
      <c r="P141" s="43"/>
      <c r="Q141" s="43"/>
      <c r="R141" s="44"/>
    </row>
    <row r="142" spans="1:18" ht="15.75" x14ac:dyDescent="0.25">
      <c r="A142" s="29"/>
      <c r="B142" s="1" t="s">
        <v>56</v>
      </c>
      <c r="C142" t="s">
        <v>717</v>
      </c>
      <c r="F142" t="s">
        <v>59</v>
      </c>
      <c r="G142" s="219" t="s">
        <v>718</v>
      </c>
      <c r="H142" s="219"/>
      <c r="I142" s="28"/>
      <c r="J142" s="29"/>
      <c r="K142" s="1" t="s">
        <v>56</v>
      </c>
      <c r="L142" t="s">
        <v>1011</v>
      </c>
      <c r="O142" t="s">
        <v>59</v>
      </c>
      <c r="P142" s="219" t="s">
        <v>718</v>
      </c>
      <c r="Q142" s="219"/>
      <c r="R142" s="28"/>
    </row>
    <row r="143" spans="1:18" ht="15.75" x14ac:dyDescent="0.25">
      <c r="A143" s="29"/>
      <c r="B143" s="1" t="s">
        <v>57</v>
      </c>
      <c r="C143" s="216">
        <v>1721244075</v>
      </c>
      <c r="D143" s="216"/>
      <c r="F143" s="220" t="s">
        <v>731</v>
      </c>
      <c r="G143" s="220"/>
      <c r="H143">
        <v>225.02</v>
      </c>
      <c r="I143" s="28"/>
      <c r="J143" s="29"/>
      <c r="K143" s="1" t="s">
        <v>57</v>
      </c>
      <c r="L143">
        <v>924011786</v>
      </c>
      <c r="O143" s="220" t="s">
        <v>731</v>
      </c>
      <c r="P143" s="220"/>
      <c r="Q143">
        <v>229.36</v>
      </c>
      <c r="R143" s="28"/>
    </row>
    <row r="144" spans="1:18" ht="15.75" x14ac:dyDescent="0.25">
      <c r="A144" s="29"/>
      <c r="B144" t="s">
        <v>58</v>
      </c>
      <c r="C144" s="45">
        <v>45108</v>
      </c>
      <c r="F144" s="1" t="s">
        <v>40</v>
      </c>
      <c r="H144">
        <v>15</v>
      </c>
      <c r="I144" s="28"/>
      <c r="J144" s="29"/>
      <c r="K144" t="s">
        <v>58</v>
      </c>
      <c r="L144" s="45">
        <v>45108</v>
      </c>
      <c r="O144" s="1" t="s">
        <v>40</v>
      </c>
      <c r="Q144">
        <v>15</v>
      </c>
      <c r="R144" s="28"/>
    </row>
    <row r="145" spans="1:18" ht="15.75" x14ac:dyDescent="0.25">
      <c r="A145" s="29"/>
      <c r="I145" s="28"/>
      <c r="J145" s="29"/>
      <c r="R145" s="28"/>
    </row>
    <row r="146" spans="1:18" ht="15.75" x14ac:dyDescent="0.25">
      <c r="A146" s="29"/>
      <c r="B146" s="221" t="s">
        <v>41</v>
      </c>
      <c r="C146" s="221"/>
      <c r="D146" s="221"/>
      <c r="F146" s="221" t="s">
        <v>42</v>
      </c>
      <c r="G146" s="221"/>
      <c r="H146" s="221"/>
      <c r="I146" s="34"/>
      <c r="J146" s="29"/>
      <c r="K146" s="221" t="s">
        <v>41</v>
      </c>
      <c r="L146" s="221"/>
      <c r="M146" s="221"/>
      <c r="O146" s="221" t="s">
        <v>732</v>
      </c>
      <c r="P146" s="221"/>
      <c r="Q146" s="221"/>
      <c r="R146" s="34"/>
    </row>
    <row r="147" spans="1:18" ht="15.75" x14ac:dyDescent="0.25">
      <c r="A147" s="29"/>
      <c r="B147" t="s">
        <v>43</v>
      </c>
      <c r="D147" s="40">
        <v>225.02</v>
      </c>
      <c r="F147" t="s">
        <v>44</v>
      </c>
      <c r="H147" s="40">
        <f>D147*9.45/100</f>
        <v>21.264389999999999</v>
      </c>
      <c r="I147" s="28"/>
      <c r="J147" s="29"/>
      <c r="K147" t="s">
        <v>43</v>
      </c>
      <c r="M147" s="40">
        <v>225</v>
      </c>
      <c r="O147" t="s">
        <v>44</v>
      </c>
      <c r="Q147" s="40">
        <f>M147*9.45/100</f>
        <v>21.262499999999999</v>
      </c>
      <c r="R147" s="28"/>
    </row>
    <row r="148" spans="1:18" ht="15.75" x14ac:dyDescent="0.25">
      <c r="A148" s="29"/>
      <c r="B148" t="s">
        <v>45</v>
      </c>
      <c r="D148" s="40">
        <v>0</v>
      </c>
      <c r="F148" t="s">
        <v>46</v>
      </c>
      <c r="H148" s="40">
        <v>125</v>
      </c>
      <c r="I148" s="28"/>
      <c r="J148" s="29"/>
      <c r="K148" t="s">
        <v>45</v>
      </c>
      <c r="M148" s="40">
        <v>0</v>
      </c>
      <c r="O148" t="s">
        <v>46</v>
      </c>
      <c r="Q148" s="40">
        <v>0</v>
      </c>
      <c r="R148" s="28"/>
    </row>
    <row r="149" spans="1:18" ht="15.75" x14ac:dyDescent="0.25">
      <c r="A149" s="29"/>
      <c r="B149" t="s">
        <v>47</v>
      </c>
      <c r="D149" s="41">
        <f>D147/12</f>
        <v>18.751666666666669</v>
      </c>
      <c r="I149" s="28"/>
      <c r="J149" s="29"/>
      <c r="K149" t="s">
        <v>47</v>
      </c>
      <c r="M149" s="41">
        <f>M147/12</f>
        <v>18.75</v>
      </c>
      <c r="R149" s="28"/>
    </row>
    <row r="150" spans="1:18" ht="15.75" x14ac:dyDescent="0.25">
      <c r="A150" s="29"/>
      <c r="B150" t="s">
        <v>48</v>
      </c>
      <c r="D150" s="41">
        <f>D147/12</f>
        <v>18.751666666666669</v>
      </c>
      <c r="I150" s="28"/>
      <c r="J150" s="29"/>
      <c r="K150" t="s">
        <v>48</v>
      </c>
      <c r="M150" s="41">
        <f>M147/12</f>
        <v>18.75</v>
      </c>
      <c r="R150" s="28"/>
    </row>
    <row r="151" spans="1:18" ht="15.75" x14ac:dyDescent="0.25">
      <c r="A151" s="29"/>
      <c r="D151" s="41"/>
      <c r="I151" s="28"/>
      <c r="J151" s="29"/>
      <c r="M151" s="41"/>
      <c r="R151" s="28"/>
    </row>
    <row r="152" spans="1:18" ht="15.75" x14ac:dyDescent="0.25">
      <c r="A152" s="29"/>
      <c r="B152" s="228" t="s">
        <v>50</v>
      </c>
      <c r="C152" s="228"/>
      <c r="D152" s="42">
        <f>SUM(D147:D151)</f>
        <v>262.52333333333337</v>
      </c>
      <c r="F152" s="228" t="s">
        <v>51</v>
      </c>
      <c r="G152" s="228"/>
      <c r="H152" s="42">
        <f>SUM(H147:H151)</f>
        <v>146.26438999999999</v>
      </c>
      <c r="I152" s="35"/>
      <c r="J152" s="29"/>
      <c r="K152" s="37" t="s">
        <v>50</v>
      </c>
      <c r="L152" s="38"/>
      <c r="M152" s="42">
        <f>SUM(M147:M151)</f>
        <v>262.5</v>
      </c>
      <c r="O152" s="228" t="s">
        <v>51</v>
      </c>
      <c r="P152" s="228"/>
      <c r="Q152" s="42">
        <f>SUM(Q147:Q151)</f>
        <v>21.262499999999999</v>
      </c>
      <c r="R152" s="35"/>
    </row>
    <row r="153" spans="1:18" ht="18.75" x14ac:dyDescent="0.25">
      <c r="A153" s="29"/>
      <c r="E153" s="86">
        <f>D152-H152</f>
        <v>116.25894333333338</v>
      </c>
      <c r="I153" s="30"/>
      <c r="J153" s="29"/>
      <c r="N153" s="86">
        <f>M152-Q152</f>
        <v>241.23750000000001</v>
      </c>
      <c r="R153" s="30"/>
    </row>
    <row r="154" spans="1:18" ht="18.75" x14ac:dyDescent="0.25">
      <c r="A154" s="29"/>
      <c r="E154" s="86"/>
      <c r="I154" s="30"/>
      <c r="J154" s="29"/>
      <c r="N154" s="86"/>
      <c r="R154" s="30"/>
    </row>
    <row r="155" spans="1:18" x14ac:dyDescent="0.25">
      <c r="A155" s="29"/>
      <c r="E155" s="39" t="s">
        <v>52</v>
      </c>
      <c r="I155" s="30"/>
      <c r="J155" s="29"/>
      <c r="N155" s="39" t="s">
        <v>52</v>
      </c>
      <c r="R155" s="30"/>
    </row>
    <row r="156" spans="1:18" x14ac:dyDescent="0.25">
      <c r="A156" s="29"/>
      <c r="I156" s="30"/>
      <c r="J156" s="29"/>
      <c r="R156" s="30"/>
    </row>
    <row r="157" spans="1:18" x14ac:dyDescent="0.25">
      <c r="A157" s="29"/>
      <c r="I157" s="30"/>
      <c r="J157" s="29"/>
      <c r="R157" s="30"/>
    </row>
    <row r="158" spans="1:18" x14ac:dyDescent="0.25">
      <c r="A158" s="29"/>
      <c r="I158" s="30"/>
      <c r="J158" s="29"/>
      <c r="R158" s="30"/>
    </row>
    <row r="159" spans="1:18" x14ac:dyDescent="0.25">
      <c r="A159" s="29"/>
      <c r="B159" s="87" t="s">
        <v>53</v>
      </c>
      <c r="C159" s="87"/>
      <c r="D159" s="87"/>
      <c r="F159" s="87" t="s">
        <v>54</v>
      </c>
      <c r="G159" s="87"/>
      <c r="H159" s="87"/>
      <c r="I159" s="36"/>
      <c r="J159" s="29"/>
      <c r="K159" s="87" t="s">
        <v>53</v>
      </c>
      <c r="L159" s="87"/>
      <c r="M159" s="87"/>
      <c r="O159" s="87" t="s">
        <v>54</v>
      </c>
      <c r="P159" s="87"/>
      <c r="Q159" s="87"/>
      <c r="R159" s="36"/>
    </row>
    <row r="160" spans="1:18" x14ac:dyDescent="0.25">
      <c r="A160" s="31"/>
      <c r="B160" s="32"/>
      <c r="C160" s="32"/>
      <c r="D160" s="32"/>
      <c r="E160" s="32"/>
      <c r="F160" s="32"/>
      <c r="G160" s="32"/>
      <c r="H160" s="32"/>
      <c r="I160" s="33"/>
      <c r="J160" s="31"/>
      <c r="K160" s="32"/>
      <c r="L160" s="32"/>
      <c r="M160" s="32"/>
      <c r="N160" s="32"/>
      <c r="O160" s="32"/>
      <c r="P160" s="32"/>
      <c r="Q160" s="32"/>
      <c r="R160" s="33"/>
    </row>
    <row r="162" spans="2:18" ht="26.25" customHeight="1" x14ac:dyDescent="0.25">
      <c r="B162" s="84"/>
      <c r="C162" s="84"/>
      <c r="D162" s="217" t="s">
        <v>55</v>
      </c>
      <c r="E162" s="217"/>
      <c r="F162" s="217"/>
      <c r="G162" s="84"/>
      <c r="H162" s="84"/>
      <c r="I162" s="85"/>
      <c r="K162" s="84"/>
      <c r="L162" s="84"/>
      <c r="M162" s="217" t="s">
        <v>55</v>
      </c>
      <c r="N162" s="217"/>
      <c r="O162" s="217"/>
      <c r="P162" s="84"/>
      <c r="Q162" s="84"/>
      <c r="R162" s="85"/>
    </row>
    <row r="163" spans="2:18" ht="21" x14ac:dyDescent="0.35">
      <c r="B163" s="43"/>
      <c r="C163" s="43"/>
      <c r="D163" s="218" t="s">
        <v>39</v>
      </c>
      <c r="E163" s="218"/>
      <c r="F163" s="218"/>
      <c r="G163" s="43"/>
      <c r="H163" s="43"/>
      <c r="I163" s="44"/>
      <c r="K163" s="43"/>
      <c r="L163" s="43"/>
      <c r="M163" s="218" t="s">
        <v>39</v>
      </c>
      <c r="N163" s="218"/>
      <c r="O163" s="218"/>
      <c r="P163" s="43"/>
      <c r="Q163" s="43"/>
      <c r="R163" s="44"/>
    </row>
    <row r="164" spans="2:18" ht="21" x14ac:dyDescent="0.35">
      <c r="B164" s="43"/>
      <c r="C164" s="43"/>
      <c r="D164" s="43"/>
      <c r="E164" s="43"/>
      <c r="F164" s="43"/>
      <c r="G164" s="43"/>
      <c r="H164" s="43"/>
      <c r="I164" s="44"/>
      <c r="K164" s="43"/>
      <c r="L164" s="43"/>
      <c r="M164" s="43"/>
      <c r="N164" s="43"/>
      <c r="O164" s="43"/>
      <c r="P164" s="43"/>
      <c r="Q164" s="43"/>
      <c r="R164" s="44"/>
    </row>
    <row r="165" spans="2:18" ht="15.75" x14ac:dyDescent="0.25">
      <c r="B165" s="1" t="s">
        <v>56</v>
      </c>
      <c r="C165" t="s">
        <v>1014</v>
      </c>
      <c r="F165" t="s">
        <v>59</v>
      </c>
      <c r="G165" s="219" t="s">
        <v>718</v>
      </c>
      <c r="H165" s="219"/>
      <c r="I165" s="28"/>
      <c r="K165" s="1" t="s">
        <v>56</v>
      </c>
      <c r="L165" t="s">
        <v>1127</v>
      </c>
      <c r="O165" t="s">
        <v>59</v>
      </c>
      <c r="P165" s="219" t="s">
        <v>718</v>
      </c>
      <c r="Q165" s="219"/>
      <c r="R165" s="28"/>
    </row>
    <row r="166" spans="2:18" ht="15.75" x14ac:dyDescent="0.25">
      <c r="B166" s="1" t="s">
        <v>57</v>
      </c>
      <c r="C166" s="216">
        <v>1716325822</v>
      </c>
      <c r="D166" s="216"/>
      <c r="F166" s="220" t="s">
        <v>731</v>
      </c>
      <c r="G166" s="220"/>
      <c r="H166">
        <v>450.04</v>
      </c>
      <c r="I166" s="28"/>
      <c r="K166" s="1" t="s">
        <v>57</v>
      </c>
      <c r="L166" s="216">
        <v>1716325822</v>
      </c>
      <c r="M166" s="216"/>
      <c r="O166" s="220" t="s">
        <v>731</v>
      </c>
      <c r="P166" s="220"/>
      <c r="Q166">
        <v>225.02</v>
      </c>
      <c r="R166" s="28"/>
    </row>
    <row r="167" spans="2:18" ht="15.75" x14ac:dyDescent="0.25">
      <c r="B167" t="s">
        <v>58</v>
      </c>
      <c r="C167" s="45">
        <v>45108</v>
      </c>
      <c r="F167" s="1" t="s">
        <v>40</v>
      </c>
      <c r="H167">
        <v>30</v>
      </c>
      <c r="I167" s="28"/>
      <c r="K167" t="s">
        <v>58</v>
      </c>
      <c r="L167" s="45">
        <v>45108</v>
      </c>
      <c r="O167" s="1" t="s">
        <v>40</v>
      </c>
      <c r="Q167">
        <v>15</v>
      </c>
      <c r="R167" s="28"/>
    </row>
    <row r="168" spans="2:18" ht="15.75" x14ac:dyDescent="0.25">
      <c r="I168" s="28"/>
      <c r="R168" s="28"/>
    </row>
    <row r="169" spans="2:18" ht="15.75" x14ac:dyDescent="0.25">
      <c r="B169" s="221" t="s">
        <v>41</v>
      </c>
      <c r="C169" s="221"/>
      <c r="D169" s="221"/>
      <c r="F169" s="221" t="s">
        <v>42</v>
      </c>
      <c r="G169" s="221"/>
      <c r="H169" s="221"/>
      <c r="I169" s="34"/>
      <c r="K169" s="221" t="s">
        <v>41</v>
      </c>
      <c r="L169" s="221"/>
      <c r="M169" s="221"/>
      <c r="O169" s="221" t="s">
        <v>42</v>
      </c>
      <c r="P169" s="221"/>
      <c r="Q169" s="221"/>
      <c r="R169" s="34"/>
    </row>
    <row r="170" spans="2:18" ht="15.75" x14ac:dyDescent="0.25">
      <c r="B170" t="s">
        <v>43</v>
      </c>
      <c r="D170" s="40">
        <v>450.04</v>
      </c>
      <c r="F170" t="s">
        <v>44</v>
      </c>
      <c r="H170" s="40">
        <f>D170*9.45/100</f>
        <v>42.528779999999998</v>
      </c>
      <c r="I170" s="28"/>
      <c r="K170" t="s">
        <v>43</v>
      </c>
      <c r="M170" s="40">
        <v>225.02</v>
      </c>
      <c r="O170" t="s">
        <v>44</v>
      </c>
      <c r="Q170" s="40">
        <f>M170*9.45/100</f>
        <v>21.264389999999999</v>
      </c>
      <c r="R170" s="28"/>
    </row>
    <row r="171" spans="2:18" ht="15.75" x14ac:dyDescent="0.25">
      <c r="B171" t="s">
        <v>45</v>
      </c>
      <c r="D171" s="40">
        <v>0</v>
      </c>
      <c r="F171" t="s">
        <v>46</v>
      </c>
      <c r="H171" s="40">
        <v>0</v>
      </c>
      <c r="I171" s="28"/>
      <c r="K171" t="s">
        <v>45</v>
      </c>
      <c r="M171" s="40">
        <v>0</v>
      </c>
      <c r="O171" t="s">
        <v>46</v>
      </c>
      <c r="Q171" s="40">
        <v>0</v>
      </c>
      <c r="R171" s="28"/>
    </row>
    <row r="172" spans="2:18" ht="15.75" x14ac:dyDescent="0.25">
      <c r="B172" t="s">
        <v>47</v>
      </c>
      <c r="D172" s="41">
        <f>D170/12</f>
        <v>37.503333333333337</v>
      </c>
      <c r="I172" s="28"/>
      <c r="K172" t="s">
        <v>47</v>
      </c>
      <c r="M172" s="41">
        <f>M170/12</f>
        <v>18.751666666666669</v>
      </c>
      <c r="R172" s="28"/>
    </row>
    <row r="173" spans="2:18" ht="15.75" x14ac:dyDescent="0.25">
      <c r="B173" t="s">
        <v>48</v>
      </c>
      <c r="D173" s="41">
        <f>D170/12</f>
        <v>37.503333333333337</v>
      </c>
      <c r="I173" s="28"/>
      <c r="K173" t="s">
        <v>48</v>
      </c>
      <c r="M173" s="41">
        <f>M170/12</f>
        <v>18.751666666666669</v>
      </c>
      <c r="R173" s="28"/>
    </row>
    <row r="174" spans="2:18" ht="15.75" x14ac:dyDescent="0.25">
      <c r="B174" t="s">
        <v>1015</v>
      </c>
      <c r="D174" s="41">
        <f>D170*8.33%</f>
        <v>37.488332</v>
      </c>
      <c r="I174" s="28"/>
      <c r="K174" t="s">
        <v>1015</v>
      </c>
      <c r="M174" s="41"/>
      <c r="R174" s="28"/>
    </row>
    <row r="175" spans="2:18" ht="15.75" x14ac:dyDescent="0.25">
      <c r="B175" s="228" t="s">
        <v>50</v>
      </c>
      <c r="C175" s="228"/>
      <c r="D175" s="42">
        <f>SUM(D170:D174)</f>
        <v>562.53499866666675</v>
      </c>
      <c r="F175" s="228" t="s">
        <v>51</v>
      </c>
      <c r="G175" s="228"/>
      <c r="H175" s="42">
        <f>SUM(H170:H174)</f>
        <v>42.528779999999998</v>
      </c>
      <c r="I175" s="35"/>
      <c r="K175" s="228" t="s">
        <v>50</v>
      </c>
      <c r="L175" s="228"/>
      <c r="M175" s="42">
        <f>SUM(M170:M174)</f>
        <v>262.52333333333337</v>
      </c>
      <c r="O175" s="228" t="s">
        <v>51</v>
      </c>
      <c r="P175" s="228"/>
      <c r="Q175" s="42">
        <f>SUM(Q170:Q174)</f>
        <v>21.264389999999999</v>
      </c>
      <c r="R175" s="35"/>
    </row>
    <row r="176" spans="2:18" ht="18.75" x14ac:dyDescent="0.25">
      <c r="E176" s="86">
        <f>D175-H175</f>
        <v>520.00621866666677</v>
      </c>
      <c r="I176" s="30"/>
      <c r="N176" s="86">
        <f>M175-Q175</f>
        <v>241.25894333333338</v>
      </c>
      <c r="R176" s="30"/>
    </row>
    <row r="177" spans="2:18" ht="18.75" x14ac:dyDescent="0.25">
      <c r="E177" s="86"/>
      <c r="I177" s="30"/>
      <c r="N177" s="86"/>
      <c r="R177" s="30"/>
    </row>
    <row r="178" spans="2:18" x14ac:dyDescent="0.25">
      <c r="E178" s="39" t="s">
        <v>52</v>
      </c>
      <c r="I178" s="30"/>
      <c r="N178" s="39" t="s">
        <v>52</v>
      </c>
      <c r="R178" s="30"/>
    </row>
    <row r="179" spans="2:18" x14ac:dyDescent="0.25">
      <c r="I179" s="30"/>
      <c r="R179" s="30"/>
    </row>
    <row r="180" spans="2:18" x14ac:dyDescent="0.25">
      <c r="I180" s="30"/>
      <c r="R180" s="30"/>
    </row>
    <row r="181" spans="2:18" x14ac:dyDescent="0.25">
      <c r="I181" s="30"/>
      <c r="R181" s="30"/>
    </row>
    <row r="182" spans="2:18" x14ac:dyDescent="0.25">
      <c r="B182" s="87" t="s">
        <v>53</v>
      </c>
      <c r="C182" s="87"/>
      <c r="D182" s="87"/>
      <c r="F182" s="87" t="s">
        <v>54</v>
      </c>
      <c r="G182" s="87"/>
      <c r="H182" s="87"/>
      <c r="I182" s="36"/>
      <c r="K182" s="87" t="s">
        <v>53</v>
      </c>
      <c r="L182" s="87"/>
      <c r="M182" s="87"/>
      <c r="O182" s="87" t="s">
        <v>54</v>
      </c>
      <c r="P182" s="87"/>
      <c r="Q182" s="87"/>
      <c r="R182" s="36"/>
    </row>
    <row r="183" spans="2:18" x14ac:dyDescent="0.25">
      <c r="B183" s="32"/>
      <c r="C183" s="32"/>
      <c r="D183" s="32"/>
      <c r="E183" s="32"/>
      <c r="F183" s="32"/>
      <c r="G183" s="32"/>
      <c r="H183" s="32"/>
      <c r="I183" s="33"/>
      <c r="K183" s="32"/>
      <c r="L183" s="32"/>
      <c r="M183" s="32"/>
      <c r="N183" s="32"/>
      <c r="O183" s="32"/>
      <c r="P183" s="32"/>
      <c r="Q183" s="32"/>
      <c r="R183" s="33"/>
    </row>
    <row r="184" spans="2:18" ht="26.25" customHeight="1" x14ac:dyDescent="0.25"/>
    <row r="198" ht="15" customHeight="1" x14ac:dyDescent="0.25"/>
    <row r="199" ht="15" customHeight="1" x14ac:dyDescent="0.25"/>
    <row r="207" ht="26.25" customHeight="1" x14ac:dyDescent="0.25"/>
    <row r="221" ht="15" customHeight="1" x14ac:dyDescent="0.25"/>
    <row r="222" ht="15" customHeight="1" x14ac:dyDescent="0.25"/>
    <row r="230" ht="26.25" customHeight="1" x14ac:dyDescent="0.25"/>
    <row r="244" ht="15" customHeight="1" x14ac:dyDescent="0.25"/>
    <row r="245" ht="15" customHeight="1" x14ac:dyDescent="0.25"/>
    <row r="253" ht="26.25" customHeight="1" x14ac:dyDescent="0.25"/>
    <row r="267" ht="15" customHeight="1" x14ac:dyDescent="0.25"/>
    <row r="268" ht="15" customHeight="1" x14ac:dyDescent="0.25"/>
  </sheetData>
  <mergeCells count="152">
    <mergeCell ref="M162:O162"/>
    <mergeCell ref="M163:O163"/>
    <mergeCell ref="P165:Q165"/>
    <mergeCell ref="L166:M166"/>
    <mergeCell ref="O166:P166"/>
    <mergeCell ref="K169:M169"/>
    <mergeCell ref="O169:Q169"/>
    <mergeCell ref="K175:L175"/>
    <mergeCell ref="O175:P175"/>
    <mergeCell ref="J94:R94"/>
    <mergeCell ref="A95:I95"/>
    <mergeCell ref="J95:R95"/>
    <mergeCell ref="B101:D101"/>
    <mergeCell ref="F101:H101"/>
    <mergeCell ref="K101:M101"/>
    <mergeCell ref="O101:Q101"/>
    <mergeCell ref="O114:Q114"/>
    <mergeCell ref="E108:E109"/>
    <mergeCell ref="N108:N109"/>
    <mergeCell ref="B114:D114"/>
    <mergeCell ref="F114:H114"/>
    <mergeCell ref="K114:M114"/>
    <mergeCell ref="C98:D98"/>
    <mergeCell ref="J71:R71"/>
    <mergeCell ref="E61:E62"/>
    <mergeCell ref="N61:N62"/>
    <mergeCell ref="B67:D67"/>
    <mergeCell ref="F67:H67"/>
    <mergeCell ref="K67:M67"/>
    <mergeCell ref="B90:D90"/>
    <mergeCell ref="F90:H90"/>
    <mergeCell ref="K90:M90"/>
    <mergeCell ref="O90:Q90"/>
    <mergeCell ref="B77:D77"/>
    <mergeCell ref="F77:H77"/>
    <mergeCell ref="K77:M77"/>
    <mergeCell ref="O77:Q77"/>
    <mergeCell ref="E84:E85"/>
    <mergeCell ref="N84:N85"/>
    <mergeCell ref="K30:M30"/>
    <mergeCell ref="E37:E38"/>
    <mergeCell ref="N37:N38"/>
    <mergeCell ref="B43:D43"/>
    <mergeCell ref="K43:M43"/>
    <mergeCell ref="F43:H43"/>
    <mergeCell ref="O43:Q43"/>
    <mergeCell ref="A70:I70"/>
    <mergeCell ref="J70:R70"/>
    <mergeCell ref="Y40:AA40"/>
    <mergeCell ref="A47:I47"/>
    <mergeCell ref="J47:R47"/>
    <mergeCell ref="A48:I48"/>
    <mergeCell ref="J48:R48"/>
    <mergeCell ref="B54:D54"/>
    <mergeCell ref="F54:H54"/>
    <mergeCell ref="K54:M54"/>
    <mergeCell ref="O54:Q54"/>
    <mergeCell ref="C51:D51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P142:Q14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4:D74"/>
    <mergeCell ref="B169:D169"/>
    <mergeCell ref="F169:H169"/>
    <mergeCell ref="B175:C175"/>
    <mergeCell ref="F175:G175"/>
    <mergeCell ref="M139:O139"/>
    <mergeCell ref="M140:O140"/>
    <mergeCell ref="O30:Q30"/>
    <mergeCell ref="O67:Q67"/>
    <mergeCell ref="N131:N132"/>
    <mergeCell ref="K137:M137"/>
    <mergeCell ref="O137:Q137"/>
    <mergeCell ref="J117:R117"/>
    <mergeCell ref="J118:R118"/>
    <mergeCell ref="K124:M124"/>
    <mergeCell ref="O124:Q124"/>
    <mergeCell ref="O143:P143"/>
    <mergeCell ref="F143:G143"/>
    <mergeCell ref="O146:Q146"/>
    <mergeCell ref="K146:M146"/>
    <mergeCell ref="O152:P152"/>
    <mergeCell ref="F152:G152"/>
    <mergeCell ref="B152:C152"/>
    <mergeCell ref="B146:D146"/>
    <mergeCell ref="F146:H146"/>
    <mergeCell ref="C27:D27"/>
    <mergeCell ref="C5:D5"/>
    <mergeCell ref="C143:D143"/>
    <mergeCell ref="C166:D166"/>
    <mergeCell ref="D162:F162"/>
    <mergeCell ref="D163:F163"/>
    <mergeCell ref="G165:H165"/>
    <mergeCell ref="F166:G166"/>
    <mergeCell ref="G142:H142"/>
    <mergeCell ref="B30:D30"/>
    <mergeCell ref="A71:I71"/>
    <mergeCell ref="A94:I94"/>
    <mergeCell ref="D139:F139"/>
    <mergeCell ref="D140:F140"/>
    <mergeCell ref="A117:I117"/>
    <mergeCell ref="A118:I118"/>
    <mergeCell ref="B124:D124"/>
    <mergeCell ref="F124:H124"/>
    <mergeCell ref="E131:E132"/>
    <mergeCell ref="B137:D137"/>
    <mergeCell ref="F137:H137"/>
    <mergeCell ref="C121:D1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216" t="s">
        <v>112</v>
      </c>
      <c r="E1" s="216"/>
      <c r="F1" s="216"/>
      <c r="N1" s="216" t="s">
        <v>112</v>
      </c>
      <c r="O1" s="216"/>
      <c r="P1" s="216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 x14ac:dyDescent="0.25">
      <c r="B17" s="3"/>
      <c r="C17" s="3"/>
      <c r="D17" s="197" t="s">
        <v>124</v>
      </c>
      <c r="E17" s="197"/>
      <c r="F17" s="197"/>
      <c r="G17" s="3"/>
      <c r="H17" s="3"/>
      <c r="L17" s="3"/>
      <c r="M17" s="3"/>
      <c r="N17" s="197" t="s">
        <v>124</v>
      </c>
      <c r="O17" s="197"/>
      <c r="P17" s="197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40"/>
  <sheetViews>
    <sheetView topLeftCell="C28" workbookViewId="0">
      <selection activeCell="C40" sqref="C40:J40"/>
    </sheetView>
  </sheetViews>
  <sheetFormatPr baseColWidth="10" defaultRowHeight="15" x14ac:dyDescent="0.25"/>
  <sheetData>
    <row r="1" spans="3:10" ht="15.75" thickBot="1" x14ac:dyDescent="0.3"/>
    <row r="2" spans="3:10" ht="15.75" thickBot="1" x14ac:dyDescent="0.3">
      <c r="C2" s="183">
        <v>0.69174768518518526</v>
      </c>
      <c r="D2" s="181">
        <v>20230801</v>
      </c>
      <c r="E2" s="181" t="s">
        <v>466</v>
      </c>
      <c r="F2" s="181" t="s">
        <v>476</v>
      </c>
      <c r="G2" s="181">
        <v>152</v>
      </c>
      <c r="H2" s="182">
        <v>86857</v>
      </c>
      <c r="I2" s="181">
        <v>585956</v>
      </c>
      <c r="J2" s="180"/>
    </row>
    <row r="3" spans="3:10" ht="15.75" thickBot="1" x14ac:dyDescent="0.3">
      <c r="C3" s="183">
        <v>0.70434027777777775</v>
      </c>
      <c r="D3" s="181">
        <v>20230807</v>
      </c>
      <c r="E3" s="181" t="s">
        <v>466</v>
      </c>
      <c r="F3" s="181" t="s">
        <v>476</v>
      </c>
      <c r="G3" s="181">
        <v>150.01</v>
      </c>
      <c r="H3" s="182">
        <v>85721</v>
      </c>
      <c r="I3" s="181">
        <v>0</v>
      </c>
      <c r="J3" s="180"/>
    </row>
    <row r="4" spans="3:10" ht="15.75" thickBot="1" x14ac:dyDescent="0.3">
      <c r="C4" s="183">
        <v>0.76175925925925936</v>
      </c>
      <c r="D4" s="181">
        <v>20230810</v>
      </c>
      <c r="E4" s="181" t="s">
        <v>466</v>
      </c>
      <c r="F4" s="181" t="s">
        <v>476</v>
      </c>
      <c r="G4" s="181">
        <v>50.02</v>
      </c>
      <c r="H4" s="182">
        <v>28581</v>
      </c>
      <c r="I4" s="181">
        <v>0</v>
      </c>
      <c r="J4" s="180"/>
    </row>
    <row r="5" spans="3:10" x14ac:dyDescent="0.25">
      <c r="G5" s="1">
        <f>SUM(G2:G4)</f>
        <v>352.03</v>
      </c>
    </row>
    <row r="6" spans="3:10" ht="15.75" thickBot="1" x14ac:dyDescent="0.3"/>
    <row r="7" spans="3:10" ht="15.75" thickBot="1" x14ac:dyDescent="0.3">
      <c r="C7" s="183">
        <v>0.71946759259259263</v>
      </c>
      <c r="D7" s="181">
        <v>20230801</v>
      </c>
      <c r="E7" s="181" t="s">
        <v>691</v>
      </c>
      <c r="F7" s="181" t="s">
        <v>476</v>
      </c>
      <c r="G7" s="181">
        <v>120</v>
      </c>
      <c r="H7" s="181" t="s">
        <v>1260</v>
      </c>
      <c r="I7" s="181">
        <v>98563</v>
      </c>
      <c r="J7" s="180"/>
    </row>
    <row r="8" spans="3:10" ht="15.75" thickBot="1" x14ac:dyDescent="0.3">
      <c r="C8" s="183">
        <v>0.41115740740740742</v>
      </c>
      <c r="D8" s="181">
        <v>20230802</v>
      </c>
      <c r="E8" s="181" t="s">
        <v>751</v>
      </c>
      <c r="F8" s="181" t="s">
        <v>476</v>
      </c>
      <c r="G8" s="181">
        <v>180</v>
      </c>
      <c r="H8" s="182">
        <v>102855</v>
      </c>
      <c r="I8" s="181">
        <v>5454</v>
      </c>
      <c r="J8" s="180"/>
    </row>
    <row r="9" spans="3:10" ht="15.75" thickBot="1" x14ac:dyDescent="0.3">
      <c r="C9" s="183">
        <v>0.54481481481481475</v>
      </c>
      <c r="D9" s="181">
        <v>20230803</v>
      </c>
      <c r="E9" s="181" t="s">
        <v>675</v>
      </c>
      <c r="F9" s="181" t="s">
        <v>476</v>
      </c>
      <c r="G9" s="181">
        <v>65.64</v>
      </c>
      <c r="H9" s="181" t="s">
        <v>1259</v>
      </c>
      <c r="I9" s="181">
        <v>5454</v>
      </c>
      <c r="J9" s="180"/>
    </row>
    <row r="10" spans="3:10" ht="15.75" thickBot="1" x14ac:dyDescent="0.3">
      <c r="C10" s="183">
        <v>0.54655092592592591</v>
      </c>
      <c r="D10" s="181">
        <v>20230803</v>
      </c>
      <c r="E10" s="181" t="s">
        <v>675</v>
      </c>
      <c r="F10" s="181" t="s">
        <v>476</v>
      </c>
      <c r="G10" s="181">
        <v>25</v>
      </c>
      <c r="H10" s="182">
        <v>14285</v>
      </c>
      <c r="I10" s="181">
        <v>554445</v>
      </c>
      <c r="J10" s="180"/>
    </row>
    <row r="11" spans="3:10" ht="15.75" thickBot="1" x14ac:dyDescent="0.3">
      <c r="C11" s="183">
        <v>0.595636574074074</v>
      </c>
      <c r="D11" s="181">
        <v>20230810</v>
      </c>
      <c r="E11" s="181" t="s">
        <v>675</v>
      </c>
      <c r="F11" s="181" t="s">
        <v>476</v>
      </c>
      <c r="G11" s="181">
        <v>87.01</v>
      </c>
      <c r="H11" s="182">
        <v>49718</v>
      </c>
      <c r="I11" s="181">
        <v>0</v>
      </c>
      <c r="J11" s="180"/>
    </row>
    <row r="12" spans="3:10" ht="15.75" thickBot="1" x14ac:dyDescent="0.3">
      <c r="C12" s="183">
        <v>0.55717592592592591</v>
      </c>
      <c r="D12" s="181">
        <v>20230814</v>
      </c>
      <c r="E12" s="181" t="s">
        <v>675</v>
      </c>
      <c r="F12" s="181" t="s">
        <v>476</v>
      </c>
      <c r="G12" s="181">
        <v>80</v>
      </c>
      <c r="H12" s="182">
        <v>45713</v>
      </c>
      <c r="I12" s="181">
        <v>5555</v>
      </c>
      <c r="J12" s="180"/>
    </row>
    <row r="13" spans="3:10" ht="15.75" thickBot="1" x14ac:dyDescent="0.3">
      <c r="C13" s="183">
        <v>0.58956018518518516</v>
      </c>
      <c r="D13" s="181">
        <v>20230814</v>
      </c>
      <c r="E13" s="181" t="s">
        <v>751</v>
      </c>
      <c r="F13" s="181" t="s">
        <v>476</v>
      </c>
      <c r="G13" s="181">
        <v>70</v>
      </c>
      <c r="H13" s="182">
        <v>39999</v>
      </c>
      <c r="I13" s="181">
        <v>5555</v>
      </c>
      <c r="J13" s="180"/>
    </row>
    <row r="14" spans="3:10" ht="15.75" thickBot="1" x14ac:dyDescent="0.3">
      <c r="C14" s="183">
        <v>0.59313657407407405</v>
      </c>
      <c r="D14" s="181">
        <v>20230811</v>
      </c>
      <c r="E14" s="181" t="s">
        <v>691</v>
      </c>
      <c r="F14" s="181" t="s">
        <v>476</v>
      </c>
      <c r="G14" s="181">
        <v>110</v>
      </c>
      <c r="H14" s="182">
        <v>62856</v>
      </c>
      <c r="I14" s="181">
        <v>12345</v>
      </c>
      <c r="J14" s="180"/>
    </row>
    <row r="15" spans="3:10" ht="15.75" thickBot="1" x14ac:dyDescent="0.3">
      <c r="C15" s="183">
        <v>0.88462962962962965</v>
      </c>
      <c r="D15" s="181">
        <v>20230810</v>
      </c>
      <c r="E15" s="181" t="s">
        <v>751</v>
      </c>
      <c r="F15" s="181" t="s">
        <v>476</v>
      </c>
      <c r="G15" s="181">
        <v>140.02000000000001</v>
      </c>
      <c r="H15" s="182">
        <v>80001</v>
      </c>
      <c r="I15" s="181">
        <v>0</v>
      </c>
      <c r="J15" s="180"/>
    </row>
    <row r="16" spans="3:10" x14ac:dyDescent="0.25">
      <c r="G16" s="1">
        <f>SUM(G7:G15)</f>
        <v>877.67</v>
      </c>
    </row>
    <row r="17" spans="3:10" ht="15.75" thickBot="1" x14ac:dyDescent="0.3"/>
    <row r="18" spans="3:10" ht="15.75" thickBot="1" x14ac:dyDescent="0.3">
      <c r="C18" s="183">
        <v>0.49402777777777779</v>
      </c>
      <c r="D18" s="181">
        <v>20230803</v>
      </c>
      <c r="E18" s="181" t="s">
        <v>471</v>
      </c>
      <c r="F18" s="181" t="s">
        <v>476</v>
      </c>
      <c r="G18" s="181">
        <v>122.79</v>
      </c>
      <c r="H18" s="182">
        <v>70167</v>
      </c>
      <c r="I18" s="181">
        <v>820</v>
      </c>
      <c r="J18" s="180"/>
    </row>
    <row r="19" spans="3:10" ht="15.75" thickBot="1" x14ac:dyDescent="0.3">
      <c r="C19" s="183">
        <v>0.82694444444444448</v>
      </c>
      <c r="D19" s="181">
        <v>20230807</v>
      </c>
      <c r="E19" s="181" t="s">
        <v>469</v>
      </c>
      <c r="F19" s="181" t="s">
        <v>476</v>
      </c>
      <c r="G19" s="181">
        <v>120.01</v>
      </c>
      <c r="H19" s="182">
        <v>68576</v>
      </c>
      <c r="I19" s="181">
        <v>56542</v>
      </c>
      <c r="J19" s="180"/>
    </row>
    <row r="20" spans="3:10" ht="15.75" thickBot="1" x14ac:dyDescent="0.3">
      <c r="C20" s="183">
        <v>0.76788194444444446</v>
      </c>
      <c r="D20" s="181">
        <v>20230811</v>
      </c>
      <c r="E20" s="181" t="s">
        <v>469</v>
      </c>
      <c r="F20" s="181" t="s">
        <v>476</v>
      </c>
      <c r="G20" s="181">
        <v>100</v>
      </c>
      <c r="H20" s="181" t="s">
        <v>1258</v>
      </c>
      <c r="I20" s="181">
        <v>57171</v>
      </c>
      <c r="J20" s="180"/>
    </row>
    <row r="21" spans="3:10" ht="15.75" thickBot="1" x14ac:dyDescent="0.3">
      <c r="C21" s="183">
        <v>0.73092592592592587</v>
      </c>
      <c r="D21" s="181">
        <v>20230815</v>
      </c>
      <c r="E21" s="181" t="s">
        <v>469</v>
      </c>
      <c r="F21" s="181" t="s">
        <v>476</v>
      </c>
      <c r="G21" s="181">
        <v>91.35</v>
      </c>
      <c r="H21" s="182">
        <v>52202</v>
      </c>
      <c r="I21" s="181">
        <v>0</v>
      </c>
      <c r="J21" s="180"/>
    </row>
    <row r="22" spans="3:10" ht="15.75" thickBot="1" x14ac:dyDescent="0.3">
      <c r="C22" s="183">
        <v>0.83523148148148152</v>
      </c>
      <c r="D22" s="181">
        <v>20230815</v>
      </c>
      <c r="E22" s="181" t="s">
        <v>471</v>
      </c>
      <c r="F22" s="181" t="s">
        <v>476</v>
      </c>
      <c r="G22" s="181">
        <v>87.75</v>
      </c>
      <c r="H22" s="181" t="s">
        <v>1257</v>
      </c>
      <c r="I22" s="181">
        <v>820</v>
      </c>
      <c r="J22" s="180"/>
    </row>
    <row r="23" spans="3:10" x14ac:dyDescent="0.25">
      <c r="G23" s="1">
        <f>SUM(G18:G22)</f>
        <v>521.9</v>
      </c>
    </row>
    <row r="24" spans="3:10" ht="15.75" thickBot="1" x14ac:dyDescent="0.3"/>
    <row r="25" spans="3:10" ht="15.75" thickBot="1" x14ac:dyDescent="0.3">
      <c r="C25" s="183">
        <v>0.59554398148148147</v>
      </c>
      <c r="D25" s="181">
        <v>20230803</v>
      </c>
      <c r="E25" s="181" t="s">
        <v>473</v>
      </c>
      <c r="F25" s="181" t="s">
        <v>476</v>
      </c>
      <c r="G25" s="181">
        <v>72.78</v>
      </c>
      <c r="H25" s="182">
        <v>41588</v>
      </c>
      <c r="I25" s="181">
        <v>15206</v>
      </c>
      <c r="J25" s="180"/>
    </row>
    <row r="26" spans="3:10" ht="15.75" thickBot="1" x14ac:dyDescent="0.3">
      <c r="C26" s="183">
        <v>0.50393518518518521</v>
      </c>
      <c r="D26" s="181">
        <v>20230809</v>
      </c>
      <c r="E26" s="181" t="s">
        <v>473</v>
      </c>
      <c r="F26" s="181" t="s">
        <v>476</v>
      </c>
      <c r="G26" s="181">
        <v>69.010000000000005</v>
      </c>
      <c r="H26" s="182">
        <v>39432</v>
      </c>
      <c r="I26" s="181">
        <v>5555</v>
      </c>
      <c r="J26" s="180"/>
    </row>
    <row r="27" spans="3:10" x14ac:dyDescent="0.25">
      <c r="G27" s="1">
        <f>SUM(G25:G26)</f>
        <v>141.79000000000002</v>
      </c>
    </row>
    <row r="28" spans="3:10" ht="15.75" thickBot="1" x14ac:dyDescent="0.3"/>
    <row r="29" spans="3:10" ht="15.75" thickBot="1" x14ac:dyDescent="0.3">
      <c r="C29" s="183">
        <v>0.68635416666666671</v>
      </c>
      <c r="D29" s="181">
        <v>20230804</v>
      </c>
      <c r="E29" s="181" t="s">
        <v>472</v>
      </c>
      <c r="F29" s="181" t="s">
        <v>476</v>
      </c>
      <c r="G29" s="181">
        <v>183</v>
      </c>
      <c r="H29" s="182">
        <v>104571</v>
      </c>
      <c r="I29" s="181">
        <v>0</v>
      </c>
      <c r="J29" s="180"/>
    </row>
    <row r="30" spans="3:10" ht="15.75" thickBot="1" x14ac:dyDescent="0.3">
      <c r="C30" s="183">
        <v>0.72018518518518515</v>
      </c>
      <c r="D30" s="181">
        <v>20230807</v>
      </c>
      <c r="E30" s="181" t="s">
        <v>474</v>
      </c>
      <c r="F30" s="181" t="s">
        <v>476</v>
      </c>
      <c r="G30" s="181">
        <v>172</v>
      </c>
      <c r="H30" s="182">
        <v>98283</v>
      </c>
      <c r="I30" s="181">
        <v>99999999</v>
      </c>
      <c r="J30" s="180"/>
    </row>
    <row r="31" spans="3:10" ht="15.75" thickBot="1" x14ac:dyDescent="0.3">
      <c r="C31" s="183">
        <v>0.75373842592592588</v>
      </c>
      <c r="D31" s="181">
        <v>20230808</v>
      </c>
      <c r="E31" s="181" t="s">
        <v>472</v>
      </c>
      <c r="F31" s="181" t="s">
        <v>476</v>
      </c>
      <c r="G31" s="181">
        <v>230.01</v>
      </c>
      <c r="H31" s="182">
        <v>131433</v>
      </c>
      <c r="I31" s="181">
        <v>0</v>
      </c>
      <c r="J31" s="180"/>
    </row>
    <row r="32" spans="3:10" x14ac:dyDescent="0.25">
      <c r="G32" s="1">
        <f>SUM(G29:G31)</f>
        <v>585.01</v>
      </c>
    </row>
    <row r="33" spans="3:10" ht="15.75" thickBot="1" x14ac:dyDescent="0.3"/>
    <row r="34" spans="3:10" ht="15.75" thickBot="1" x14ac:dyDescent="0.3">
      <c r="C34" s="183">
        <v>0.29174768518518518</v>
      </c>
      <c r="D34" s="181">
        <v>20230809</v>
      </c>
      <c r="E34" s="181" t="s">
        <v>475</v>
      </c>
      <c r="F34" s="181" t="s">
        <v>476</v>
      </c>
      <c r="G34" s="184">
        <v>67.819999999999993</v>
      </c>
      <c r="H34" s="182">
        <v>38752</v>
      </c>
      <c r="I34" s="181">
        <v>5555</v>
      </c>
      <c r="J34" s="180"/>
    </row>
    <row r="35" spans="3:10" ht="15.75" thickBot="1" x14ac:dyDescent="0.3"/>
    <row r="36" spans="3:10" ht="15.75" thickBot="1" x14ac:dyDescent="0.3">
      <c r="C36" s="183">
        <v>0.71685185185185185</v>
      </c>
      <c r="D36" s="181">
        <v>20230809</v>
      </c>
      <c r="E36" s="181" t="s">
        <v>468</v>
      </c>
      <c r="F36" s="181" t="s">
        <v>476</v>
      </c>
      <c r="G36" s="181">
        <v>93</v>
      </c>
      <c r="H36" s="182">
        <v>53141</v>
      </c>
      <c r="I36" s="181">
        <v>312949</v>
      </c>
      <c r="J36" s="180"/>
    </row>
    <row r="37" spans="3:10" ht="15.75" thickBot="1" x14ac:dyDescent="0.3">
      <c r="C37" s="183">
        <v>0.67206018518518518</v>
      </c>
      <c r="D37" s="181">
        <v>20230810</v>
      </c>
      <c r="E37" s="181" t="s">
        <v>468</v>
      </c>
      <c r="F37" s="181" t="s">
        <v>476</v>
      </c>
      <c r="G37" s="181">
        <v>100.02</v>
      </c>
      <c r="H37" s="182">
        <v>57144</v>
      </c>
      <c r="I37" s="181">
        <v>313517</v>
      </c>
      <c r="J37" s="180"/>
    </row>
    <row r="38" spans="3:10" x14ac:dyDescent="0.25">
      <c r="G38" s="1">
        <f>SUM(G36:G37)</f>
        <v>193.01999999999998</v>
      </c>
    </row>
    <row r="39" spans="3:10" ht="15.75" thickBot="1" x14ac:dyDescent="0.3"/>
    <row r="40" spans="3:10" ht="15.75" thickBot="1" x14ac:dyDescent="0.3">
      <c r="C40" s="183">
        <v>0.75140046296296292</v>
      </c>
      <c r="D40" s="181">
        <v>20230811</v>
      </c>
      <c r="E40" s="181" t="s">
        <v>558</v>
      </c>
      <c r="F40" s="181" t="s">
        <v>476</v>
      </c>
      <c r="G40" s="184">
        <v>108.9</v>
      </c>
      <c r="H40" s="182">
        <v>62227</v>
      </c>
      <c r="I40" s="181">
        <v>85236</v>
      </c>
      <c r="J40" s="18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0"/>
  <sheetViews>
    <sheetView topLeftCell="A707" zoomScale="89" zoomScaleNormal="89" workbookViewId="0">
      <selection activeCell="F674" sqref="F674"/>
    </sheetView>
  </sheetViews>
  <sheetFormatPr baseColWidth="10" defaultRowHeight="15" x14ac:dyDescent="0.2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191" t="s">
        <v>29</v>
      </c>
      <c r="AD2" s="191"/>
      <c r="AE2" s="191"/>
    </row>
    <row r="3" spans="2:41" x14ac:dyDescent="0.25">
      <c r="H3" s="192" t="s">
        <v>28</v>
      </c>
      <c r="I3" s="192"/>
      <c r="J3" s="192"/>
      <c r="V3" s="17"/>
      <c r="AC3" s="191"/>
      <c r="AD3" s="191"/>
      <c r="AE3" s="191"/>
    </row>
    <row r="4" spans="2:41" x14ac:dyDescent="0.25">
      <c r="H4" s="192"/>
      <c r="I4" s="192"/>
      <c r="J4" s="192"/>
      <c r="V4" s="17"/>
      <c r="AC4" s="191"/>
      <c r="AD4" s="191"/>
      <c r="AE4" s="19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93" t="s">
        <v>20</v>
      </c>
      <c r="F8" s="193"/>
      <c r="G8" s="193"/>
      <c r="H8" s="193"/>
      <c r="V8" s="17"/>
      <c r="X8" s="23" t="s">
        <v>82</v>
      </c>
      <c r="Y8" s="20">
        <f>IF(B8="PAGADO",0,C13)</f>
        <v>0</v>
      </c>
      <c r="AA8" s="193" t="s">
        <v>20</v>
      </c>
      <c r="AB8" s="193"/>
      <c r="AC8" s="193"/>
      <c r="AD8" s="193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194" t="str">
        <f>IF(C13&lt;0,"NO PAGAR","COBRAR")</f>
        <v>NO PAGAR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8" t="s">
        <v>7</v>
      </c>
      <c r="F24" s="189"/>
      <c r="G24" s="190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8" t="s">
        <v>7</v>
      </c>
      <c r="O26" s="189"/>
      <c r="P26" s="189"/>
      <c r="Q26" s="190"/>
      <c r="R26" s="18">
        <f>SUM(R10:R25)</f>
        <v>563.81999999999994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 x14ac:dyDescent="0.25">
      <c r="H49" s="192"/>
      <c r="I49" s="192"/>
      <c r="J49" s="192"/>
      <c r="V49" s="17"/>
      <c r="AA49" s="192"/>
      <c r="AB49" s="192"/>
      <c r="AC49" s="19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93" t="s">
        <v>20</v>
      </c>
      <c r="F53" s="193"/>
      <c r="G53" s="193"/>
      <c r="H53" s="193"/>
      <c r="V53" s="17"/>
      <c r="X53" s="23" t="s">
        <v>82</v>
      </c>
      <c r="Y53" s="20">
        <f>IF(B53="PAGADO",0,C58)</f>
        <v>0</v>
      </c>
      <c r="AA53" s="193" t="s">
        <v>20</v>
      </c>
      <c r="AB53" s="193"/>
      <c r="AC53" s="193"/>
      <c r="AD53" s="193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188" t="s">
        <v>7</v>
      </c>
      <c r="F69" s="189"/>
      <c r="G69" s="190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91" t="s">
        <v>29</v>
      </c>
      <c r="AD100" s="191"/>
      <c r="AE100" s="191"/>
    </row>
    <row r="101" spans="2:41" x14ac:dyDescent="0.25">
      <c r="H101" s="192" t="s">
        <v>28</v>
      </c>
      <c r="I101" s="192"/>
      <c r="J101" s="192"/>
      <c r="V101" s="17"/>
      <c r="AC101" s="191"/>
      <c r="AD101" s="191"/>
      <c r="AE101" s="191"/>
    </row>
    <row r="102" spans="2:41" x14ac:dyDescent="0.25">
      <c r="H102" s="192"/>
      <c r="I102" s="192"/>
      <c r="J102" s="192"/>
      <c r="V102" s="17"/>
      <c r="AC102" s="191"/>
      <c r="AD102" s="191"/>
      <c r="AE102" s="191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193" t="s">
        <v>20</v>
      </c>
      <c r="F106" s="193"/>
      <c r="G106" s="193"/>
      <c r="H106" s="193"/>
      <c r="V106" s="17"/>
      <c r="X106" s="23" t="s">
        <v>32</v>
      </c>
      <c r="Y106" s="20">
        <f>IF(B106="PAGADO",0,C111)</f>
        <v>0</v>
      </c>
      <c r="AA106" s="193" t="s">
        <v>20</v>
      </c>
      <c r="AB106" s="193"/>
      <c r="AC106" s="193"/>
      <c r="AD106" s="193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4" t="str">
        <f>IF(C111&lt;0,"NO PAGAR","COBRAR")</f>
        <v>COBRAR</v>
      </c>
      <c r="C112" s="194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94" t="str">
        <f>IF(Y111&lt;0,"NO PAGAR","COBRAR")</f>
        <v>COBRAR</v>
      </c>
      <c r="Y112" s="19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6" t="s">
        <v>9</v>
      </c>
      <c r="C113" s="187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8" t="s">
        <v>7</v>
      </c>
      <c r="F122" s="189"/>
      <c r="G122" s="190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92" t="s">
        <v>30</v>
      </c>
      <c r="I146" s="192"/>
      <c r="J146" s="192"/>
      <c r="V146" s="17"/>
      <c r="AA146" s="192" t="s">
        <v>31</v>
      </c>
      <c r="AB146" s="192"/>
      <c r="AC146" s="192"/>
    </row>
    <row r="147" spans="2:41" x14ac:dyDescent="0.25">
      <c r="H147" s="192"/>
      <c r="I147" s="192"/>
      <c r="J147" s="192"/>
      <c r="V147" s="17"/>
      <c r="AA147" s="192"/>
      <c r="AB147" s="192"/>
      <c r="AC147" s="192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193" t="s">
        <v>20</v>
      </c>
      <c r="F151" s="193"/>
      <c r="G151" s="193"/>
      <c r="H151" s="193"/>
      <c r="V151" s="17"/>
      <c r="X151" s="23" t="s">
        <v>75</v>
      </c>
      <c r="Y151" s="20">
        <f>IF(B151="PAGADO",0,C156)</f>
        <v>0</v>
      </c>
      <c r="AA151" s="193" t="s">
        <v>20</v>
      </c>
      <c r="AB151" s="193"/>
      <c r="AC151" s="193"/>
      <c r="AD151" s="193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5" t="str">
        <f>IF(Y156&lt;0,"NO PAGAR","COBRAR'")</f>
        <v>NO PAGAR</v>
      </c>
      <c r="Y157" s="195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195" t="str">
        <f>IF(C156&lt;0,"NO PAGAR","COBRAR'")</f>
        <v>COBRAR'</v>
      </c>
      <c r="C158" s="19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186" t="s">
        <v>9</v>
      </c>
      <c r="C159" s="18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8" t="s">
        <v>7</v>
      </c>
      <c r="F167" s="189"/>
      <c r="G167" s="190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91" t="s">
        <v>29</v>
      </c>
      <c r="AD185" s="191"/>
      <c r="AE185" s="191"/>
    </row>
    <row r="186" spans="2:41" x14ac:dyDescent="0.25">
      <c r="H186" s="192" t="s">
        <v>28</v>
      </c>
      <c r="I186" s="192"/>
      <c r="J186" s="192"/>
      <c r="V186" s="17"/>
      <c r="AC186" s="191"/>
      <c r="AD186" s="191"/>
      <c r="AE186" s="191"/>
    </row>
    <row r="187" spans="2:41" x14ac:dyDescent="0.25">
      <c r="H187" s="192"/>
      <c r="I187" s="192"/>
      <c r="J187" s="192"/>
      <c r="V187" s="17"/>
      <c r="AC187" s="191"/>
      <c r="AD187" s="191"/>
      <c r="AE187" s="191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-103.84000000000015</v>
      </c>
      <c r="E191" s="193" t="s">
        <v>20</v>
      </c>
      <c r="F191" s="193"/>
      <c r="G191" s="193"/>
      <c r="H191" s="193"/>
      <c r="V191" s="17"/>
      <c r="X191" s="23" t="s">
        <v>32</v>
      </c>
      <c r="Y191" s="20">
        <f>IF(B191="PAGADO",0,C196)</f>
        <v>0</v>
      </c>
      <c r="AA191" s="193" t="s">
        <v>20</v>
      </c>
      <c r="AB191" s="193"/>
      <c r="AC191" s="193"/>
      <c r="AD191" s="193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94" t="str">
        <f>IF(C196&lt;0,"NO PAGAR","COBRAR")</f>
        <v>COBRAR</v>
      </c>
      <c r="C197" s="194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94" t="str">
        <f>IF(Y196&lt;0,"NO PAGAR","COBRAR")</f>
        <v>NO PAGAR</v>
      </c>
      <c r="Y197" s="194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86" t="s">
        <v>9</v>
      </c>
      <c r="C198" s="187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86" t="s">
        <v>9</v>
      </c>
      <c r="Y198" s="18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88" t="s">
        <v>7</v>
      </c>
      <c r="F207" s="189"/>
      <c r="G207" s="190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88" t="s">
        <v>7</v>
      </c>
      <c r="AB207" s="189"/>
      <c r="AC207" s="190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88" t="s">
        <v>7</v>
      </c>
      <c r="O209" s="189"/>
      <c r="P209" s="189"/>
      <c r="Q209" s="190"/>
      <c r="R209" s="18">
        <f>SUM(R193:R208)</f>
        <v>100</v>
      </c>
      <c r="S209" s="3"/>
      <c r="V209" s="17"/>
      <c r="X209" s="12"/>
      <c r="Y209" s="10"/>
      <c r="AJ209" s="188" t="s">
        <v>7</v>
      </c>
      <c r="AK209" s="189"/>
      <c r="AL209" s="189"/>
      <c r="AM209" s="190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92" t="s">
        <v>30</v>
      </c>
      <c r="I231" s="192"/>
      <c r="J231" s="192"/>
      <c r="V231" s="17"/>
      <c r="AA231" s="192" t="s">
        <v>31</v>
      </c>
      <c r="AB231" s="192"/>
      <c r="AC231" s="192"/>
    </row>
    <row r="232" spans="1:43" x14ac:dyDescent="0.25">
      <c r="H232" s="192"/>
      <c r="I232" s="192"/>
      <c r="J232" s="192"/>
      <c r="V232" s="17"/>
      <c r="AA232" s="192"/>
      <c r="AB232" s="192"/>
      <c r="AC232" s="192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193" t="s">
        <v>20</v>
      </c>
      <c r="F236" s="193"/>
      <c r="G236" s="193"/>
      <c r="H236" s="193"/>
      <c r="V236" s="17"/>
      <c r="X236" s="23" t="s">
        <v>32</v>
      </c>
      <c r="Y236" s="20">
        <f>IF(B236="PAGADO",0,C241)</f>
        <v>-2894.8</v>
      </c>
      <c r="AA236" s="193" t="s">
        <v>20</v>
      </c>
      <c r="AB236" s="193"/>
      <c r="AC236" s="193"/>
      <c r="AD236" s="193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5" t="str">
        <f>IF(Y241&lt;0,"NO PAGAR","COBRAR'")</f>
        <v>NO PAGAR</v>
      </c>
      <c r="Y242" s="195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195" t="str">
        <f>IF(C241&lt;0,"NO PAGAR","COBRAR'")</f>
        <v>NO PAGAR</v>
      </c>
      <c r="C243" s="19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186" t="s">
        <v>9</v>
      </c>
      <c r="C244" s="18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6" t="s">
        <v>9</v>
      </c>
      <c r="Y244" s="187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88" t="s">
        <v>7</v>
      </c>
      <c r="F252" s="189"/>
      <c r="G252" s="190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8" t="s">
        <v>7</v>
      </c>
      <c r="AB252" s="189"/>
      <c r="AC252" s="190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88" t="s">
        <v>7</v>
      </c>
      <c r="O254" s="189"/>
      <c r="P254" s="189"/>
      <c r="Q254" s="190"/>
      <c r="R254" s="18">
        <f>SUM(R238:R253)</f>
        <v>3042</v>
      </c>
      <c r="S254" s="3"/>
      <c r="V254" s="17"/>
      <c r="X254" s="12"/>
      <c r="Y254" s="10"/>
      <c r="AJ254" s="188" t="s">
        <v>7</v>
      </c>
      <c r="AK254" s="189"/>
      <c r="AL254" s="189"/>
      <c r="AM254" s="190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91" t="s">
        <v>29</v>
      </c>
      <c r="AD277" s="191"/>
      <c r="AE277" s="191"/>
    </row>
    <row r="278" spans="2:41" x14ac:dyDescent="0.25">
      <c r="H278" s="192" t="s">
        <v>28</v>
      </c>
      <c r="I278" s="192"/>
      <c r="J278" s="192"/>
      <c r="V278" s="17"/>
      <c r="AC278" s="191"/>
      <c r="AD278" s="191"/>
      <c r="AE278" s="191"/>
    </row>
    <row r="279" spans="2:41" x14ac:dyDescent="0.25">
      <c r="H279" s="192"/>
      <c r="I279" s="192"/>
      <c r="J279" s="192"/>
      <c r="V279" s="17"/>
      <c r="AC279" s="191"/>
      <c r="AD279" s="191"/>
      <c r="AE279" s="191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193" t="s">
        <v>20</v>
      </c>
      <c r="F283" s="193"/>
      <c r="G283" s="193"/>
      <c r="H283" s="193"/>
      <c r="V283" s="17"/>
      <c r="X283" s="23" t="s">
        <v>32</v>
      </c>
      <c r="Y283" s="20">
        <f>IF(B283="PAGADO",0,C288)</f>
        <v>0</v>
      </c>
      <c r="AA283" s="193" t="s">
        <v>20</v>
      </c>
      <c r="AB283" s="193"/>
      <c r="AC283" s="193"/>
      <c r="AD283" s="193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94" t="str">
        <f>IF(C288&lt;0,"NO PAGAR","COBRAR")</f>
        <v>COBRAR</v>
      </c>
      <c r="C289" s="194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94" t="str">
        <f>IF(Y288&lt;0,"NO PAGAR","COBRAR")</f>
        <v>NO PAGAR</v>
      </c>
      <c r="Y289" s="194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86" t="s">
        <v>9</v>
      </c>
      <c r="C290" s="187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86" t="s">
        <v>9</v>
      </c>
      <c r="Y290" s="18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88" t="s">
        <v>7</v>
      </c>
      <c r="F299" s="189"/>
      <c r="G299" s="190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8" t="s">
        <v>7</v>
      </c>
      <c r="AB299" s="189"/>
      <c r="AC299" s="190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88" t="s">
        <v>7</v>
      </c>
      <c r="O301" s="189"/>
      <c r="P301" s="189"/>
      <c r="Q301" s="190"/>
      <c r="R301" s="18">
        <f>SUM(R285:R300)</f>
        <v>870</v>
      </c>
      <c r="S301" s="3"/>
      <c r="V301" s="17"/>
      <c r="X301" s="12"/>
      <c r="Y301" s="10"/>
      <c r="AJ301" s="188" t="s">
        <v>7</v>
      </c>
      <c r="AK301" s="189"/>
      <c r="AL301" s="189"/>
      <c r="AM301" s="190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92" t="s">
        <v>30</v>
      </c>
      <c r="I323" s="192"/>
      <c r="J323" s="192"/>
      <c r="V323" s="17"/>
      <c r="AA323" s="192" t="s">
        <v>31</v>
      </c>
      <c r="AB323" s="192"/>
      <c r="AC323" s="192"/>
    </row>
    <row r="324" spans="1:43" x14ac:dyDescent="0.25">
      <c r="H324" s="192"/>
      <c r="I324" s="192"/>
      <c r="J324" s="192"/>
      <c r="V324" s="17"/>
      <c r="AA324" s="192"/>
      <c r="AB324" s="192"/>
      <c r="AC324" s="192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193" t="s">
        <v>20</v>
      </c>
      <c r="F328" s="193"/>
      <c r="G328" s="193"/>
      <c r="H328" s="193"/>
      <c r="V328" s="17"/>
      <c r="X328" s="23" t="s">
        <v>32</v>
      </c>
      <c r="Y328" s="20">
        <f>IF(B1090="PAGADO",0,C333)</f>
        <v>-412.94000000000005</v>
      </c>
      <c r="AA328" s="193" t="s">
        <v>20</v>
      </c>
      <c r="AB328" s="193"/>
      <c r="AC328" s="193"/>
      <c r="AD328" s="193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95" t="str">
        <f>IF(Y333&lt;0,"NO PAGAR","COBRAR'")</f>
        <v>NO PAGAR</v>
      </c>
      <c r="Y334" s="195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 x14ac:dyDescent="0.35">
      <c r="B335" s="195" t="str">
        <f>IF(C333&lt;0,"NO PAGAR","COBRAR'")</f>
        <v>NO PAGAR</v>
      </c>
      <c r="C335" s="195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86" t="s">
        <v>9</v>
      </c>
      <c r="C336" s="187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86" t="s">
        <v>9</v>
      </c>
      <c r="Y336" s="187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667</v>
      </c>
      <c r="C344" s="10">
        <v>141.13999999999999</v>
      </c>
      <c r="E344" s="188" t="s">
        <v>7</v>
      </c>
      <c r="F344" s="189"/>
      <c r="G344" s="190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8" t="s">
        <v>7</v>
      </c>
      <c r="AB344" s="189"/>
      <c r="AC344" s="190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88" t="s">
        <v>7</v>
      </c>
      <c r="O346" s="189"/>
      <c r="P346" s="189"/>
      <c r="Q346" s="190"/>
      <c r="R346" s="18">
        <f>SUM(R330:R345)</f>
        <v>163.55000000000001</v>
      </c>
      <c r="S346" s="3"/>
      <c r="V346" s="17"/>
      <c r="X346" s="12"/>
      <c r="Y346" s="10"/>
      <c r="AJ346" s="188" t="s">
        <v>7</v>
      </c>
      <c r="AK346" s="189"/>
      <c r="AL346" s="189"/>
      <c r="AM346" s="190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192" t="s">
        <v>28</v>
      </c>
      <c r="I371" s="192"/>
      <c r="J371" s="192"/>
      <c r="V371" s="17"/>
    </row>
    <row r="372" spans="2:41" x14ac:dyDescent="0.25">
      <c r="H372" s="192"/>
      <c r="I372" s="192"/>
      <c r="J372" s="192"/>
      <c r="V372" s="17"/>
    </row>
    <row r="373" spans="2:41" x14ac:dyDescent="0.25">
      <c r="V373" s="17"/>
      <c r="AA373" s="106"/>
      <c r="AB373" s="106"/>
      <c r="AC373" s="199" t="s">
        <v>29</v>
      </c>
      <c r="AD373" s="199"/>
      <c r="AE373" s="199"/>
    </row>
    <row r="374" spans="2:41" x14ac:dyDescent="0.25">
      <c r="V374" s="17"/>
      <c r="AA374" s="106"/>
      <c r="AB374" s="106"/>
      <c r="AC374" s="199"/>
      <c r="AD374" s="199"/>
      <c r="AE374" s="199"/>
    </row>
    <row r="375" spans="2:41" ht="23.25" x14ac:dyDescent="0.35">
      <c r="B375" s="22" t="s">
        <v>64</v>
      </c>
      <c r="V375" s="17"/>
      <c r="X375" s="22" t="s">
        <v>64</v>
      </c>
      <c r="AA375" s="106"/>
      <c r="AB375" s="106"/>
      <c r="AC375" s="199"/>
      <c r="AD375" s="199"/>
      <c r="AE375" s="199"/>
    </row>
    <row r="376" spans="2:41" ht="23.25" x14ac:dyDescent="0.35">
      <c r="B376" s="23" t="s">
        <v>32</v>
      </c>
      <c r="C376" s="20">
        <f>IF(X328="PAGADO",0,Y333)</f>
        <v>-1811.12</v>
      </c>
      <c r="E376" s="193" t="s">
        <v>20</v>
      </c>
      <c r="F376" s="193"/>
      <c r="G376" s="193"/>
      <c r="H376" s="193"/>
      <c r="V376" s="17"/>
      <c r="X376" s="23" t="s">
        <v>32</v>
      </c>
      <c r="Y376" s="20">
        <f>IF(B376="PAGADO",0,C381)</f>
        <v>-1561.12</v>
      </c>
      <c r="AA376" s="193" t="s">
        <v>20</v>
      </c>
      <c r="AB376" s="193"/>
      <c r="AC376" s="193"/>
      <c r="AD376" s="193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194" t="str">
        <f>IF(C381&lt;0,"NO PAGAR","COBRAR")</f>
        <v>NO PAGAR</v>
      </c>
      <c r="C382" s="194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94" t="str">
        <f>IF(Y381&lt;0,"NO PAGAR","COBRAR")</f>
        <v>NO PAGAR</v>
      </c>
      <c r="Y382" s="194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186" t="s">
        <v>9</v>
      </c>
      <c r="C383" s="187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86" t="s">
        <v>9</v>
      </c>
      <c r="Y383" s="187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188" t="s">
        <v>7</v>
      </c>
      <c r="F391" s="189"/>
      <c r="G391" s="190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88" t="s">
        <v>7</v>
      </c>
      <c r="AB392" s="189"/>
      <c r="AC392" s="190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188" t="s">
        <v>7</v>
      </c>
      <c r="O394" s="189"/>
      <c r="P394" s="189"/>
      <c r="Q394" s="190"/>
      <c r="R394" s="18">
        <f>SUM(R378:R393)</f>
        <v>1300</v>
      </c>
      <c r="S394" s="3"/>
      <c r="V394" s="17"/>
      <c r="X394" s="12"/>
      <c r="Y394" s="10"/>
      <c r="AJ394" s="188" t="s">
        <v>7</v>
      </c>
      <c r="AK394" s="189"/>
      <c r="AL394" s="189"/>
      <c r="AM394" s="190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6" t="s">
        <v>30</v>
      </c>
      <c r="I411" s="76"/>
      <c r="J411" s="76"/>
      <c r="V411" s="17"/>
      <c r="AA411" s="192" t="s">
        <v>31</v>
      </c>
      <c r="AB411" s="192"/>
      <c r="AC411" s="192"/>
    </row>
    <row r="412" spans="1:43" ht="15" customHeight="1" x14ac:dyDescent="0.4">
      <c r="H412" s="76"/>
      <c r="I412" s="76"/>
      <c r="J412" s="76"/>
      <c r="V412" s="17"/>
      <c r="AA412" s="192"/>
      <c r="AB412" s="192"/>
      <c r="AC412" s="192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193" t="s">
        <v>20</v>
      </c>
      <c r="F416" s="193"/>
      <c r="G416" s="193"/>
      <c r="H416" s="193"/>
      <c r="V416" s="17"/>
      <c r="X416" s="23" t="s">
        <v>32</v>
      </c>
      <c r="Y416" s="20">
        <f>IF(B416="PAGADO",0,C421)</f>
        <v>0</v>
      </c>
      <c r="AA416" s="193" t="s">
        <v>20</v>
      </c>
      <c r="AB416" s="193"/>
      <c r="AC416" s="193"/>
      <c r="AD416" s="193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95" t="str">
        <f>IF(Y421&lt;0,"NO PAGAR","COBRAR'")</f>
        <v>NO PAGAR</v>
      </c>
      <c r="Y422" s="195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 x14ac:dyDescent="0.35">
      <c r="B423" s="195" t="str">
        <f>IF(C421&lt;0,"NO PAGAR","COBRAR'")</f>
        <v>COBRAR'</v>
      </c>
      <c r="C423" s="195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 x14ac:dyDescent="0.25">
      <c r="B424" s="186" t="s">
        <v>9</v>
      </c>
      <c r="C424" s="187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86" t="s">
        <v>9</v>
      </c>
      <c r="Y424" s="187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88" t="s">
        <v>7</v>
      </c>
      <c r="AK425" s="189"/>
      <c r="AL425" s="189"/>
      <c r="AM425" s="190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188" t="s">
        <v>7</v>
      </c>
      <c r="F432" s="189"/>
      <c r="G432" s="190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88" t="s">
        <v>7</v>
      </c>
      <c r="AB432" s="189"/>
      <c r="AC432" s="190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188" t="s">
        <v>7</v>
      </c>
      <c r="O434" s="189"/>
      <c r="P434" s="189"/>
      <c r="Q434" s="190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 x14ac:dyDescent="0.35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 x14ac:dyDescent="0.4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 x14ac:dyDescent="0.4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 x14ac:dyDescent="0.3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193" t="s">
        <v>20</v>
      </c>
      <c r="F462" s="193"/>
      <c r="G462" s="193"/>
      <c r="H462" s="193"/>
      <c r="V462" s="17"/>
      <c r="X462" s="23" t="s">
        <v>32</v>
      </c>
      <c r="Y462" s="20">
        <f>IF(B462="PAGADO",0,C467)</f>
        <v>-526.89999999999986</v>
      </c>
      <c r="AA462" s="193" t="s">
        <v>20</v>
      </c>
      <c r="AB462" s="193"/>
      <c r="AC462" s="193"/>
      <c r="AD462" s="193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 x14ac:dyDescent="0.25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 x14ac:dyDescent="0.25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 x14ac:dyDescent="0.25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 x14ac:dyDescent="0.4">
      <c r="B468" s="194" t="str">
        <f>IF(C467&lt;0,"NO PAGAR","COBRAR")</f>
        <v>NO PAGAR</v>
      </c>
      <c r="C468" s="194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94" t="str">
        <f>IF(Y467&lt;0,"NO PAGAR","COBRAR")</f>
        <v>NO PAGAR</v>
      </c>
      <c r="Y468" s="194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186" t="s">
        <v>9</v>
      </c>
      <c r="C469" s="187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86" t="s">
        <v>9</v>
      </c>
      <c r="Y469" s="187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x14ac:dyDescent="0.25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88" t="s">
        <v>7</v>
      </c>
      <c r="AK471" s="189"/>
      <c r="AL471" s="189"/>
      <c r="AM471" s="190"/>
      <c r="AN471" s="18">
        <f>SUM(AN455:AN470)</f>
        <v>2500</v>
      </c>
      <c r="AO471" s="3"/>
    </row>
    <row r="472" spans="2:42" x14ac:dyDescent="0.25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 x14ac:dyDescent="0.25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 x14ac:dyDescent="0.25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 x14ac:dyDescent="0.25">
      <c r="B478" s="11" t="s">
        <v>17</v>
      </c>
      <c r="C478" s="10"/>
      <c r="E478" s="188" t="s">
        <v>7</v>
      </c>
      <c r="F478" s="189"/>
      <c r="G478" s="190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88" t="s">
        <v>7</v>
      </c>
      <c r="AB478" s="189"/>
      <c r="AC478" s="190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 x14ac:dyDescent="0.25">
      <c r="B480" s="12"/>
      <c r="C480" s="10"/>
      <c r="N480" s="188" t="s">
        <v>7</v>
      </c>
      <c r="O480" s="189"/>
      <c r="P480" s="189"/>
      <c r="Q480" s="190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 x14ac:dyDescent="0.25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 x14ac:dyDescent="0.25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 x14ac:dyDescent="0.25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 x14ac:dyDescent="0.25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 x14ac:dyDescent="0.25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 x14ac:dyDescent="0.25">
      <c r="E486" s="1" t="s">
        <v>19</v>
      </c>
      <c r="V486" s="17"/>
      <c r="AA486" s="1" t="s">
        <v>19</v>
      </c>
    </row>
    <row r="487" spans="1:43" x14ac:dyDescent="0.25">
      <c r="V487" s="17"/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V496" s="17"/>
    </row>
    <row r="497" spans="2:41" ht="15" customHeight="1" x14ac:dyDescent="0.4">
      <c r="H497" s="76"/>
      <c r="I497" s="76"/>
      <c r="J497" s="76"/>
      <c r="V497" s="17"/>
      <c r="AA497" s="192" t="s">
        <v>31</v>
      </c>
      <c r="AB497" s="192"/>
      <c r="AC497" s="192"/>
    </row>
    <row r="498" spans="2:41" ht="15" customHeight="1" x14ac:dyDescent="0.4">
      <c r="E498" s="192"/>
      <c r="F498" s="192"/>
      <c r="H498" s="76"/>
      <c r="I498" s="76"/>
      <c r="J498" s="76"/>
      <c r="V498" s="17"/>
      <c r="AA498" s="192"/>
      <c r="AB498" s="192"/>
      <c r="AC498" s="192"/>
    </row>
    <row r="499" spans="2:41" ht="26.25" x14ac:dyDescent="0.4">
      <c r="B499" s="24" t="s">
        <v>66</v>
      </c>
      <c r="E499" s="192" t="s">
        <v>30</v>
      </c>
      <c r="F499" s="192"/>
      <c r="V499" s="17"/>
      <c r="X499" s="22" t="s">
        <v>66</v>
      </c>
    </row>
    <row r="500" spans="2:41" ht="23.25" x14ac:dyDescent="0.35">
      <c r="B500" s="23" t="s">
        <v>82</v>
      </c>
      <c r="C500" s="20">
        <f>IF(X462="PAGADO",0,Y467)</f>
        <v>-3085.0199999999995</v>
      </c>
      <c r="E500" s="193" t="s">
        <v>20</v>
      </c>
      <c r="F500" s="193"/>
      <c r="G500" s="193"/>
      <c r="H500" s="193"/>
      <c r="V500" s="17"/>
      <c r="X500" s="23" t="s">
        <v>32</v>
      </c>
      <c r="Y500" s="20">
        <f>IF(B500="PAGADO",0,C505)</f>
        <v>0</v>
      </c>
      <c r="AA500" s="193" t="s">
        <v>20</v>
      </c>
      <c r="AB500" s="193"/>
      <c r="AC500" s="193"/>
      <c r="AD500" s="193"/>
    </row>
    <row r="501" spans="2:41" x14ac:dyDescent="0.25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 x14ac:dyDescent="0.25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 x14ac:dyDescent="0.25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 x14ac:dyDescent="0.25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 x14ac:dyDescent="0.35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5" t="str">
        <f>IF(Y505&lt;0,"NO PAGAR","COBRAR'")</f>
        <v>COBRAR'</v>
      </c>
      <c r="Y506" s="195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 x14ac:dyDescent="0.35">
      <c r="B507" s="195" t="str">
        <f>IF(C505&lt;0,"NO PAGAR","COBRAR'")</f>
        <v>COBRAR'</v>
      </c>
      <c r="C507" s="195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 x14ac:dyDescent="0.25">
      <c r="B508" s="186" t="s">
        <v>9</v>
      </c>
      <c r="C508" s="187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86" t="s">
        <v>9</v>
      </c>
      <c r="Y508" s="187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 x14ac:dyDescent="0.25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 x14ac:dyDescent="0.25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 x14ac:dyDescent="0.25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 x14ac:dyDescent="0.25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88" t="s">
        <v>7</v>
      </c>
      <c r="AB516" s="189"/>
      <c r="AC516" s="190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 x14ac:dyDescent="0.25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 x14ac:dyDescent="0.3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88" t="s">
        <v>7</v>
      </c>
      <c r="O518" s="189"/>
      <c r="P518" s="189"/>
      <c r="Q518" s="190"/>
      <c r="R518" s="18">
        <f>SUM(R502:R517)</f>
        <v>50</v>
      </c>
      <c r="S518" s="3"/>
      <c r="V518" s="17"/>
      <c r="X518" s="12"/>
      <c r="Y518" s="10"/>
      <c r="AJ518" s="188" t="s">
        <v>7</v>
      </c>
      <c r="AK518" s="189"/>
      <c r="AL518" s="189"/>
      <c r="AM518" s="190"/>
      <c r="AN518" s="18">
        <f>SUM(AN502:AN517)</f>
        <v>1100</v>
      </c>
      <c r="AO518" s="3"/>
    </row>
    <row r="519" spans="2:42" ht="27" thickBot="1" x14ac:dyDescent="0.3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 x14ac:dyDescent="0.25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 x14ac:dyDescent="0.25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 x14ac:dyDescent="0.25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 x14ac:dyDescent="0.25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 x14ac:dyDescent="0.25">
      <c r="B524" s="12"/>
      <c r="C524" s="10"/>
      <c r="E524" s="200" t="s">
        <v>957</v>
      </c>
      <c r="F524" s="201"/>
      <c r="G524" s="202"/>
      <c r="H524" s="151">
        <f>SUM(H502:H523)</f>
        <v>4146.03</v>
      </c>
      <c r="V524" s="17"/>
      <c r="X524" s="12"/>
      <c r="Y524" s="10"/>
    </row>
    <row r="525" spans="2:42" x14ac:dyDescent="0.25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 x14ac:dyDescent="0.25">
      <c r="E526" s="1" t="s">
        <v>19</v>
      </c>
      <c r="V526" s="17"/>
      <c r="AA526" s="1" t="s">
        <v>19</v>
      </c>
    </row>
    <row r="527" spans="2:42" x14ac:dyDescent="0.25">
      <c r="V527" s="17"/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  <c r="AC545" s="191" t="s">
        <v>29</v>
      </c>
      <c r="AD545" s="191"/>
      <c r="AE545" s="191"/>
    </row>
    <row r="546" spans="2:41" ht="21.75" customHeight="1" x14ac:dyDescent="0.4">
      <c r="H546" s="76" t="s">
        <v>28</v>
      </c>
      <c r="I546" s="76"/>
      <c r="J546" s="76"/>
      <c r="V546" s="17"/>
      <c r="AC546" s="191"/>
      <c r="AD546" s="191"/>
      <c r="AE546" s="191"/>
    </row>
    <row r="547" spans="2:41" ht="15" customHeight="1" x14ac:dyDescent="0.4">
      <c r="H547" s="76"/>
      <c r="I547" s="76"/>
      <c r="J547" s="76"/>
      <c r="V547" s="17"/>
      <c r="AC547" s="191"/>
      <c r="AD547" s="191"/>
      <c r="AE547" s="191"/>
    </row>
    <row r="548" spans="2:41" x14ac:dyDescent="0.25">
      <c r="V548" s="17"/>
    </row>
    <row r="549" spans="2:41" x14ac:dyDescent="0.25">
      <c r="V549" s="17"/>
    </row>
    <row r="550" spans="2:41" ht="23.25" x14ac:dyDescent="0.35">
      <c r="B550" s="22" t="s">
        <v>67</v>
      </c>
      <c r="V550" s="17"/>
      <c r="X550" s="22" t="s">
        <v>67</v>
      </c>
    </row>
    <row r="551" spans="2:41" ht="23.25" x14ac:dyDescent="0.35">
      <c r="B551" s="23" t="s">
        <v>32</v>
      </c>
      <c r="C551" s="20">
        <f>IF(X500="PAGADO",0,Y505)</f>
        <v>1020.1199999999997</v>
      </c>
      <c r="E551" s="193" t="s">
        <v>20</v>
      </c>
      <c r="F551" s="193"/>
      <c r="G551" s="193"/>
      <c r="H551" s="193"/>
      <c r="V551" s="17"/>
      <c r="X551" s="23" t="s">
        <v>32</v>
      </c>
      <c r="Y551" s="20">
        <f>IF(B551="PAGADO",0,C556)</f>
        <v>-153.00000000000023</v>
      </c>
      <c r="AA551" s="193" t="s">
        <v>20</v>
      </c>
      <c r="AB551" s="193"/>
      <c r="AC551" s="193"/>
      <c r="AD551" s="193"/>
    </row>
    <row r="552" spans="2:41" x14ac:dyDescent="0.25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1036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1062</v>
      </c>
      <c r="AL553" s="3">
        <v>80</v>
      </c>
      <c r="AM553" s="3"/>
      <c r="AN553" s="18">
        <v>80</v>
      </c>
      <c r="AO553" s="3"/>
    </row>
    <row r="554" spans="2:41" x14ac:dyDescent="0.25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1038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 x14ac:dyDescent="0.25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1039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 x14ac:dyDescent="0.25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1055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 x14ac:dyDescent="0.4">
      <c r="B557" s="194" t="str">
        <f>IF(C556&lt;0,"NO PAGAR","COBRAR")</f>
        <v>NO PAGAR</v>
      </c>
      <c r="C557" s="194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94" t="str">
        <f>IF(Y556&lt;0,"NO PAGAR","COBRAR")</f>
        <v>COBRAR</v>
      </c>
      <c r="Y557" s="194"/>
      <c r="AA557" s="4">
        <v>45105</v>
      </c>
      <c r="AB557" s="3" t="s">
        <v>1055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 x14ac:dyDescent="0.25">
      <c r="B558" s="186" t="s">
        <v>9</v>
      </c>
      <c r="C558" s="18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6" t="s">
        <v>9</v>
      </c>
      <c r="Y558" s="187"/>
      <c r="AA558" s="4">
        <v>45107</v>
      </c>
      <c r="AB558" s="3" t="s">
        <v>1055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 x14ac:dyDescent="0.25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1060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 x14ac:dyDescent="0.25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1063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 x14ac:dyDescent="0.25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1063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 x14ac:dyDescent="0.25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1063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 x14ac:dyDescent="0.25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1063</v>
      </c>
      <c r="AC563" s="3" t="s">
        <v>1064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 x14ac:dyDescent="0.25">
      <c r="B564" s="11" t="s">
        <v>1028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1026</v>
      </c>
      <c r="C567" s="10">
        <v>180</v>
      </c>
      <c r="E567" s="188" t="s">
        <v>7</v>
      </c>
      <c r="F567" s="189"/>
      <c r="G567" s="190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88" t="s">
        <v>7</v>
      </c>
      <c r="AB567" s="189"/>
      <c r="AC567" s="190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 x14ac:dyDescent="0.25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 x14ac:dyDescent="0.3">
      <c r="B569" s="12"/>
      <c r="C569" s="10"/>
      <c r="N569" s="188" t="s">
        <v>7</v>
      </c>
      <c r="O569" s="189"/>
      <c r="P569" s="189"/>
      <c r="Q569" s="190"/>
      <c r="R569" s="18">
        <f>SUM(R553:R568)</f>
        <v>1287.51</v>
      </c>
      <c r="S569" s="3"/>
      <c r="V569" s="17"/>
      <c r="X569" s="12"/>
      <c r="Y569" s="10"/>
      <c r="AJ569" s="188" t="s">
        <v>7</v>
      </c>
      <c r="AK569" s="189"/>
      <c r="AL569" s="189"/>
      <c r="AM569" s="190"/>
      <c r="AN569" s="18">
        <f>SUM(AN553:AN568)</f>
        <v>80</v>
      </c>
      <c r="AO569" s="3"/>
    </row>
    <row r="570" spans="2:41" ht="27" thickBot="1" x14ac:dyDescent="0.3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 x14ac:dyDescent="0.25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ht="26.25" customHeight="1" x14ac:dyDescent="0.4">
      <c r="H584" s="76" t="s">
        <v>30</v>
      </c>
      <c r="I584" s="76"/>
      <c r="J584" s="76"/>
      <c r="V584" s="17"/>
      <c r="AA584" s="192" t="s">
        <v>31</v>
      </c>
      <c r="AB584" s="192"/>
      <c r="AC584" s="192"/>
    </row>
    <row r="585" spans="1:43" ht="23.25" x14ac:dyDescent="0.35">
      <c r="B585" s="24" t="s">
        <v>67</v>
      </c>
      <c r="V585" s="17"/>
      <c r="X585" s="22" t="s">
        <v>67</v>
      </c>
    </row>
    <row r="586" spans="1:43" ht="23.25" x14ac:dyDescent="0.35">
      <c r="B586" s="23" t="s">
        <v>82</v>
      </c>
      <c r="C586" s="20">
        <f>IF(X551="PAGADO",0,Y556)</f>
        <v>1152.4899999999996</v>
      </c>
      <c r="E586" s="193" t="s">
        <v>20</v>
      </c>
      <c r="F586" s="193"/>
      <c r="G586" s="193"/>
      <c r="H586" s="193"/>
      <c r="V586" s="17"/>
      <c r="X586" s="23" t="s">
        <v>32</v>
      </c>
      <c r="Y586" s="20">
        <f>IF(B586="PAGADO",0,C591)</f>
        <v>0</v>
      </c>
      <c r="AA586" s="193" t="s">
        <v>20</v>
      </c>
      <c r="AB586" s="193"/>
      <c r="AC586" s="193"/>
      <c r="AD586" s="193"/>
    </row>
    <row r="587" spans="1:43" x14ac:dyDescent="0.25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 x14ac:dyDescent="0.25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1100</v>
      </c>
      <c r="AL588" s="3"/>
      <c r="AM588" s="3"/>
      <c r="AN588" s="18">
        <v>150</v>
      </c>
      <c r="AO588" s="3"/>
    </row>
    <row r="589" spans="1:43" x14ac:dyDescent="0.25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 x14ac:dyDescent="0.25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1081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 x14ac:dyDescent="0.25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 x14ac:dyDescent="0.3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5" t="str">
        <f>IF(Y591&lt;0,"NO PAGAR","COBRAR'")</f>
        <v>COBRAR'</v>
      </c>
      <c r="Y592" s="195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 x14ac:dyDescent="0.35">
      <c r="B593" s="195" t="str">
        <f>IF(C591&lt;0,"NO PAGAR","COBRAR'")</f>
        <v>COBRAR'</v>
      </c>
      <c r="C593" s="195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86" t="s">
        <v>9</v>
      </c>
      <c r="C594" s="187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86" t="s">
        <v>9</v>
      </c>
      <c r="Y594" s="187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16</v>
      </c>
      <c r="C602" s="10"/>
      <c r="E602" s="188" t="s">
        <v>7</v>
      </c>
      <c r="F602" s="189"/>
      <c r="G602" s="190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88" t="s">
        <v>7</v>
      </c>
      <c r="AB602" s="189"/>
      <c r="AC602" s="190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 x14ac:dyDescent="0.25">
      <c r="B603" s="11" t="s">
        <v>1076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 x14ac:dyDescent="0.25">
      <c r="B604" s="12"/>
      <c r="C604" s="10"/>
      <c r="N604" s="188" t="s">
        <v>7</v>
      </c>
      <c r="O604" s="189"/>
      <c r="P604" s="189"/>
      <c r="Q604" s="190"/>
      <c r="R604" s="18">
        <f>SUM(R588:R603)</f>
        <v>2300</v>
      </c>
      <c r="S604" s="3"/>
      <c r="V604" s="17"/>
      <c r="X604" s="12"/>
      <c r="Y604" s="10"/>
      <c r="AJ604" s="188" t="s">
        <v>7</v>
      </c>
      <c r="AK604" s="189"/>
      <c r="AL604" s="189"/>
      <c r="AM604" s="190"/>
      <c r="AN604" s="18">
        <f>SUM(AN588:AN603)</f>
        <v>150</v>
      </c>
      <c r="AO604" s="3"/>
    </row>
    <row r="605" spans="2:41" ht="15.75" thickBot="1" x14ac:dyDescent="0.3">
      <c r="B605" s="12"/>
      <c r="C605" s="10"/>
      <c r="V605" s="17"/>
      <c r="X605" s="12"/>
      <c r="Y605" s="10"/>
    </row>
    <row r="606" spans="2:41" ht="15.75" thickBot="1" x14ac:dyDescent="0.3">
      <c r="B606" s="12"/>
      <c r="C606" s="10"/>
      <c r="N606" t="s">
        <v>1075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 x14ac:dyDescent="0.3">
      <c r="B607" s="12"/>
      <c r="C607" s="10"/>
      <c r="E607" s="14"/>
      <c r="N607" t="s">
        <v>1075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 x14ac:dyDescent="0.3">
      <c r="B608" s="12"/>
      <c r="C608" s="10"/>
      <c r="N608" t="s">
        <v>1075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 x14ac:dyDescent="0.3">
      <c r="B609" s="12"/>
      <c r="C609" s="10"/>
      <c r="N609" t="s">
        <v>1075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 x14ac:dyDescent="0.3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 x14ac:dyDescent="0.25">
      <c r="B611" s="11"/>
      <c r="C611" s="10"/>
      <c r="V611" s="17"/>
      <c r="X611" s="11"/>
      <c r="Y611" s="10"/>
    </row>
    <row r="612" spans="2:27" x14ac:dyDescent="0.25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 x14ac:dyDescent="0.25">
      <c r="E613" s="1" t="s">
        <v>19</v>
      </c>
      <c r="V613" s="17"/>
      <c r="AA613" s="1" t="s">
        <v>19</v>
      </c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  <c r="AC626" s="191" t="s">
        <v>29</v>
      </c>
      <c r="AD626" s="191"/>
      <c r="AE626" s="191"/>
    </row>
    <row r="627" spans="2:41" ht="27" customHeight="1" x14ac:dyDescent="0.4">
      <c r="H627" s="76" t="s">
        <v>28</v>
      </c>
      <c r="I627" s="76"/>
      <c r="J627" s="76"/>
      <c r="V627" s="17"/>
      <c r="AC627" s="191"/>
      <c r="AD627" s="191"/>
      <c r="AE627" s="191"/>
    </row>
    <row r="628" spans="2:41" ht="15" customHeight="1" x14ac:dyDescent="0.4">
      <c r="H628" s="76"/>
      <c r="I628" s="76"/>
      <c r="J628" s="76"/>
      <c r="V628" s="17"/>
      <c r="AC628" s="191"/>
      <c r="AD628" s="191"/>
      <c r="AE628" s="191"/>
    </row>
    <row r="629" spans="2:41" x14ac:dyDescent="0.25">
      <c r="V629" s="17"/>
    </row>
    <row r="630" spans="2:41" x14ac:dyDescent="0.25">
      <c r="V630" s="17"/>
    </row>
    <row r="631" spans="2:41" ht="23.25" x14ac:dyDescent="0.35">
      <c r="B631" s="22" t="s">
        <v>68</v>
      </c>
      <c r="V631" s="17"/>
      <c r="X631" s="22" t="s">
        <v>68</v>
      </c>
    </row>
    <row r="632" spans="2:41" ht="23.25" x14ac:dyDescent="0.35">
      <c r="B632" s="23" t="s">
        <v>130</v>
      </c>
      <c r="C632" s="20">
        <f>IF(X586="PAGADO",0,Y591)</f>
        <v>727.74</v>
      </c>
      <c r="E632" s="193" t="s">
        <v>20</v>
      </c>
      <c r="F632" s="193"/>
      <c r="G632" s="193"/>
      <c r="H632" s="193"/>
      <c r="V632" s="17"/>
      <c r="X632" s="23" t="s">
        <v>32</v>
      </c>
      <c r="Y632" s="20">
        <f>IF(B632="PAGADO",0,C637)</f>
        <v>0</v>
      </c>
      <c r="AA632" s="193" t="s">
        <v>20</v>
      </c>
      <c r="AB632" s="193"/>
      <c r="AC632" s="193"/>
      <c r="AD632" s="193"/>
    </row>
    <row r="633" spans="2:41" x14ac:dyDescent="0.25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 x14ac:dyDescent="0.25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1175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1178</v>
      </c>
      <c r="AL634" s="3"/>
      <c r="AM634" s="3"/>
      <c r="AN634" s="18">
        <v>40</v>
      </c>
      <c r="AO634" s="3"/>
    </row>
    <row r="635" spans="2:41" x14ac:dyDescent="0.25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1115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1175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 x14ac:dyDescent="0.25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 x14ac:dyDescent="0.25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 x14ac:dyDescent="0.4">
      <c r="B638" s="194" t="str">
        <f>IF(C637&lt;0,"NO PAGAR","COBRAR")</f>
        <v>COBRAR</v>
      </c>
      <c r="C638" s="194"/>
      <c r="E638" s="4">
        <v>45138</v>
      </c>
      <c r="F638" s="3" t="s">
        <v>1106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94" t="str">
        <f>IF(Y637&lt;0,"NO PAGAR","COBRAR")</f>
        <v>COBRAR</v>
      </c>
      <c r="Y638" s="194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86" t="s">
        <v>9</v>
      </c>
      <c r="C639" s="187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86" t="s">
        <v>9</v>
      </c>
      <c r="Y639" s="187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14</v>
      </c>
      <c r="C645" s="10"/>
      <c r="E645" s="4">
        <v>45140</v>
      </c>
      <c r="F645" s="3" t="s">
        <v>1130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1181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15</v>
      </c>
      <c r="C646" s="10"/>
      <c r="E646" s="4">
        <v>45140</v>
      </c>
      <c r="F646" s="3" t="s">
        <v>1131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17</v>
      </c>
      <c r="C648" s="10">
        <v>473.21</v>
      </c>
      <c r="E648" s="188" t="s">
        <v>7</v>
      </c>
      <c r="F648" s="189"/>
      <c r="G648" s="190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88" t="s">
        <v>7</v>
      </c>
      <c r="AB648" s="189"/>
      <c r="AC648" s="190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 x14ac:dyDescent="0.25">
      <c r="B650" s="12"/>
      <c r="C650" s="10"/>
      <c r="N650" s="188" t="s">
        <v>7</v>
      </c>
      <c r="O650" s="189"/>
      <c r="P650" s="189"/>
      <c r="Q650" s="190"/>
      <c r="R650" s="18">
        <f>SUM(R634:R649)</f>
        <v>420</v>
      </c>
      <c r="S650" s="3"/>
      <c r="V650" s="17"/>
      <c r="X650" s="12"/>
      <c r="Y650" s="10"/>
      <c r="AJ650" s="188" t="s">
        <v>7</v>
      </c>
      <c r="AK650" s="189"/>
      <c r="AL650" s="189"/>
      <c r="AM650" s="190"/>
      <c r="AN650" s="18">
        <f>SUM(AN634:AN649)</f>
        <v>40</v>
      </c>
      <c r="AO650" s="3"/>
    </row>
    <row r="651" spans="2:41" x14ac:dyDescent="0.25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 x14ac:dyDescent="0.25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1121</v>
      </c>
      <c r="V652" s="17"/>
      <c r="X652" s="12"/>
      <c r="Y652" s="10"/>
    </row>
    <row r="653" spans="2:41" x14ac:dyDescent="0.25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 x14ac:dyDescent="0.25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 x14ac:dyDescent="0.25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 x14ac:dyDescent="0.25">
      <c r="E656" s="1" t="s">
        <v>19</v>
      </c>
      <c r="V656" s="17"/>
      <c r="AA656" s="1" t="s">
        <v>19</v>
      </c>
    </row>
    <row r="657" spans="1:43" x14ac:dyDescent="0.25">
      <c r="V657" s="17"/>
    </row>
    <row r="658" spans="1:43" x14ac:dyDescent="0.25">
      <c r="V658" s="17"/>
    </row>
    <row r="659" spans="1:43" x14ac:dyDescent="0.25">
      <c r="V659" s="17"/>
    </row>
    <row r="660" spans="1:43" x14ac:dyDescent="0.25">
      <c r="V660" s="17"/>
    </row>
    <row r="661" spans="1:43" x14ac:dyDescent="0.25">
      <c r="V661" s="17"/>
    </row>
    <row r="662" spans="1:43" x14ac:dyDescent="0.25">
      <c r="V662" s="17"/>
    </row>
    <row r="663" spans="1:4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5">
      <c r="V666" s="17"/>
    </row>
    <row r="667" spans="1:43" ht="23.25" customHeight="1" x14ac:dyDescent="0.4">
      <c r="H667" s="76" t="s">
        <v>30</v>
      </c>
      <c r="I667" s="76"/>
      <c r="J667" s="76"/>
      <c r="V667" s="17"/>
      <c r="AA667" s="192" t="s">
        <v>31</v>
      </c>
      <c r="AB667" s="192"/>
      <c r="AC667" s="192"/>
    </row>
    <row r="668" spans="1:43" ht="15" customHeight="1" x14ac:dyDescent="0.4">
      <c r="H668" s="76"/>
      <c r="I668" s="76"/>
      <c r="J668" s="76"/>
      <c r="V668" s="17"/>
      <c r="AA668" s="192"/>
      <c r="AB668" s="192"/>
      <c r="AC668" s="192"/>
    </row>
    <row r="669" spans="1:43" x14ac:dyDescent="0.25">
      <c r="V669" s="17"/>
    </row>
    <row r="670" spans="1:43" x14ac:dyDescent="0.25">
      <c r="V670" s="17"/>
    </row>
    <row r="671" spans="1:43" ht="23.25" x14ac:dyDescent="0.35">
      <c r="B671" s="24" t="s">
        <v>68</v>
      </c>
      <c r="V671" s="17"/>
      <c r="X671" s="22" t="s">
        <v>68</v>
      </c>
    </row>
    <row r="672" spans="1:43" ht="23.25" x14ac:dyDescent="0.35">
      <c r="B672" s="23" t="s">
        <v>82</v>
      </c>
      <c r="C672" s="20">
        <f>IF(X632="PAGADO",0,Y637)</f>
        <v>703.53</v>
      </c>
      <c r="E672" s="193" t="s">
        <v>1197</v>
      </c>
      <c r="F672" s="193"/>
      <c r="G672" s="193"/>
      <c r="H672" s="193"/>
      <c r="V672" s="17"/>
      <c r="X672" s="23" t="s">
        <v>32</v>
      </c>
      <c r="Y672" s="20">
        <f>IF(B672="PAGADO",0,C677)</f>
        <v>0</v>
      </c>
      <c r="AA672" s="193" t="s">
        <v>20</v>
      </c>
      <c r="AB672" s="193"/>
      <c r="AC672" s="193"/>
      <c r="AD672" s="193"/>
    </row>
    <row r="673" spans="2:41" x14ac:dyDescent="0.25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 x14ac:dyDescent="0.25">
      <c r="C674" s="20"/>
      <c r="E674" s="4">
        <v>45108</v>
      </c>
      <c r="F674" s="3" t="s">
        <v>1196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1243</v>
      </c>
      <c r="AC674" s="3" t="s">
        <v>1244</v>
      </c>
      <c r="AD674" s="5">
        <v>160</v>
      </c>
      <c r="AE674" t="s">
        <v>210</v>
      </c>
      <c r="AJ674" s="25">
        <v>45159</v>
      </c>
      <c r="AK674" s="3" t="s">
        <v>1239</v>
      </c>
      <c r="AL674" s="3">
        <v>200</v>
      </c>
      <c r="AM674" s="3"/>
      <c r="AN674" s="18">
        <v>200</v>
      </c>
      <c r="AO674" s="3"/>
    </row>
    <row r="675" spans="2:41" x14ac:dyDescent="0.25">
      <c r="B675" s="1" t="s">
        <v>24</v>
      </c>
      <c r="C675" s="19">
        <f>IF(C672&gt;0,C672+C673,C673)</f>
        <v>1657.4</v>
      </c>
      <c r="E675" s="4">
        <v>45107</v>
      </c>
      <c r="F675" s="3" t="s">
        <v>442</v>
      </c>
      <c r="G675" s="3" t="s">
        <v>1204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1243</v>
      </c>
      <c r="AC675" s="3" t="s">
        <v>1244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 x14ac:dyDescent="0.25">
      <c r="B676" s="1" t="s">
        <v>9</v>
      </c>
      <c r="C676" s="20">
        <f>C700</f>
        <v>0</v>
      </c>
      <c r="E676" s="4">
        <v>45132</v>
      </c>
      <c r="F676" s="3" t="s">
        <v>330</v>
      </c>
      <c r="G676" s="3" t="s">
        <v>1216</v>
      </c>
      <c r="H676" s="5">
        <v>330</v>
      </c>
      <c r="I676" t="s">
        <v>779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1261</v>
      </c>
      <c r="AL676" s="3">
        <v>200</v>
      </c>
      <c r="AM676" s="3"/>
      <c r="AN676" s="18">
        <v>200</v>
      </c>
      <c r="AO676" s="3"/>
    </row>
    <row r="677" spans="2:41" x14ac:dyDescent="0.25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 x14ac:dyDescent="0.35">
      <c r="B678" s="6"/>
      <c r="C678" s="7"/>
      <c r="E678" s="4">
        <v>45111</v>
      </c>
      <c r="F678" s="3" t="s">
        <v>1224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5" t="str">
        <f>IF(Y677&lt;0,"NO PAGAR","COBRAR'")</f>
        <v>NO PAGAR</v>
      </c>
      <c r="Y678" s="195"/>
      <c r="AA678" s="4">
        <v>45159</v>
      </c>
      <c r="AB678" s="3" t="s">
        <v>1268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 x14ac:dyDescent="0.35">
      <c r="B679" s="195" t="str">
        <f>IF(C677&lt;0,"NO PAGAR","COBRAR'")</f>
        <v>COBRAR'</v>
      </c>
      <c r="C679" s="195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86" t="s">
        <v>9</v>
      </c>
      <c r="C680" s="18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86" t="s">
        <v>9</v>
      </c>
      <c r="Y680" s="18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16</v>
      </c>
      <c r="C688" s="10"/>
      <c r="E688" s="188" t="s">
        <v>7</v>
      </c>
      <c r="F688" s="189"/>
      <c r="G688" s="190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88" t="s">
        <v>7</v>
      </c>
      <c r="AB688" s="189"/>
      <c r="AC688" s="190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 x14ac:dyDescent="0.25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1269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 x14ac:dyDescent="0.3">
      <c r="B690" s="12"/>
      <c r="C690" s="10"/>
      <c r="N690" s="188" t="s">
        <v>7</v>
      </c>
      <c r="O690" s="189"/>
      <c r="P690" s="189"/>
      <c r="Q690" s="190"/>
      <c r="R690" s="18">
        <f>SUM(R674:R689)</f>
        <v>0</v>
      </c>
      <c r="S690" s="3"/>
      <c r="V690" s="17"/>
      <c r="X690" s="12"/>
      <c r="Y690" s="10"/>
      <c r="AJ690" s="188" t="s">
        <v>7</v>
      </c>
      <c r="AK690" s="189"/>
      <c r="AL690" s="189"/>
      <c r="AM690" s="190"/>
      <c r="AN690" s="18">
        <f>SUM(AN674:AN689)</f>
        <v>2900</v>
      </c>
      <c r="AO690" s="3"/>
    </row>
    <row r="691" spans="2:43" ht="15.75" thickBot="1" x14ac:dyDescent="0.3">
      <c r="B691" s="12"/>
      <c r="C691" s="10"/>
      <c r="V691" s="17"/>
      <c r="X691" s="12"/>
      <c r="Y691" s="10"/>
      <c r="AJ691" s="183">
        <v>0.68635416666666671</v>
      </c>
      <c r="AK691" s="181">
        <v>20230804</v>
      </c>
      <c r="AL691" s="181" t="s">
        <v>472</v>
      </c>
      <c r="AM691" s="181" t="s">
        <v>476</v>
      </c>
      <c r="AN691" s="181">
        <v>183</v>
      </c>
      <c r="AO691" s="182">
        <v>104571</v>
      </c>
      <c r="AP691" s="181">
        <v>0</v>
      </c>
      <c r="AQ691" s="180"/>
    </row>
    <row r="692" spans="2:43" ht="15.75" thickBot="1" x14ac:dyDescent="0.3">
      <c r="B692" s="12"/>
      <c r="C692" s="10"/>
      <c r="V692" s="17"/>
      <c r="X692" s="12"/>
      <c r="Y692" s="10"/>
      <c r="AJ692" s="183">
        <v>0.72018518518518515</v>
      </c>
      <c r="AK692" s="181">
        <v>20230807</v>
      </c>
      <c r="AL692" s="181" t="s">
        <v>474</v>
      </c>
      <c r="AM692" s="181" t="s">
        <v>476</v>
      </c>
      <c r="AN692" s="181">
        <v>172</v>
      </c>
      <c r="AO692" s="182">
        <v>98283</v>
      </c>
      <c r="AP692" s="181">
        <v>99999999</v>
      </c>
      <c r="AQ692" s="180"/>
    </row>
    <row r="693" spans="2:43" ht="15.75" thickBot="1" x14ac:dyDescent="0.3">
      <c r="B693" s="12"/>
      <c r="C693" s="10"/>
      <c r="E693" s="14"/>
      <c r="V693" s="17"/>
      <c r="X693" s="12"/>
      <c r="Y693" s="10"/>
      <c r="AA693" s="14"/>
      <c r="AJ693" s="183">
        <v>0.75373842592592588</v>
      </c>
      <c r="AK693" s="181">
        <v>20230808</v>
      </c>
      <c r="AL693" s="181" t="s">
        <v>472</v>
      </c>
      <c r="AM693" s="181" t="s">
        <v>476</v>
      </c>
      <c r="AN693" s="181">
        <v>230.01</v>
      </c>
      <c r="AO693" s="182">
        <v>131433</v>
      </c>
      <c r="AP693" s="181">
        <v>0</v>
      </c>
      <c r="AQ693" s="180"/>
    </row>
    <row r="694" spans="2:43" x14ac:dyDescent="0.25">
      <c r="B694" s="12"/>
      <c r="C694" s="10"/>
      <c r="V694" s="17"/>
      <c r="X694" s="12"/>
      <c r="Y694" s="10"/>
      <c r="AN694" s="1">
        <f>SUM(AN691:AN693)</f>
        <v>585.01</v>
      </c>
    </row>
    <row r="695" spans="2:43" x14ac:dyDescent="0.25">
      <c r="B695" s="12"/>
      <c r="C695" s="10"/>
      <c r="V695" s="17"/>
      <c r="X695" s="12"/>
      <c r="Y695" s="10"/>
    </row>
    <row r="696" spans="2:43" x14ac:dyDescent="0.25">
      <c r="B696" s="12"/>
      <c r="C696" s="10"/>
      <c r="V696" s="17"/>
      <c r="X696" s="12"/>
      <c r="Y696" s="10"/>
    </row>
    <row r="697" spans="2:43" x14ac:dyDescent="0.25">
      <c r="B697" s="12"/>
      <c r="C697" s="10"/>
      <c r="V697" s="17"/>
      <c r="X697" s="12"/>
      <c r="Y697" s="10"/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1"/>
      <c r="C699" s="10"/>
      <c r="V699" s="17"/>
      <c r="X699" s="11"/>
      <c r="Y699" s="10"/>
    </row>
    <row r="700" spans="2:43" x14ac:dyDescent="0.25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 x14ac:dyDescent="0.25">
      <c r="E701" s="1" t="s">
        <v>19</v>
      </c>
      <c r="V701" s="17"/>
      <c r="AA701" s="1" t="s">
        <v>19</v>
      </c>
    </row>
    <row r="702" spans="2:43" x14ac:dyDescent="0.25">
      <c r="V702" s="17"/>
    </row>
    <row r="703" spans="2:43" x14ac:dyDescent="0.25">
      <c r="V703" s="17"/>
    </row>
    <row r="704" spans="2:43" x14ac:dyDescent="0.25">
      <c r="V704" s="17"/>
    </row>
    <row r="705" spans="2:31" x14ac:dyDescent="0.25">
      <c r="V705" s="17"/>
    </row>
    <row r="706" spans="2:31" x14ac:dyDescent="0.25">
      <c r="V706" s="17"/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  <c r="AC714" s="191" t="s">
        <v>29</v>
      </c>
      <c r="AD714" s="191"/>
      <c r="AE714" s="191"/>
    </row>
    <row r="715" spans="2:31" ht="24" customHeight="1" x14ac:dyDescent="0.4">
      <c r="H715" s="76" t="s">
        <v>28</v>
      </c>
      <c r="I715" s="76"/>
      <c r="J715" s="76"/>
      <c r="V715" s="17"/>
      <c r="AC715" s="191"/>
      <c r="AD715" s="191"/>
      <c r="AE715" s="191"/>
    </row>
    <row r="716" spans="2:31" ht="15" customHeight="1" x14ac:dyDescent="0.4">
      <c r="H716" s="76"/>
      <c r="I716" s="76"/>
      <c r="J716" s="76"/>
      <c r="V716" s="17"/>
      <c r="AC716" s="191"/>
      <c r="AD716" s="191"/>
      <c r="AE716" s="191"/>
    </row>
    <row r="717" spans="2:31" x14ac:dyDescent="0.25">
      <c r="V717" s="17"/>
    </row>
    <row r="718" spans="2:31" x14ac:dyDescent="0.25">
      <c r="V718" s="17"/>
    </row>
    <row r="719" spans="2:31" ht="23.25" x14ac:dyDescent="0.35">
      <c r="B719" s="22" t="s">
        <v>69</v>
      </c>
      <c r="V719" s="17"/>
      <c r="X719" s="22" t="s">
        <v>69</v>
      </c>
    </row>
    <row r="720" spans="2:31" ht="23.25" x14ac:dyDescent="0.35">
      <c r="B720" s="23" t="s">
        <v>32</v>
      </c>
      <c r="C720" s="20">
        <f>IF(X672="PAGADO",0,Y677)</f>
        <v>-2775.01</v>
      </c>
      <c r="E720" s="193" t="s">
        <v>20</v>
      </c>
      <c r="F720" s="193"/>
      <c r="G720" s="193"/>
      <c r="H720" s="193"/>
      <c r="V720" s="17"/>
      <c r="X720" s="23" t="s">
        <v>32</v>
      </c>
      <c r="Y720" s="20">
        <f>IF(B720="PAGADO",0,C725)</f>
        <v>-2975.01</v>
      </c>
      <c r="AA720" s="193" t="s">
        <v>20</v>
      </c>
      <c r="AB720" s="193"/>
      <c r="AC720" s="193"/>
      <c r="AD720" s="193"/>
    </row>
    <row r="721" spans="2:41" x14ac:dyDescent="0.25">
      <c r="B721" s="1" t="s">
        <v>0</v>
      </c>
      <c r="C721" s="19">
        <f>H736</f>
        <v>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 x14ac:dyDescent="0.25">
      <c r="C722" s="20"/>
      <c r="E722" s="4"/>
      <c r="F722" s="3"/>
      <c r="G722" s="3"/>
      <c r="H722" s="5"/>
      <c r="N722" s="25">
        <v>45166</v>
      </c>
      <c r="O722" s="3" t="s">
        <v>1280</v>
      </c>
      <c r="P722" s="3"/>
      <c r="Q722" s="3"/>
      <c r="R722" s="18">
        <v>200</v>
      </c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" t="s">
        <v>24</v>
      </c>
      <c r="C723" s="19">
        <f>IF(C720&gt;0,C720+C721,C721)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24</v>
      </c>
      <c r="Y723" s="19">
        <f>IF(Y720&gt;0,Y720+Y721,Y721)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" t="s">
        <v>9</v>
      </c>
      <c r="C724" s="20">
        <f>C747</f>
        <v>2975.01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2975.01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6" t="s">
        <v>25</v>
      </c>
      <c r="C725" s="21">
        <f>C723-C724</f>
        <v>-2975.01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-2975.01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 x14ac:dyDescent="0.4">
      <c r="B726" s="194" t="str">
        <f>IF(C725&lt;0,"NO PAGAR","COBRAR")</f>
        <v>NO PAGAR</v>
      </c>
      <c r="C726" s="194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94" t="str">
        <f>IF(Y725&lt;0,"NO PAGAR","COBRAR")</f>
        <v>NO PAGAR</v>
      </c>
      <c r="Y726" s="194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86" t="s">
        <v>9</v>
      </c>
      <c r="C727" s="187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86" t="s">
        <v>9</v>
      </c>
      <c r="Y727" s="187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9" t="str">
        <f>IF(C761&lt;0,"SALDO A FAVOR","SALDO ADELANTAD0'")</f>
        <v>SALDO ADELANTAD0'</v>
      </c>
      <c r="C728" s="10">
        <f>IF(Y677&lt;=0,Y677*-1)</f>
        <v>2775.01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2975.01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R738</f>
        <v>200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17</v>
      </c>
      <c r="C736" s="10"/>
      <c r="E736" s="188" t="s">
        <v>7</v>
      </c>
      <c r="F736" s="189"/>
      <c r="G736" s="190"/>
      <c r="H736" s="5">
        <f>SUM(H722:H735)</f>
        <v>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88" t="s">
        <v>7</v>
      </c>
      <c r="AB736" s="189"/>
      <c r="AC736" s="190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 x14ac:dyDescent="0.25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 x14ac:dyDescent="0.25">
      <c r="B738" s="12"/>
      <c r="C738" s="10"/>
      <c r="N738" s="188" t="s">
        <v>7</v>
      </c>
      <c r="O738" s="189"/>
      <c r="P738" s="189"/>
      <c r="Q738" s="190"/>
      <c r="R738" s="18">
        <f>SUM(R722:R737)</f>
        <v>200</v>
      </c>
      <c r="S738" s="3"/>
      <c r="V738" s="17"/>
      <c r="X738" s="12"/>
      <c r="Y738" s="10"/>
      <c r="AJ738" s="188" t="s">
        <v>7</v>
      </c>
      <c r="AK738" s="189"/>
      <c r="AL738" s="189"/>
      <c r="AM738" s="190"/>
      <c r="AN738" s="18">
        <f>SUM(AN722:AN737)</f>
        <v>0</v>
      </c>
      <c r="AO738" s="3"/>
    </row>
    <row r="739" spans="2:41" x14ac:dyDescent="0.25">
      <c r="B739" s="12"/>
      <c r="C739" s="10"/>
      <c r="V739" s="17"/>
      <c r="X739" s="12"/>
      <c r="Y739" s="10"/>
    </row>
    <row r="740" spans="2:41" x14ac:dyDescent="0.25">
      <c r="B740" s="12"/>
      <c r="C740" s="10"/>
      <c r="V740" s="17"/>
      <c r="X740" s="12"/>
      <c r="Y740" s="10"/>
    </row>
    <row r="741" spans="2:41" x14ac:dyDescent="0.25">
      <c r="B741" s="12"/>
      <c r="C741" s="10"/>
      <c r="E741" s="14"/>
      <c r="V741" s="17"/>
      <c r="X741" s="12"/>
      <c r="Y741" s="10"/>
      <c r="AA741" s="14"/>
    </row>
    <row r="742" spans="2:41" x14ac:dyDescent="0.25">
      <c r="B742" s="12"/>
      <c r="C742" s="10"/>
      <c r="V742" s="17"/>
      <c r="X742" s="12"/>
      <c r="Y742" s="10"/>
    </row>
    <row r="743" spans="2:41" x14ac:dyDescent="0.25">
      <c r="B743" s="12"/>
      <c r="C743" s="10"/>
      <c r="V743" s="17"/>
      <c r="X743" s="12"/>
      <c r="Y743" s="10"/>
    </row>
    <row r="744" spans="2:41" x14ac:dyDescent="0.25">
      <c r="B744" s="12"/>
      <c r="C744" s="10"/>
      <c r="V744" s="17"/>
      <c r="X744" s="12"/>
      <c r="Y744" s="10"/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1"/>
      <c r="C746" s="10"/>
      <c r="V746" s="17"/>
      <c r="X746" s="11"/>
      <c r="Y746" s="10"/>
    </row>
    <row r="747" spans="2:41" x14ac:dyDescent="0.25">
      <c r="B747" s="15" t="s">
        <v>18</v>
      </c>
      <c r="C747" s="16">
        <f>SUM(C728:C746)</f>
        <v>2975.01</v>
      </c>
      <c r="V747" s="17"/>
      <c r="X747" s="15" t="s">
        <v>18</v>
      </c>
      <c r="Y747" s="16">
        <f>SUM(Y728:Y746)</f>
        <v>2975.01</v>
      </c>
    </row>
    <row r="748" spans="2:41" x14ac:dyDescent="0.25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 x14ac:dyDescent="0.25">
      <c r="E749" s="1" t="s">
        <v>19</v>
      </c>
      <c r="V749" s="17"/>
      <c r="AA749" s="1" t="s">
        <v>19</v>
      </c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ht="28.5" customHeight="1" x14ac:dyDescent="0.4">
      <c r="G760" s="192" t="s">
        <v>30</v>
      </c>
      <c r="H760" s="192"/>
      <c r="I760" s="192"/>
      <c r="J760" s="76"/>
      <c r="V760" s="17"/>
      <c r="AA760" s="192" t="s">
        <v>31</v>
      </c>
      <c r="AB760" s="192"/>
      <c r="AC760" s="192"/>
    </row>
    <row r="761" spans="1:43" ht="15" customHeight="1" x14ac:dyDescent="0.4">
      <c r="H761" s="76"/>
      <c r="I761" s="76"/>
      <c r="J761" s="76"/>
      <c r="V761" s="17"/>
      <c r="AA761" s="192"/>
      <c r="AB761" s="192"/>
      <c r="AC761" s="192"/>
    </row>
    <row r="762" spans="1:43" x14ac:dyDescent="0.25">
      <c r="V762" s="17"/>
    </row>
    <row r="763" spans="1:43" x14ac:dyDescent="0.25">
      <c r="V763" s="17"/>
    </row>
    <row r="764" spans="1:43" ht="23.25" x14ac:dyDescent="0.35">
      <c r="B764" s="24" t="s">
        <v>69</v>
      </c>
      <c r="V764" s="17"/>
      <c r="X764" s="22" t="s">
        <v>69</v>
      </c>
    </row>
    <row r="765" spans="1:43" ht="23.25" x14ac:dyDescent="0.35">
      <c r="B765" s="23" t="s">
        <v>32</v>
      </c>
      <c r="C765" s="20">
        <f>IF(X720="PAGADO",0,C725)</f>
        <v>-2975.01</v>
      </c>
      <c r="E765" s="193" t="s">
        <v>20</v>
      </c>
      <c r="F765" s="193"/>
      <c r="G765" s="193"/>
      <c r="H765" s="193"/>
      <c r="V765" s="17"/>
      <c r="X765" s="23" t="s">
        <v>32</v>
      </c>
      <c r="Y765" s="20">
        <f>IF(B1565="PAGADO",0,C770)</f>
        <v>-2975.01</v>
      </c>
      <c r="AA765" s="193" t="s">
        <v>20</v>
      </c>
      <c r="AB765" s="193"/>
      <c r="AC765" s="193"/>
      <c r="AD765" s="193"/>
    </row>
    <row r="766" spans="1:43" x14ac:dyDescent="0.25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 x14ac:dyDescent="0.25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25">
        <v>45159</v>
      </c>
      <c r="AK767" s="3" t="s">
        <v>1239</v>
      </c>
      <c r="AL767" s="3">
        <v>200</v>
      </c>
      <c r="AM767" s="3"/>
      <c r="AN767" s="18">
        <v>200</v>
      </c>
      <c r="AO767" s="3"/>
    </row>
    <row r="768" spans="1:43" x14ac:dyDescent="0.25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" t="s">
        <v>9</v>
      </c>
      <c r="C769" s="20">
        <f>C793</f>
        <v>2975.01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3175.01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6" t="s">
        <v>26</v>
      </c>
      <c r="C770" s="21">
        <f>C768-C769</f>
        <v>-2975.01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-3175.01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 x14ac:dyDescent="0.3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5" t="str">
        <f>IF(Y770&lt;0,"NO PAGAR","COBRAR'")</f>
        <v>NO PAGAR</v>
      </c>
      <c r="Y771" s="195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 x14ac:dyDescent="0.35">
      <c r="B772" s="195" t="str">
        <f>IF(C770&lt;0,"NO PAGAR","COBRAR'")</f>
        <v>NO PAGAR</v>
      </c>
      <c r="C772" s="195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86" t="s">
        <v>9</v>
      </c>
      <c r="C773" s="18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86" t="s">
        <v>9</v>
      </c>
      <c r="Y773" s="18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9" t="str">
        <f>IF(Y725&lt;0,"SALDO ADELANTADO","SALDO A FAVOR '")</f>
        <v>SALDO ADELANTADO</v>
      </c>
      <c r="C774" s="10">
        <f>IF(Y725&lt;=0,Y725*-1)</f>
        <v>2975.01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ADELANTADO</v>
      </c>
      <c r="Y774" s="10">
        <f>IF(C770&lt;=0,C770*-1)</f>
        <v>2975.01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200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16</v>
      </c>
      <c r="C781" s="10"/>
      <c r="E781" s="188" t="s">
        <v>7</v>
      </c>
      <c r="F781" s="189"/>
      <c r="G781" s="190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88" t="s">
        <v>7</v>
      </c>
      <c r="AB781" s="189"/>
      <c r="AC781" s="190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 x14ac:dyDescent="0.25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 x14ac:dyDescent="0.25">
      <c r="B783" s="12"/>
      <c r="C783" s="10"/>
      <c r="N783" s="188" t="s">
        <v>7</v>
      </c>
      <c r="O783" s="189"/>
      <c r="P783" s="189"/>
      <c r="Q783" s="190"/>
      <c r="R783" s="18">
        <f>SUM(R767:R782)</f>
        <v>0</v>
      </c>
      <c r="S783" s="3"/>
      <c r="V783" s="17"/>
      <c r="X783" s="12"/>
      <c r="Y783" s="10"/>
      <c r="AJ783" s="188" t="s">
        <v>7</v>
      </c>
      <c r="AK783" s="189"/>
      <c r="AL783" s="189"/>
      <c r="AM783" s="190"/>
      <c r="AN783" s="18">
        <f>SUM(AN767:AN782)</f>
        <v>200</v>
      </c>
      <c r="AO783" s="3"/>
    </row>
    <row r="784" spans="2:41" x14ac:dyDescent="0.25">
      <c r="B784" s="12"/>
      <c r="C784" s="10"/>
      <c r="V784" s="17"/>
      <c r="X784" s="12"/>
      <c r="Y784" s="10"/>
    </row>
    <row r="785" spans="2:27" x14ac:dyDescent="0.25">
      <c r="B785" s="12"/>
      <c r="C785" s="10"/>
      <c r="V785" s="17"/>
      <c r="X785" s="12"/>
      <c r="Y785" s="10"/>
    </row>
    <row r="786" spans="2:27" x14ac:dyDescent="0.25">
      <c r="B786" s="12"/>
      <c r="C786" s="10"/>
      <c r="E786" s="14"/>
      <c r="V786" s="17"/>
      <c r="X786" s="12"/>
      <c r="Y786" s="10"/>
      <c r="AA786" s="14"/>
    </row>
    <row r="787" spans="2:27" x14ac:dyDescent="0.25">
      <c r="B787" s="12"/>
      <c r="C787" s="10"/>
      <c r="V787" s="17"/>
      <c r="X787" s="12"/>
      <c r="Y787" s="10"/>
    </row>
    <row r="788" spans="2:27" x14ac:dyDescent="0.25">
      <c r="B788" s="12"/>
      <c r="C788" s="10"/>
      <c r="V788" s="17"/>
      <c r="X788" s="12"/>
      <c r="Y788" s="10"/>
    </row>
    <row r="789" spans="2:27" x14ac:dyDescent="0.25">
      <c r="B789" s="12"/>
      <c r="C789" s="10"/>
      <c r="V789" s="17"/>
      <c r="X789" s="12"/>
      <c r="Y789" s="10"/>
    </row>
    <row r="790" spans="2:27" x14ac:dyDescent="0.25">
      <c r="B790" s="12"/>
      <c r="C790" s="10"/>
      <c r="V790" s="17"/>
      <c r="X790" s="12"/>
      <c r="Y790" s="10"/>
    </row>
    <row r="791" spans="2:27" x14ac:dyDescent="0.25">
      <c r="B791" s="12"/>
      <c r="C791" s="10"/>
      <c r="V791" s="17"/>
      <c r="X791" s="12"/>
      <c r="Y791" s="10"/>
    </row>
    <row r="792" spans="2:27" x14ac:dyDescent="0.25">
      <c r="B792" s="11"/>
      <c r="C792" s="10"/>
      <c r="V792" s="17"/>
      <c r="X792" s="11"/>
      <c r="Y792" s="10"/>
    </row>
    <row r="793" spans="2:27" x14ac:dyDescent="0.25">
      <c r="B793" s="15" t="s">
        <v>18</v>
      </c>
      <c r="C793" s="16">
        <f>SUM(C774:C792)</f>
        <v>2975.01</v>
      </c>
      <c r="D793" t="s">
        <v>22</v>
      </c>
      <c r="E793" t="s">
        <v>21</v>
      </c>
      <c r="V793" s="17"/>
      <c r="X793" s="15" t="s">
        <v>18</v>
      </c>
      <c r="Y793" s="16">
        <f>SUM(Y774:Y792)</f>
        <v>3175.01</v>
      </c>
      <c r="Z793" t="s">
        <v>22</v>
      </c>
      <c r="AA793" t="s">
        <v>21</v>
      </c>
    </row>
    <row r="794" spans="2:27" x14ac:dyDescent="0.25">
      <c r="E794" s="1" t="s">
        <v>19</v>
      </c>
      <c r="V794" s="17"/>
      <c r="AA794" s="1" t="s">
        <v>19</v>
      </c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</row>
    <row r="804" spans="2:41" x14ac:dyDescent="0.25">
      <c r="V804" s="17"/>
    </row>
    <row r="805" spans="2:41" x14ac:dyDescent="0.25">
      <c r="V805" s="17"/>
    </row>
    <row r="806" spans="2:41" x14ac:dyDescent="0.25">
      <c r="V806" s="17"/>
    </row>
    <row r="807" spans="2:41" x14ac:dyDescent="0.25">
      <c r="V807" s="17"/>
      <c r="AC807" s="191" t="s">
        <v>29</v>
      </c>
      <c r="AD807" s="191"/>
      <c r="AE807" s="191"/>
    </row>
    <row r="808" spans="2:41" ht="15" customHeight="1" x14ac:dyDescent="0.4">
      <c r="H808" s="76" t="s">
        <v>28</v>
      </c>
      <c r="I808" s="76"/>
      <c r="J808" s="76"/>
      <c r="V808" s="17"/>
      <c r="AC808" s="191"/>
      <c r="AD808" s="191"/>
      <c r="AE808" s="191"/>
    </row>
    <row r="809" spans="2:41" ht="15" customHeight="1" x14ac:dyDescent="0.4">
      <c r="H809" s="76"/>
      <c r="I809" s="76"/>
      <c r="J809" s="76"/>
      <c r="V809" s="17"/>
      <c r="AC809" s="191"/>
      <c r="AD809" s="191"/>
      <c r="AE809" s="191"/>
    </row>
    <row r="810" spans="2:41" x14ac:dyDescent="0.25">
      <c r="V810" s="17"/>
    </row>
    <row r="811" spans="2:41" x14ac:dyDescent="0.25">
      <c r="V811" s="17"/>
    </row>
    <row r="812" spans="2:41" ht="23.25" x14ac:dyDescent="0.35">
      <c r="B812" s="22" t="s">
        <v>70</v>
      </c>
      <c r="V812" s="17"/>
      <c r="X812" s="22" t="s">
        <v>70</v>
      </c>
    </row>
    <row r="813" spans="2:41" ht="23.25" x14ac:dyDescent="0.35">
      <c r="B813" s="23" t="s">
        <v>32</v>
      </c>
      <c r="C813" s="20">
        <f>IF(X765="PAGADO",0,Y770)</f>
        <v>-3175.01</v>
      </c>
      <c r="E813" s="193" t="s">
        <v>20</v>
      </c>
      <c r="F813" s="193"/>
      <c r="G813" s="193"/>
      <c r="H813" s="193"/>
      <c r="V813" s="17"/>
      <c r="X813" s="23" t="s">
        <v>32</v>
      </c>
      <c r="Y813" s="20">
        <f>IF(B813="PAGADO",0,C818)</f>
        <v>-2975.01</v>
      </c>
      <c r="AA813" s="193" t="s">
        <v>20</v>
      </c>
      <c r="AB813" s="193"/>
      <c r="AC813" s="193"/>
      <c r="AD813" s="193"/>
    </row>
    <row r="814" spans="2:41" x14ac:dyDescent="0.25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 x14ac:dyDescent="0.25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" t="s">
        <v>9</v>
      </c>
      <c r="C817" s="20">
        <f>C840</f>
        <v>2975.01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2975.01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6" t="s">
        <v>25</v>
      </c>
      <c r="C818" s="21">
        <f>C816-C817</f>
        <v>-2975.01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-2975.01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 x14ac:dyDescent="0.4">
      <c r="B819" s="194" t="str">
        <f>IF(C818&lt;0,"NO PAGAR","COBRAR")</f>
        <v>NO PAGAR</v>
      </c>
      <c r="C819" s="194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4" t="str">
        <f>IF(Y818&lt;0,"NO PAGAR","COBRAR")</f>
        <v>NO PAGAR</v>
      </c>
      <c r="Y819" s="194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86" t="s">
        <v>9</v>
      </c>
      <c r="C820" s="187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86" t="s">
        <v>9</v>
      </c>
      <c r="Y820" s="187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9" t="str">
        <f>IF(C854&lt;0,"SALDO A FAVOR","SALDO ADELANTAD0'")</f>
        <v>SALDO ADELANTAD0'</v>
      </c>
      <c r="C821" s="10">
        <f>IF(Y765&lt;=0,Y765*-1)</f>
        <v>2975.01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ADELANTADO</v>
      </c>
      <c r="Y821" s="10">
        <f>IF(C818&lt;=0,C818*-1)</f>
        <v>2975.01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17</v>
      </c>
      <c r="C829" s="10"/>
      <c r="E829" s="188" t="s">
        <v>7</v>
      </c>
      <c r="F829" s="189"/>
      <c r="G829" s="190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88" t="s">
        <v>7</v>
      </c>
      <c r="AB829" s="189"/>
      <c r="AC829" s="190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 x14ac:dyDescent="0.25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 x14ac:dyDescent="0.25">
      <c r="B831" s="12"/>
      <c r="C831" s="10"/>
      <c r="N831" s="188" t="s">
        <v>7</v>
      </c>
      <c r="O831" s="189"/>
      <c r="P831" s="189"/>
      <c r="Q831" s="190"/>
      <c r="R831" s="18">
        <f>SUM(R815:R830)</f>
        <v>0</v>
      </c>
      <c r="S831" s="3"/>
      <c r="V831" s="17"/>
      <c r="X831" s="12"/>
      <c r="Y831" s="10"/>
      <c r="AJ831" s="188" t="s">
        <v>7</v>
      </c>
      <c r="AK831" s="189"/>
      <c r="AL831" s="189"/>
      <c r="AM831" s="190"/>
      <c r="AN831" s="18">
        <f>SUM(AN815:AN830)</f>
        <v>0</v>
      </c>
      <c r="AO831" s="3"/>
    </row>
    <row r="832" spans="2:41" x14ac:dyDescent="0.25">
      <c r="B832" s="12"/>
      <c r="C832" s="10"/>
      <c r="V832" s="17"/>
      <c r="X832" s="12"/>
      <c r="Y832" s="10"/>
    </row>
    <row r="833" spans="2:27" x14ac:dyDescent="0.25">
      <c r="B833" s="12"/>
      <c r="C833" s="10"/>
      <c r="V833" s="17"/>
      <c r="X833" s="12"/>
      <c r="Y833" s="10"/>
    </row>
    <row r="834" spans="2:27" x14ac:dyDescent="0.25">
      <c r="B834" s="12"/>
      <c r="C834" s="10"/>
      <c r="E834" s="14"/>
      <c r="V834" s="17"/>
      <c r="X834" s="12"/>
      <c r="Y834" s="10"/>
      <c r="AA834" s="14"/>
    </row>
    <row r="835" spans="2:27" x14ac:dyDescent="0.25">
      <c r="B835" s="12"/>
      <c r="C835" s="10"/>
      <c r="V835" s="17"/>
      <c r="X835" s="12"/>
      <c r="Y835" s="10"/>
    </row>
    <row r="836" spans="2:27" x14ac:dyDescent="0.25">
      <c r="B836" s="12"/>
      <c r="C836" s="10"/>
      <c r="V836" s="17"/>
      <c r="X836" s="12"/>
      <c r="Y836" s="10"/>
    </row>
    <row r="837" spans="2:27" x14ac:dyDescent="0.25">
      <c r="B837" s="12"/>
      <c r="C837" s="10"/>
      <c r="V837" s="17"/>
      <c r="X837" s="12"/>
      <c r="Y837" s="10"/>
    </row>
    <row r="838" spans="2:27" x14ac:dyDescent="0.25">
      <c r="B838" s="12"/>
      <c r="C838" s="10"/>
      <c r="V838" s="17"/>
      <c r="X838" s="12"/>
      <c r="Y838" s="10"/>
    </row>
    <row r="839" spans="2:27" x14ac:dyDescent="0.25">
      <c r="B839" s="11"/>
      <c r="C839" s="10"/>
      <c r="V839" s="17"/>
      <c r="X839" s="11"/>
      <c r="Y839" s="10"/>
    </row>
    <row r="840" spans="2:27" x14ac:dyDescent="0.25">
      <c r="B840" s="15" t="s">
        <v>18</v>
      </c>
      <c r="C840" s="16">
        <f>SUM(C821:C839)</f>
        <v>2975.01</v>
      </c>
      <c r="V840" s="17"/>
      <c r="X840" s="15" t="s">
        <v>18</v>
      </c>
      <c r="Y840" s="16">
        <f>SUM(Y821:Y839)</f>
        <v>2975.01</v>
      </c>
    </row>
    <row r="841" spans="2:27" x14ac:dyDescent="0.25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 x14ac:dyDescent="0.25">
      <c r="E842" s="1" t="s">
        <v>19</v>
      </c>
      <c r="V842" s="17"/>
      <c r="AA842" s="1" t="s">
        <v>19</v>
      </c>
    </row>
    <row r="843" spans="2:27" x14ac:dyDescent="0.25">
      <c r="V843" s="17"/>
    </row>
    <row r="844" spans="2:27" x14ac:dyDescent="0.25">
      <c r="V844" s="17"/>
    </row>
    <row r="845" spans="2:27" x14ac:dyDescent="0.25">
      <c r="V845" s="17"/>
    </row>
    <row r="846" spans="2:27" x14ac:dyDescent="0.25">
      <c r="V846" s="17"/>
    </row>
    <row r="847" spans="2:27" x14ac:dyDescent="0.25">
      <c r="V847" s="17"/>
    </row>
    <row r="848" spans="2:27" x14ac:dyDescent="0.25">
      <c r="V848" s="17"/>
    </row>
    <row r="849" spans="1:43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 x14ac:dyDescent="0.25">
      <c r="V852" s="17"/>
    </row>
    <row r="853" spans="1:43" ht="15" customHeight="1" x14ac:dyDescent="0.4">
      <c r="H853" s="76" t="s">
        <v>30</v>
      </c>
      <c r="I853" s="76"/>
      <c r="J853" s="76"/>
      <c r="V853" s="17"/>
      <c r="AA853" s="192" t="s">
        <v>31</v>
      </c>
      <c r="AB853" s="192"/>
      <c r="AC853" s="192"/>
    </row>
    <row r="854" spans="1:43" ht="15" customHeight="1" x14ac:dyDescent="0.4">
      <c r="H854" s="76"/>
      <c r="I854" s="76"/>
      <c r="J854" s="76"/>
      <c r="V854" s="17"/>
      <c r="AA854" s="192"/>
      <c r="AB854" s="192"/>
      <c r="AC854" s="192"/>
    </row>
    <row r="855" spans="1:43" x14ac:dyDescent="0.25">
      <c r="V855" s="17"/>
    </row>
    <row r="856" spans="1:43" x14ac:dyDescent="0.25">
      <c r="V856" s="17"/>
    </row>
    <row r="857" spans="1:43" ht="23.25" x14ac:dyDescent="0.35">
      <c r="B857" s="24" t="s">
        <v>70</v>
      </c>
      <c r="V857" s="17"/>
      <c r="X857" s="22" t="s">
        <v>70</v>
      </c>
    </row>
    <row r="858" spans="1:43" ht="23.25" x14ac:dyDescent="0.35">
      <c r="B858" s="23" t="s">
        <v>32</v>
      </c>
      <c r="C858" s="20">
        <f>IF(X813="PAGADO",0,C818)</f>
        <v>-2975.01</v>
      </c>
      <c r="E858" s="193" t="s">
        <v>20</v>
      </c>
      <c r="F858" s="193"/>
      <c r="G858" s="193"/>
      <c r="H858" s="193"/>
      <c r="V858" s="17"/>
      <c r="X858" s="23" t="s">
        <v>32</v>
      </c>
      <c r="Y858" s="20">
        <f>IF(B1658="PAGADO",0,C863)</f>
        <v>-2975.01</v>
      </c>
      <c r="AA858" s="193" t="s">
        <v>20</v>
      </c>
      <c r="AB858" s="193"/>
      <c r="AC858" s="193"/>
      <c r="AD858" s="193"/>
    </row>
    <row r="859" spans="1:43" x14ac:dyDescent="0.25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 x14ac:dyDescent="0.25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 x14ac:dyDescent="0.25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 x14ac:dyDescent="0.25">
      <c r="B862" s="1" t="s">
        <v>9</v>
      </c>
      <c r="C862" s="20">
        <f>C886</f>
        <v>2975.01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2975.01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 x14ac:dyDescent="0.25">
      <c r="B863" s="6" t="s">
        <v>26</v>
      </c>
      <c r="C863" s="21">
        <f>C861-C862</f>
        <v>-2975.01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-2975.01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 x14ac:dyDescent="0.3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5" t="str">
        <f>IF(Y863&lt;0,"NO PAGAR","COBRAR'")</f>
        <v>NO PAGAR</v>
      </c>
      <c r="Y864" s="195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 x14ac:dyDescent="0.35">
      <c r="B865" s="195" t="str">
        <f>IF(C863&lt;0,"NO PAGAR","COBRAR'")</f>
        <v>NO PAGAR</v>
      </c>
      <c r="C865" s="195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86" t="s">
        <v>9</v>
      </c>
      <c r="C866" s="18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86" t="s">
        <v>9</v>
      </c>
      <c r="Y866" s="187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9" t="str">
        <f>IF(Y818&lt;0,"SALDO ADELANTADO","SALDO A FAVOR '")</f>
        <v>SALDO ADELANTADO</v>
      </c>
      <c r="C867" s="10">
        <f>IF(Y818&lt;=0,Y818*-1)</f>
        <v>2975.01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ADELANTADO</v>
      </c>
      <c r="Y867" s="10">
        <f>IF(C863&lt;=0,C863*-1)</f>
        <v>2975.01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16</v>
      </c>
      <c r="C874" s="10"/>
      <c r="E874" s="188" t="s">
        <v>7</v>
      </c>
      <c r="F874" s="189"/>
      <c r="G874" s="190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88" t="s">
        <v>7</v>
      </c>
      <c r="AB874" s="189"/>
      <c r="AC874" s="190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 x14ac:dyDescent="0.25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 x14ac:dyDescent="0.25">
      <c r="B876" s="12"/>
      <c r="C876" s="10"/>
      <c r="N876" s="188" t="s">
        <v>7</v>
      </c>
      <c r="O876" s="189"/>
      <c r="P876" s="189"/>
      <c r="Q876" s="190"/>
      <c r="R876" s="18">
        <f>SUM(R860:R875)</f>
        <v>0</v>
      </c>
      <c r="S876" s="3"/>
      <c r="V876" s="17"/>
      <c r="X876" s="12"/>
      <c r="Y876" s="10"/>
      <c r="AJ876" s="188" t="s">
        <v>7</v>
      </c>
      <c r="AK876" s="189"/>
      <c r="AL876" s="189"/>
      <c r="AM876" s="190"/>
      <c r="AN876" s="18">
        <f>SUM(AN860:AN875)</f>
        <v>0</v>
      </c>
      <c r="AO876" s="3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2"/>
      <c r="C879" s="10"/>
      <c r="E879" s="14"/>
      <c r="V879" s="17"/>
      <c r="X879" s="12"/>
      <c r="Y879" s="10"/>
      <c r="AA879" s="14"/>
    </row>
    <row r="880" spans="2:41" x14ac:dyDescent="0.25">
      <c r="B880" s="12"/>
      <c r="C880" s="10"/>
      <c r="V880" s="17"/>
      <c r="X880" s="12"/>
      <c r="Y880" s="10"/>
    </row>
    <row r="881" spans="2:27" x14ac:dyDescent="0.25">
      <c r="B881" s="12"/>
      <c r="C881" s="10"/>
      <c r="V881" s="17"/>
      <c r="X881" s="12"/>
      <c r="Y881" s="10"/>
    </row>
    <row r="882" spans="2:27" x14ac:dyDescent="0.25">
      <c r="B882" s="12"/>
      <c r="C882" s="10"/>
      <c r="V882" s="17"/>
      <c r="X882" s="12"/>
      <c r="Y882" s="10"/>
    </row>
    <row r="883" spans="2:27" x14ac:dyDescent="0.25">
      <c r="B883" s="12"/>
      <c r="C883" s="10"/>
      <c r="V883" s="17"/>
      <c r="X883" s="12"/>
      <c r="Y883" s="10"/>
    </row>
    <row r="884" spans="2:27" x14ac:dyDescent="0.25">
      <c r="B884" s="12"/>
      <c r="C884" s="10"/>
      <c r="V884" s="17"/>
      <c r="X884" s="12"/>
      <c r="Y884" s="10"/>
    </row>
    <row r="885" spans="2:27" x14ac:dyDescent="0.25">
      <c r="B885" s="11"/>
      <c r="C885" s="10"/>
      <c r="V885" s="17"/>
      <c r="X885" s="11"/>
      <c r="Y885" s="10"/>
    </row>
    <row r="886" spans="2:27" x14ac:dyDescent="0.25">
      <c r="B886" s="15" t="s">
        <v>18</v>
      </c>
      <c r="C886" s="16">
        <f>SUM(C867:C885)</f>
        <v>2975.01</v>
      </c>
      <c r="D886" t="s">
        <v>22</v>
      </c>
      <c r="E886" t="s">
        <v>21</v>
      </c>
      <c r="V886" s="17"/>
      <c r="X886" s="15" t="s">
        <v>18</v>
      </c>
      <c r="Y886" s="16">
        <f>SUM(Y867:Y885)</f>
        <v>2975.01</v>
      </c>
      <c r="Z886" t="s">
        <v>22</v>
      </c>
      <c r="AA886" t="s">
        <v>21</v>
      </c>
    </row>
    <row r="887" spans="2:27" x14ac:dyDescent="0.25">
      <c r="E887" s="1" t="s">
        <v>19</v>
      </c>
      <c r="V887" s="17"/>
      <c r="AA887" s="1" t="s">
        <v>19</v>
      </c>
    </row>
    <row r="888" spans="2:27" x14ac:dyDescent="0.25">
      <c r="V888" s="17"/>
    </row>
    <row r="889" spans="2:27" x14ac:dyDescent="0.25">
      <c r="V889" s="17"/>
    </row>
    <row r="890" spans="2:27" x14ac:dyDescent="0.25">
      <c r="V890" s="17"/>
    </row>
    <row r="891" spans="2:27" x14ac:dyDescent="0.25">
      <c r="V891" s="17"/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</row>
    <row r="898" spans="2:41" x14ac:dyDescent="0.25">
      <c r="V898" s="17"/>
    </row>
    <row r="899" spans="2:41" x14ac:dyDescent="0.25">
      <c r="V899" s="17"/>
    </row>
    <row r="900" spans="2:41" x14ac:dyDescent="0.25">
      <c r="V900" s="17"/>
    </row>
    <row r="901" spans="2:41" x14ac:dyDescent="0.25">
      <c r="V901" s="17"/>
      <c r="AC901" s="191" t="s">
        <v>29</v>
      </c>
      <c r="AD901" s="191"/>
      <c r="AE901" s="191"/>
    </row>
    <row r="902" spans="2:41" ht="15" customHeight="1" x14ac:dyDescent="0.4">
      <c r="H902" s="76" t="s">
        <v>28</v>
      </c>
      <c r="I902" s="76"/>
      <c r="J902" s="76"/>
      <c r="V902" s="17"/>
      <c r="AC902" s="191"/>
      <c r="AD902" s="191"/>
      <c r="AE902" s="191"/>
    </row>
    <row r="903" spans="2:41" ht="15" customHeight="1" x14ac:dyDescent="0.4">
      <c r="H903" s="76"/>
      <c r="I903" s="76"/>
      <c r="J903" s="76"/>
      <c r="V903" s="17"/>
      <c r="AC903" s="191"/>
      <c r="AD903" s="191"/>
      <c r="AE903" s="191"/>
    </row>
    <row r="904" spans="2:41" x14ac:dyDescent="0.25">
      <c r="V904" s="17"/>
    </row>
    <row r="905" spans="2:41" x14ac:dyDescent="0.25">
      <c r="V905" s="17"/>
    </row>
    <row r="906" spans="2:41" ht="23.25" x14ac:dyDescent="0.35">
      <c r="B906" s="22" t="s">
        <v>71</v>
      </c>
      <c r="V906" s="17"/>
      <c r="X906" s="22" t="s">
        <v>71</v>
      </c>
    </row>
    <row r="907" spans="2:41" ht="23.25" x14ac:dyDescent="0.35">
      <c r="B907" s="23" t="s">
        <v>32</v>
      </c>
      <c r="C907" s="20">
        <f>IF(X858="PAGADO",0,Y863)</f>
        <v>-2975.01</v>
      </c>
      <c r="E907" s="193" t="s">
        <v>20</v>
      </c>
      <c r="F907" s="193"/>
      <c r="G907" s="193"/>
      <c r="H907" s="193"/>
      <c r="V907" s="17"/>
      <c r="X907" s="23" t="s">
        <v>32</v>
      </c>
      <c r="Y907" s="20">
        <f>IF(B907="PAGADO",0,C912)</f>
        <v>-2975.01</v>
      </c>
      <c r="AA907" s="193" t="s">
        <v>20</v>
      </c>
      <c r="AB907" s="193"/>
      <c r="AC907" s="193"/>
      <c r="AD907" s="193"/>
    </row>
    <row r="908" spans="2:41" x14ac:dyDescent="0.25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 x14ac:dyDescent="0.25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" t="s">
        <v>9</v>
      </c>
      <c r="C911" s="20">
        <f>C934</f>
        <v>2975.01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2975.01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6" t="s">
        <v>25</v>
      </c>
      <c r="C912" s="21">
        <f>C910-C911</f>
        <v>-2975.01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-2975.01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 x14ac:dyDescent="0.4">
      <c r="B913" s="194" t="str">
        <f>IF(C912&lt;0,"NO PAGAR","COBRAR")</f>
        <v>NO PAGAR</v>
      </c>
      <c r="C913" s="194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4" t="str">
        <f>IF(Y912&lt;0,"NO PAGAR","COBRAR")</f>
        <v>NO PAGAR</v>
      </c>
      <c r="Y913" s="194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86" t="s">
        <v>9</v>
      </c>
      <c r="C914" s="187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86" t="s">
        <v>9</v>
      </c>
      <c r="Y914" s="187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9" t="str">
        <f>IF(C948&lt;0,"SALDO A FAVOR","SALDO ADELANTAD0'")</f>
        <v>SALDO ADELANTAD0'</v>
      </c>
      <c r="C915" s="10">
        <f>IF(Y863&lt;=0,Y863*-1)</f>
        <v>2975.01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ADELANTADO</v>
      </c>
      <c r="Y915" s="10">
        <f>IF(C912&lt;=0,C912*-1)</f>
        <v>2975.01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17</v>
      </c>
      <c r="C923" s="10"/>
      <c r="E923" s="188" t="s">
        <v>7</v>
      </c>
      <c r="F923" s="189"/>
      <c r="G923" s="190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88" t="s">
        <v>7</v>
      </c>
      <c r="AB923" s="189"/>
      <c r="AC923" s="190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 x14ac:dyDescent="0.25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 x14ac:dyDescent="0.25">
      <c r="B925" s="12"/>
      <c r="C925" s="10"/>
      <c r="N925" s="188" t="s">
        <v>7</v>
      </c>
      <c r="O925" s="189"/>
      <c r="P925" s="189"/>
      <c r="Q925" s="190"/>
      <c r="R925" s="18">
        <f>SUM(R909:R924)</f>
        <v>0</v>
      </c>
      <c r="S925" s="3"/>
      <c r="V925" s="17"/>
      <c r="X925" s="12"/>
      <c r="Y925" s="10"/>
      <c r="AJ925" s="188" t="s">
        <v>7</v>
      </c>
      <c r="AK925" s="189"/>
      <c r="AL925" s="189"/>
      <c r="AM925" s="190"/>
      <c r="AN925" s="18">
        <f>SUM(AN909:AN924)</f>
        <v>0</v>
      </c>
      <c r="AO925" s="3"/>
    </row>
    <row r="926" spans="2:41" x14ac:dyDescent="0.25">
      <c r="B926" s="12"/>
      <c r="C926" s="10"/>
      <c r="V926" s="17"/>
      <c r="X926" s="12"/>
      <c r="Y926" s="10"/>
    </row>
    <row r="927" spans="2:41" x14ac:dyDescent="0.25">
      <c r="B927" s="12"/>
      <c r="C927" s="10"/>
      <c r="V927" s="17"/>
      <c r="X927" s="12"/>
      <c r="Y927" s="10"/>
    </row>
    <row r="928" spans="2:41" x14ac:dyDescent="0.25">
      <c r="B928" s="12"/>
      <c r="C928" s="10"/>
      <c r="E928" s="14"/>
      <c r="V928" s="17"/>
      <c r="X928" s="12"/>
      <c r="Y928" s="10"/>
      <c r="AA928" s="14"/>
    </row>
    <row r="929" spans="1:43" x14ac:dyDescent="0.25">
      <c r="B929" s="12"/>
      <c r="C929" s="10"/>
      <c r="V929" s="17"/>
      <c r="X929" s="12"/>
      <c r="Y929" s="10"/>
    </row>
    <row r="930" spans="1:43" x14ac:dyDescent="0.25">
      <c r="B930" s="12"/>
      <c r="C930" s="10"/>
      <c r="V930" s="17"/>
      <c r="X930" s="12"/>
      <c r="Y930" s="10"/>
    </row>
    <row r="931" spans="1:43" x14ac:dyDescent="0.25">
      <c r="B931" s="12"/>
      <c r="C931" s="10"/>
      <c r="V931" s="17"/>
      <c r="X931" s="12"/>
      <c r="Y931" s="10"/>
    </row>
    <row r="932" spans="1:43" x14ac:dyDescent="0.25">
      <c r="B932" s="12"/>
      <c r="C932" s="10"/>
      <c r="V932" s="17"/>
      <c r="X932" s="12"/>
      <c r="Y932" s="10"/>
    </row>
    <row r="933" spans="1:43" x14ac:dyDescent="0.25">
      <c r="B933" s="11"/>
      <c r="C933" s="10"/>
      <c r="V933" s="17"/>
      <c r="X933" s="11"/>
      <c r="Y933" s="10"/>
    </row>
    <row r="934" spans="1:43" x14ac:dyDescent="0.25">
      <c r="B934" s="15" t="s">
        <v>18</v>
      </c>
      <c r="C934" s="16">
        <f>SUM(C915:C933)</f>
        <v>2975.01</v>
      </c>
      <c r="V934" s="17"/>
      <c r="X934" s="15" t="s">
        <v>18</v>
      </c>
      <c r="Y934" s="16">
        <f>SUM(Y915:Y933)</f>
        <v>2975.01</v>
      </c>
    </row>
    <row r="935" spans="1:43" x14ac:dyDescent="0.25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 x14ac:dyDescent="0.25">
      <c r="E936" s="1" t="s">
        <v>19</v>
      </c>
      <c r="V936" s="17"/>
      <c r="AA936" s="1" t="s">
        <v>19</v>
      </c>
    </row>
    <row r="937" spans="1:43" x14ac:dyDescent="0.25">
      <c r="V937" s="17"/>
    </row>
    <row r="938" spans="1:43" x14ac:dyDescent="0.25">
      <c r="V938" s="17"/>
    </row>
    <row r="939" spans="1:43" x14ac:dyDescent="0.25">
      <c r="V939" s="17"/>
    </row>
    <row r="940" spans="1:43" x14ac:dyDescent="0.25">
      <c r="V940" s="17"/>
    </row>
    <row r="941" spans="1:43" x14ac:dyDescent="0.25">
      <c r="V941" s="17"/>
    </row>
    <row r="942" spans="1:43" x14ac:dyDescent="0.25">
      <c r="V942" s="17"/>
    </row>
    <row r="943" spans="1:43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 x14ac:dyDescent="0.25">
      <c r="V946" s="17"/>
    </row>
    <row r="947" spans="1:43" ht="15" customHeight="1" x14ac:dyDescent="0.4">
      <c r="H947" s="76" t="s">
        <v>30</v>
      </c>
      <c r="I947" s="76"/>
      <c r="J947" s="76"/>
      <c r="V947" s="17"/>
      <c r="AA947" s="192" t="s">
        <v>31</v>
      </c>
      <c r="AB947" s="192"/>
      <c r="AC947" s="192"/>
    </row>
    <row r="948" spans="1:43" ht="15" customHeight="1" x14ac:dyDescent="0.4">
      <c r="H948" s="76"/>
      <c r="I948" s="76"/>
      <c r="J948" s="76"/>
      <c r="V948" s="17"/>
      <c r="AA948" s="192"/>
      <c r="AB948" s="192"/>
      <c r="AC948" s="192"/>
    </row>
    <row r="949" spans="1:43" x14ac:dyDescent="0.25">
      <c r="V949" s="17"/>
    </row>
    <row r="950" spans="1:43" x14ac:dyDescent="0.25">
      <c r="V950" s="17"/>
    </row>
    <row r="951" spans="1:43" ht="23.25" x14ac:dyDescent="0.35">
      <c r="B951" s="24" t="s">
        <v>73</v>
      </c>
      <c r="V951" s="17"/>
      <c r="X951" s="22" t="s">
        <v>71</v>
      </c>
    </row>
    <row r="952" spans="1:43" ht="23.25" x14ac:dyDescent="0.35">
      <c r="B952" s="23" t="s">
        <v>32</v>
      </c>
      <c r="C952" s="20">
        <f>IF(X907="PAGADO",0,C912)</f>
        <v>-2975.01</v>
      </c>
      <c r="E952" s="193" t="s">
        <v>20</v>
      </c>
      <c r="F952" s="193"/>
      <c r="G952" s="193"/>
      <c r="H952" s="193"/>
      <c r="V952" s="17"/>
      <c r="X952" s="23" t="s">
        <v>32</v>
      </c>
      <c r="Y952" s="20">
        <f>IF(B1752="PAGADO",0,C957)</f>
        <v>-2975.01</v>
      </c>
      <c r="AA952" s="193" t="s">
        <v>20</v>
      </c>
      <c r="AB952" s="193"/>
      <c r="AC952" s="193"/>
      <c r="AD952" s="193"/>
    </row>
    <row r="953" spans="1:43" x14ac:dyDescent="0.25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 x14ac:dyDescent="0.25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 x14ac:dyDescent="0.25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 x14ac:dyDescent="0.25">
      <c r="B956" s="1" t="s">
        <v>9</v>
      </c>
      <c r="C956" s="20">
        <f>C980</f>
        <v>2975.01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2975.01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 x14ac:dyDescent="0.25">
      <c r="B957" s="6" t="s">
        <v>26</v>
      </c>
      <c r="C957" s="21">
        <f>C955-C956</f>
        <v>-2975.01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-2975.01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 x14ac:dyDescent="0.3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5" t="str">
        <f>IF(Y957&lt;0,"NO PAGAR","COBRAR'")</f>
        <v>NO PAGAR</v>
      </c>
      <c r="Y958" s="195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 x14ac:dyDescent="0.35">
      <c r="B959" s="195" t="str">
        <f>IF(C957&lt;0,"NO PAGAR","COBRAR'")</f>
        <v>NO PAGAR</v>
      </c>
      <c r="C959" s="195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x14ac:dyDescent="0.25">
      <c r="B960" s="186" t="s">
        <v>9</v>
      </c>
      <c r="C960" s="18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86" t="s">
        <v>9</v>
      </c>
      <c r="Y960" s="187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9" t="str">
        <f>IF(Y912&lt;0,"SALDO ADELANTADO","SALDO A FAVOR '")</f>
        <v>SALDO ADELANTADO</v>
      </c>
      <c r="C961" s="10">
        <f>IF(Y912&lt;=0,Y912*-1)</f>
        <v>2975.01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ADELANTADO</v>
      </c>
      <c r="Y961" s="10">
        <f>IF(C957&lt;=0,C957*-1)</f>
        <v>2975.01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16</v>
      </c>
      <c r="C968" s="10"/>
      <c r="E968" s="188" t="s">
        <v>7</v>
      </c>
      <c r="F968" s="189"/>
      <c r="G968" s="190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88" t="s">
        <v>7</v>
      </c>
      <c r="AB968" s="189"/>
      <c r="AC968" s="190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 x14ac:dyDescent="0.25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 x14ac:dyDescent="0.25">
      <c r="B970" s="12"/>
      <c r="C970" s="10"/>
      <c r="N970" s="188" t="s">
        <v>7</v>
      </c>
      <c r="O970" s="189"/>
      <c r="P970" s="189"/>
      <c r="Q970" s="190"/>
      <c r="R970" s="18">
        <f>SUM(R954:R969)</f>
        <v>0</v>
      </c>
      <c r="S970" s="3"/>
      <c r="V970" s="17"/>
      <c r="X970" s="12"/>
      <c r="Y970" s="10"/>
      <c r="AJ970" s="188" t="s">
        <v>7</v>
      </c>
      <c r="AK970" s="189"/>
      <c r="AL970" s="189"/>
      <c r="AM970" s="190"/>
      <c r="AN970" s="18">
        <f>SUM(AN954:AN969)</f>
        <v>0</v>
      </c>
      <c r="AO970" s="3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2"/>
      <c r="C973" s="10"/>
      <c r="E973" s="14"/>
      <c r="V973" s="17"/>
      <c r="X973" s="12"/>
      <c r="Y973" s="10"/>
      <c r="AA973" s="14"/>
    </row>
    <row r="974" spans="2:41" x14ac:dyDescent="0.25">
      <c r="B974" s="12"/>
      <c r="C974" s="10"/>
      <c r="V974" s="17"/>
      <c r="X974" s="12"/>
      <c r="Y974" s="10"/>
    </row>
    <row r="975" spans="2:41" x14ac:dyDescent="0.25">
      <c r="B975" s="12"/>
      <c r="C975" s="10"/>
      <c r="V975" s="17"/>
      <c r="X975" s="12"/>
      <c r="Y975" s="10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V977" s="17"/>
      <c r="X977" s="12"/>
      <c r="Y977" s="10"/>
    </row>
    <row r="978" spans="2:27" x14ac:dyDescent="0.25">
      <c r="B978" s="12"/>
      <c r="C978" s="10"/>
      <c r="V978" s="17"/>
      <c r="X978" s="12"/>
      <c r="Y978" s="10"/>
    </row>
    <row r="979" spans="2:27" x14ac:dyDescent="0.25">
      <c r="B979" s="11"/>
      <c r="C979" s="10"/>
      <c r="V979" s="17"/>
      <c r="X979" s="11"/>
      <c r="Y979" s="10"/>
    </row>
    <row r="980" spans="2:27" x14ac:dyDescent="0.25">
      <c r="B980" s="15" t="s">
        <v>18</v>
      </c>
      <c r="C980" s="16">
        <f>SUM(C961:C979)</f>
        <v>2975.01</v>
      </c>
      <c r="D980" t="s">
        <v>22</v>
      </c>
      <c r="E980" t="s">
        <v>21</v>
      </c>
      <c r="V980" s="17"/>
      <c r="X980" s="15" t="s">
        <v>18</v>
      </c>
      <c r="Y980" s="16">
        <f>SUM(Y961:Y979)</f>
        <v>2975.01</v>
      </c>
      <c r="Z980" t="s">
        <v>22</v>
      </c>
      <c r="AA980" t="s">
        <v>21</v>
      </c>
    </row>
    <row r="981" spans="2:27" x14ac:dyDescent="0.25">
      <c r="E981" s="1" t="s">
        <v>19</v>
      </c>
      <c r="V981" s="17"/>
      <c r="AA981" s="1" t="s">
        <v>19</v>
      </c>
    </row>
    <row r="982" spans="2:27" x14ac:dyDescent="0.25">
      <c r="V982" s="17"/>
    </row>
    <row r="983" spans="2:27" x14ac:dyDescent="0.25">
      <c r="V983" s="17"/>
    </row>
    <row r="984" spans="2:27" x14ac:dyDescent="0.25">
      <c r="V984" s="17"/>
    </row>
    <row r="985" spans="2:27" x14ac:dyDescent="0.25">
      <c r="V985" s="17"/>
    </row>
    <row r="986" spans="2:27" x14ac:dyDescent="0.25">
      <c r="V986" s="17"/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2:41" x14ac:dyDescent="0.25">
      <c r="V993" s="17"/>
    </row>
    <row r="994" spans="2:41" x14ac:dyDescent="0.25">
      <c r="V994" s="17"/>
      <c r="AC994" s="191" t="s">
        <v>29</v>
      </c>
      <c r="AD994" s="191"/>
      <c r="AE994" s="191"/>
    </row>
    <row r="995" spans="2:41" ht="15" customHeight="1" x14ac:dyDescent="0.4">
      <c r="H995" s="76" t="s">
        <v>28</v>
      </c>
      <c r="I995" s="76"/>
      <c r="J995" s="76"/>
      <c r="V995" s="17"/>
      <c r="AC995" s="191"/>
      <c r="AD995" s="191"/>
      <c r="AE995" s="191"/>
    </row>
    <row r="996" spans="2:41" ht="15" customHeight="1" x14ac:dyDescent="0.4">
      <c r="H996" s="76"/>
      <c r="I996" s="76"/>
      <c r="J996" s="76"/>
      <c r="V996" s="17"/>
      <c r="AC996" s="191"/>
      <c r="AD996" s="191"/>
      <c r="AE996" s="191"/>
    </row>
    <row r="997" spans="2:41" x14ac:dyDescent="0.25">
      <c r="V997" s="17"/>
    </row>
    <row r="998" spans="2:41" x14ac:dyDescent="0.25">
      <c r="V998" s="17"/>
    </row>
    <row r="999" spans="2:41" ht="23.25" x14ac:dyDescent="0.35">
      <c r="B999" s="22" t="s">
        <v>72</v>
      </c>
      <c r="V999" s="17"/>
      <c r="X999" s="22" t="s">
        <v>74</v>
      </c>
    </row>
    <row r="1000" spans="2:41" ht="23.25" x14ac:dyDescent="0.35">
      <c r="B1000" s="23" t="s">
        <v>32</v>
      </c>
      <c r="C1000" s="20">
        <f>IF(X952="PAGADO",0,Y957)</f>
        <v>-2975.01</v>
      </c>
      <c r="E1000" s="193" t="s">
        <v>20</v>
      </c>
      <c r="F1000" s="193"/>
      <c r="G1000" s="193"/>
      <c r="H1000" s="193"/>
      <c r="V1000" s="17"/>
      <c r="X1000" s="23" t="s">
        <v>32</v>
      </c>
      <c r="Y1000" s="20">
        <f>IF(B1000="PAGADO",0,C1005)</f>
        <v>-2975.01</v>
      </c>
      <c r="AA1000" s="193" t="s">
        <v>20</v>
      </c>
      <c r="AB1000" s="193"/>
      <c r="AC1000" s="193"/>
      <c r="AD1000" s="193"/>
    </row>
    <row r="1001" spans="2:41" x14ac:dyDescent="0.25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 x14ac:dyDescent="0.25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" t="s">
        <v>9</v>
      </c>
      <c r="C1004" s="20">
        <f>C1027</f>
        <v>2975.01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2975.01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6" t="s">
        <v>25</v>
      </c>
      <c r="C1005" s="21">
        <f>C1003-C1004</f>
        <v>-2975.01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-2975.01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 x14ac:dyDescent="0.4">
      <c r="B1006" s="194" t="str">
        <f>IF(C1005&lt;0,"NO PAGAR","COBRAR")</f>
        <v>NO PAGAR</v>
      </c>
      <c r="C1006" s="194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4" t="str">
        <f>IF(Y1005&lt;0,"NO PAGAR","COBRAR")</f>
        <v>NO PAGAR</v>
      </c>
      <c r="Y1006" s="194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86" t="s">
        <v>9</v>
      </c>
      <c r="C1007" s="187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86" t="s">
        <v>9</v>
      </c>
      <c r="Y1007" s="187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9" t="str">
        <f>IF(C1041&lt;0,"SALDO A FAVOR","SALDO ADELANTAD0'")</f>
        <v>SALDO ADELANTAD0'</v>
      </c>
      <c r="C1008" s="10">
        <f>IF(Y952&lt;=0,Y952*-1)</f>
        <v>2975.01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ADELANTADO</v>
      </c>
      <c r="Y1008" s="10">
        <f>IF(C1005&lt;=0,C1005*-1)</f>
        <v>2975.01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17</v>
      </c>
      <c r="C1016" s="10"/>
      <c r="E1016" s="188" t="s">
        <v>7</v>
      </c>
      <c r="F1016" s="189"/>
      <c r="G1016" s="190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88" t="s">
        <v>7</v>
      </c>
      <c r="AB1016" s="189"/>
      <c r="AC1016" s="190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 x14ac:dyDescent="0.25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 x14ac:dyDescent="0.25">
      <c r="B1018" s="12"/>
      <c r="C1018" s="10"/>
      <c r="N1018" s="188" t="s">
        <v>7</v>
      </c>
      <c r="O1018" s="189"/>
      <c r="P1018" s="189"/>
      <c r="Q1018" s="190"/>
      <c r="R1018" s="18">
        <f>SUM(R1002:R1017)</f>
        <v>0</v>
      </c>
      <c r="S1018" s="3"/>
      <c r="V1018" s="17"/>
      <c r="X1018" s="12"/>
      <c r="Y1018" s="10"/>
      <c r="AJ1018" s="188" t="s">
        <v>7</v>
      </c>
      <c r="AK1018" s="189"/>
      <c r="AL1018" s="189"/>
      <c r="AM1018" s="190"/>
      <c r="AN1018" s="18">
        <f>SUM(AN1002:AN1017)</f>
        <v>0</v>
      </c>
      <c r="AO1018" s="3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2"/>
      <c r="C1020" s="10"/>
      <c r="V1020" s="17"/>
      <c r="X1020" s="12"/>
      <c r="Y1020" s="10"/>
    </row>
    <row r="1021" spans="2:41" x14ac:dyDescent="0.25">
      <c r="B1021" s="12"/>
      <c r="C1021" s="10"/>
      <c r="E1021" s="14"/>
      <c r="V1021" s="17"/>
      <c r="X1021" s="12"/>
      <c r="Y1021" s="10"/>
      <c r="AA1021" s="14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1:43" x14ac:dyDescent="0.25">
      <c r="B1025" s="12"/>
      <c r="C1025" s="10"/>
      <c r="V1025" s="17"/>
      <c r="X1025" s="12"/>
      <c r="Y1025" s="10"/>
    </row>
    <row r="1026" spans="1:43" x14ac:dyDescent="0.25">
      <c r="B1026" s="11"/>
      <c r="C1026" s="10"/>
      <c r="V1026" s="17"/>
      <c r="X1026" s="11"/>
      <c r="Y1026" s="10"/>
    </row>
    <row r="1027" spans="1:43" x14ac:dyDescent="0.25">
      <c r="B1027" s="15" t="s">
        <v>18</v>
      </c>
      <c r="C1027" s="16">
        <f>SUM(C1008:C1026)</f>
        <v>2975.01</v>
      </c>
      <c r="V1027" s="17"/>
      <c r="X1027" s="15" t="s">
        <v>18</v>
      </c>
      <c r="Y1027" s="16">
        <f>SUM(Y1008:Y1026)</f>
        <v>2975.01</v>
      </c>
    </row>
    <row r="1028" spans="1:43" x14ac:dyDescent="0.25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 x14ac:dyDescent="0.25">
      <c r="E1029" s="1" t="s">
        <v>19</v>
      </c>
      <c r="V1029" s="17"/>
      <c r="AA1029" s="1" t="s">
        <v>19</v>
      </c>
    </row>
    <row r="1030" spans="1:43" x14ac:dyDescent="0.25">
      <c r="V1030" s="17"/>
    </row>
    <row r="1031" spans="1:43" x14ac:dyDescent="0.25">
      <c r="V1031" s="17"/>
    </row>
    <row r="1032" spans="1:43" x14ac:dyDescent="0.25">
      <c r="V1032" s="17"/>
    </row>
    <row r="1033" spans="1:43" x14ac:dyDescent="0.25">
      <c r="V1033" s="17"/>
    </row>
    <row r="1034" spans="1:43" x14ac:dyDescent="0.25">
      <c r="V1034" s="17"/>
    </row>
    <row r="1035" spans="1:43" x14ac:dyDescent="0.25">
      <c r="V1035" s="17"/>
    </row>
    <row r="1036" spans="1:43" x14ac:dyDescent="0.25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 x14ac:dyDescent="0.25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 x14ac:dyDescent="0.25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 x14ac:dyDescent="0.25">
      <c r="V1039" s="17"/>
    </row>
    <row r="1040" spans="1:43" ht="15" customHeight="1" x14ac:dyDescent="0.4">
      <c r="H1040" s="76" t="s">
        <v>30</v>
      </c>
      <c r="I1040" s="76"/>
      <c r="J1040" s="76"/>
      <c r="V1040" s="17"/>
      <c r="AA1040" s="192" t="s">
        <v>31</v>
      </c>
      <c r="AB1040" s="192"/>
      <c r="AC1040" s="192"/>
    </row>
    <row r="1041" spans="2:41" ht="15" customHeight="1" x14ac:dyDescent="0.4">
      <c r="H1041" s="76"/>
      <c r="I1041" s="76"/>
      <c r="J1041" s="76"/>
      <c r="V1041" s="17"/>
      <c r="AA1041" s="192"/>
      <c r="AB1041" s="192"/>
      <c r="AC1041" s="192"/>
    </row>
    <row r="1042" spans="2:41" x14ac:dyDescent="0.25">
      <c r="V1042" s="17"/>
    </row>
    <row r="1043" spans="2:41" x14ac:dyDescent="0.25">
      <c r="V1043" s="17"/>
    </row>
    <row r="1044" spans="2:41" ht="23.25" x14ac:dyDescent="0.35">
      <c r="B1044" s="24" t="s">
        <v>72</v>
      </c>
      <c r="V1044" s="17"/>
      <c r="X1044" s="22" t="s">
        <v>72</v>
      </c>
    </row>
    <row r="1045" spans="2:41" ht="23.25" x14ac:dyDescent="0.35">
      <c r="B1045" s="23" t="s">
        <v>32</v>
      </c>
      <c r="C1045" s="20">
        <f>IF(X1000="PAGADO",0,C1005)</f>
        <v>-2975.01</v>
      </c>
      <c r="E1045" s="193" t="s">
        <v>20</v>
      </c>
      <c r="F1045" s="193"/>
      <c r="G1045" s="193"/>
      <c r="H1045" s="193"/>
      <c r="V1045" s="17"/>
      <c r="X1045" s="23" t="s">
        <v>32</v>
      </c>
      <c r="Y1045" s="20">
        <f>IF(B1845="PAGADO",0,C1050)</f>
        <v>-2975.01</v>
      </c>
      <c r="AA1045" s="193" t="s">
        <v>20</v>
      </c>
      <c r="AB1045" s="193"/>
      <c r="AC1045" s="193"/>
      <c r="AD1045" s="193"/>
    </row>
    <row r="1046" spans="2:41" x14ac:dyDescent="0.25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 x14ac:dyDescent="0.25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" t="s">
        <v>9</v>
      </c>
      <c r="C1049" s="20">
        <f>C1073</f>
        <v>2975.01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2975.01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6" t="s">
        <v>26</v>
      </c>
      <c r="C1050" s="21">
        <f>C1048-C1049</f>
        <v>-2975.01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-2975.01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 x14ac:dyDescent="0.3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5" t="str">
        <f>IF(Y1050&lt;0,"NO PAGAR","COBRAR'")</f>
        <v>NO PAGAR</v>
      </c>
      <c r="Y1051" s="195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 x14ac:dyDescent="0.35">
      <c r="B1052" s="195" t="str">
        <f>IF(C1050&lt;0,"NO PAGAR","COBRAR'")</f>
        <v>NO PAGAR</v>
      </c>
      <c r="C1052" s="195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86" t="s">
        <v>9</v>
      </c>
      <c r="C1053" s="18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86" t="s">
        <v>9</v>
      </c>
      <c r="Y1053" s="187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9" t="str">
        <f>IF(Y1005&lt;0,"SALDO ADELANTADO","SALDO A FAVOR '")</f>
        <v>SALDO ADELANTADO</v>
      </c>
      <c r="C1054" s="10">
        <f>IF(Y1005&lt;=0,Y1005*-1)</f>
        <v>2975.01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ADELANTADO</v>
      </c>
      <c r="Y1054" s="10">
        <f>IF(C1050&lt;=0,C1050*-1)</f>
        <v>2975.01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1" t="s">
        <v>16</v>
      </c>
      <c r="C1061" s="10"/>
      <c r="E1061" s="188" t="s">
        <v>7</v>
      </c>
      <c r="F1061" s="189"/>
      <c r="G1061" s="190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88" t="s">
        <v>7</v>
      </c>
      <c r="AB1061" s="189"/>
      <c r="AC1061" s="190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 x14ac:dyDescent="0.25">
      <c r="B1063" s="12"/>
      <c r="C1063" s="10"/>
      <c r="N1063" s="188" t="s">
        <v>7</v>
      </c>
      <c r="O1063" s="189"/>
      <c r="P1063" s="189"/>
      <c r="Q1063" s="190"/>
      <c r="R1063" s="18">
        <f>SUM(R1047:R1062)</f>
        <v>0</v>
      </c>
      <c r="S1063" s="3"/>
      <c r="V1063" s="17"/>
      <c r="X1063" s="12"/>
      <c r="Y1063" s="10"/>
      <c r="AJ1063" s="188" t="s">
        <v>7</v>
      </c>
      <c r="AK1063" s="189"/>
      <c r="AL1063" s="189"/>
      <c r="AM1063" s="190"/>
      <c r="AN1063" s="18">
        <f>SUM(AN1047:AN1062)</f>
        <v>0</v>
      </c>
      <c r="AO1063" s="3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2"/>
      <c r="C1066" s="10"/>
      <c r="E1066" s="14"/>
      <c r="V1066" s="17"/>
      <c r="X1066" s="12"/>
      <c r="Y1066" s="10"/>
      <c r="AA1066" s="14"/>
    </row>
    <row r="1067" spans="2:41" x14ac:dyDescent="0.25">
      <c r="B1067" s="12"/>
      <c r="C1067" s="10"/>
      <c r="V1067" s="17"/>
      <c r="X1067" s="12"/>
      <c r="Y1067" s="10"/>
    </row>
    <row r="1068" spans="2:41" x14ac:dyDescent="0.25">
      <c r="B1068" s="12"/>
      <c r="C1068" s="10"/>
      <c r="V1068" s="17"/>
      <c r="X1068" s="12"/>
      <c r="Y1068" s="10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V1070" s="17"/>
      <c r="X1070" s="12"/>
      <c r="Y1070" s="10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1"/>
      <c r="C1072" s="10"/>
      <c r="V1072" s="17"/>
      <c r="X1072" s="11"/>
      <c r="Y1072" s="10"/>
    </row>
    <row r="1073" spans="2:27" x14ac:dyDescent="0.25">
      <c r="B1073" s="15" t="s">
        <v>18</v>
      </c>
      <c r="C1073" s="16">
        <f>SUM(C1054:C1072)</f>
        <v>2975.01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2975.01</v>
      </c>
      <c r="Z1073" t="s">
        <v>22</v>
      </c>
      <c r="AA1073" t="s">
        <v>21</v>
      </c>
    </row>
    <row r="1074" spans="2:27" x14ac:dyDescent="0.25">
      <c r="E1074" s="1" t="s">
        <v>19</v>
      </c>
      <c r="V1074" s="17"/>
      <c r="AA1074" s="1" t="s">
        <v>19</v>
      </c>
    </row>
    <row r="1075" spans="2:27" x14ac:dyDescent="0.25">
      <c r="V1075" s="17"/>
    </row>
    <row r="1076" spans="2:27" x14ac:dyDescent="0.25">
      <c r="V1076" s="17"/>
    </row>
    <row r="1077" spans="2:27" x14ac:dyDescent="0.25">
      <c r="V1077" s="17"/>
    </row>
    <row r="1078" spans="2:27" x14ac:dyDescent="0.25">
      <c r="V1078" s="17"/>
    </row>
    <row r="1079" spans="2:27" x14ac:dyDescent="0.25">
      <c r="V1079" s="17"/>
    </row>
    <row r="1080" spans="2:27" x14ac:dyDescent="0.25">
      <c r="V1080" s="17"/>
    </row>
    <row r="1081" spans="2:27" x14ac:dyDescent="0.25">
      <c r="V1081" s="17"/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</sheetData>
  <mergeCells count="275">
    <mergeCell ref="E499:F499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G760:I76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0"/>
  <sheetViews>
    <sheetView topLeftCell="Q599" zoomScale="80" zoomScaleNormal="80" zoomScalePageLayoutView="118" workbookViewId="0">
      <selection activeCell="E691" sqref="E69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191" t="s">
        <v>29</v>
      </c>
      <c r="AD2" s="191"/>
      <c r="AE2" s="191"/>
    </row>
    <row r="3" spans="2:41" x14ac:dyDescent="0.25">
      <c r="H3" s="192" t="s">
        <v>28</v>
      </c>
      <c r="I3" s="192"/>
      <c r="J3" s="192"/>
      <c r="V3" s="17"/>
      <c r="AC3" s="191"/>
      <c r="AD3" s="191"/>
      <c r="AE3" s="191"/>
    </row>
    <row r="4" spans="2:41" x14ac:dyDescent="0.25">
      <c r="H4" s="192"/>
      <c r="I4" s="192"/>
      <c r="J4" s="192"/>
      <c r="V4" s="17"/>
      <c r="AC4" s="191"/>
      <c r="AD4" s="191"/>
      <c r="AE4" s="19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193" t="s">
        <v>77</v>
      </c>
      <c r="F8" s="193"/>
      <c r="G8" s="193"/>
      <c r="H8" s="193"/>
      <c r="O8" s="203" t="s">
        <v>10</v>
      </c>
      <c r="P8" s="203"/>
      <c r="Q8" s="203"/>
      <c r="R8" s="203"/>
      <c r="V8" s="17"/>
      <c r="X8" s="23" t="s">
        <v>32</v>
      </c>
      <c r="Y8" s="20">
        <f>IF(B8="PAGADO",0,C13)</f>
        <v>-6043.71</v>
      </c>
      <c r="AA8" s="193" t="s">
        <v>140</v>
      </c>
      <c r="AB8" s="193"/>
      <c r="AC8" s="193"/>
      <c r="AD8" s="193"/>
      <c r="AK8" s="204" t="s">
        <v>188</v>
      </c>
      <c r="AL8" s="204"/>
      <c r="AM8" s="204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194" t="str">
        <f>IF(C13&lt;0,"NO PAGAR","COBRAR")</f>
        <v>NO PAGAR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NO PAGAR</v>
      </c>
      <c r="Y14" s="194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8" t="s">
        <v>7</v>
      </c>
      <c r="F24" s="189"/>
      <c r="G24" s="190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88" t="s">
        <v>7</v>
      </c>
      <c r="AB24" s="189"/>
      <c r="AC24" s="190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8" t="s">
        <v>7</v>
      </c>
      <c r="O26" s="189"/>
      <c r="P26" s="189"/>
      <c r="Q26" s="190"/>
      <c r="R26" s="18">
        <f>SUM(R10:R25)</f>
        <v>1133.21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 x14ac:dyDescent="0.25">
      <c r="H49" s="192"/>
      <c r="I49" s="192"/>
      <c r="J49" s="192"/>
      <c r="V49" s="17"/>
      <c r="AA49" s="192"/>
      <c r="AB49" s="192"/>
      <c r="AC49" s="19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193" t="s">
        <v>77</v>
      </c>
      <c r="F53" s="193"/>
      <c r="G53" s="193"/>
      <c r="H53" s="193"/>
      <c r="V53" s="17"/>
      <c r="X53" s="23" t="s">
        <v>32</v>
      </c>
      <c r="Y53" s="20">
        <f>IF(B53="PAGADO",0,C58)</f>
        <v>-6418.1900000000005</v>
      </c>
      <c r="AA53" s="193" t="s">
        <v>77</v>
      </c>
      <c r="AB53" s="193"/>
      <c r="AC53" s="193"/>
      <c r="AD53" s="193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5" t="str">
        <f>IF(Y58&lt;0,"NO PAGAR","COBRAR'")</f>
        <v>NO PAGAR</v>
      </c>
      <c r="Y59" s="195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195" t="str">
        <f>IF(C58&lt;0,"NO PAGAR","COBRAR'")</f>
        <v>NO PAGAR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8" t="s">
        <v>7</v>
      </c>
      <c r="F69" s="189"/>
      <c r="G69" s="190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8" t="s">
        <v>7</v>
      </c>
      <c r="O71" s="189"/>
      <c r="P71" s="189"/>
      <c r="Q71" s="190"/>
      <c r="R71" s="18">
        <f>SUM(R55:R70)</f>
        <v>962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191" t="s">
        <v>29</v>
      </c>
      <c r="AD97" s="191"/>
      <c r="AE97" s="191"/>
    </row>
    <row r="98" spans="2:41" x14ac:dyDescent="0.25">
      <c r="H98" s="192" t="s">
        <v>28</v>
      </c>
      <c r="I98" s="192"/>
      <c r="J98" s="192"/>
      <c r="V98" s="17"/>
      <c r="AC98" s="191"/>
      <c r="AD98" s="191"/>
      <c r="AE98" s="191"/>
    </row>
    <row r="99" spans="2:41" x14ac:dyDescent="0.25">
      <c r="H99" s="192"/>
      <c r="I99" s="192"/>
      <c r="J99" s="192"/>
      <c r="V99" s="17"/>
      <c r="AC99" s="191"/>
      <c r="AD99" s="191"/>
      <c r="AE99" s="191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193" t="s">
        <v>273</v>
      </c>
      <c r="F103" s="193"/>
      <c r="G103" s="193"/>
      <c r="H103" s="193"/>
      <c r="V103" s="17"/>
      <c r="X103" s="23" t="s">
        <v>32</v>
      </c>
      <c r="Y103" s="20">
        <f>IF(B103="PAGADO",0,C108)</f>
        <v>-5740.3400000000011</v>
      </c>
      <c r="AA103" s="193" t="s">
        <v>273</v>
      </c>
      <c r="AB103" s="193"/>
      <c r="AC103" s="193"/>
      <c r="AD103" s="193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 x14ac:dyDescent="0.4">
      <c r="B109" s="194" t="str">
        <f>IF(C108&lt;0,"NO PAGAR","COBRAR")</f>
        <v>NO PAGAR</v>
      </c>
      <c r="C109" s="194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94" t="str">
        <f>IF(Y108&lt;0,"NO PAGAR","COBRAR")</f>
        <v>NO PAGAR</v>
      </c>
      <c r="Y109" s="194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86" t="s">
        <v>9</v>
      </c>
      <c r="C110" s="187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86" t="s">
        <v>9</v>
      </c>
      <c r="Y110" s="187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188" t="s">
        <v>7</v>
      </c>
      <c r="F119" s="189"/>
      <c r="G119" s="190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8" t="s">
        <v>7</v>
      </c>
      <c r="AB119" s="189"/>
      <c r="AC119" s="190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188" t="s">
        <v>7</v>
      </c>
      <c r="O121" s="189"/>
      <c r="P121" s="189"/>
      <c r="Q121" s="190"/>
      <c r="R121" s="18">
        <f>SUM(R105:R120)</f>
        <v>770</v>
      </c>
      <c r="S121" s="3"/>
      <c r="V121" s="17"/>
      <c r="X121" s="12"/>
      <c r="Y121" s="10"/>
      <c r="AJ121" s="188" t="s">
        <v>7</v>
      </c>
      <c r="AK121" s="189"/>
      <c r="AL121" s="189"/>
      <c r="AM121" s="190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192" t="s">
        <v>30</v>
      </c>
      <c r="I131" s="192"/>
      <c r="J131" s="192"/>
      <c r="V131" s="17"/>
      <c r="AA131" s="192" t="s">
        <v>31</v>
      </c>
      <c r="AB131" s="192"/>
      <c r="AC131" s="192"/>
    </row>
    <row r="132" spans="1:43" x14ac:dyDescent="0.25">
      <c r="H132" s="192"/>
      <c r="I132" s="192"/>
      <c r="J132" s="192"/>
      <c r="V132" s="17"/>
      <c r="AA132" s="192"/>
      <c r="AB132" s="192"/>
      <c r="AC132" s="192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IF(X103="PAGADO",0,Y108)</f>
        <v>-6971.0500000000011</v>
      </c>
      <c r="E136" s="193" t="s">
        <v>273</v>
      </c>
      <c r="F136" s="193"/>
      <c r="G136" s="193"/>
      <c r="H136" s="193"/>
      <c r="V136" s="17"/>
      <c r="X136" s="23" t="s">
        <v>32</v>
      </c>
      <c r="Y136" s="20">
        <f>IF(B136="PAGADO",0,C141)</f>
        <v>-5568.4800000000014</v>
      </c>
      <c r="AA136" s="193" t="s">
        <v>273</v>
      </c>
      <c r="AB136" s="193"/>
      <c r="AC136" s="193"/>
      <c r="AD136" s="193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5" t="str">
        <f>IF(Y141&lt;0,"NO PAGAR","COBRAR'")</f>
        <v>NO PAGAR</v>
      </c>
      <c r="Y142" s="195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195" t="str">
        <f>IF(C141&lt;0,"NO PAGAR","COBRAR'")</f>
        <v>NO PAGAR</v>
      </c>
      <c r="C143" s="195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186" t="s">
        <v>9</v>
      </c>
      <c r="C144" s="187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86" t="s">
        <v>9</v>
      </c>
      <c r="Y144" s="187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188" t="s">
        <v>7</v>
      </c>
      <c r="F152" s="189"/>
      <c r="G152" s="190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8" t="s">
        <v>7</v>
      </c>
      <c r="AB152" s="189"/>
      <c r="AC152" s="190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188" t="s">
        <v>7</v>
      </c>
      <c r="O154" s="189"/>
      <c r="P154" s="189"/>
      <c r="Q154" s="190"/>
      <c r="R154" s="18">
        <f>SUM(R138:R153)</f>
        <v>0</v>
      </c>
      <c r="S154" s="3"/>
      <c r="V154" s="17"/>
      <c r="X154" s="12"/>
      <c r="Y154" s="10"/>
      <c r="AJ154" s="188" t="s">
        <v>7</v>
      </c>
      <c r="AK154" s="189"/>
      <c r="AL154" s="189"/>
      <c r="AM154" s="190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191" t="s">
        <v>29</v>
      </c>
      <c r="AD170" s="191"/>
      <c r="AE170" s="191"/>
    </row>
    <row r="171" spans="2:31" x14ac:dyDescent="0.25">
      <c r="H171" s="192" t="s">
        <v>28</v>
      </c>
      <c r="I171" s="192"/>
      <c r="J171" s="192"/>
      <c r="V171" s="17"/>
      <c r="AC171" s="191"/>
      <c r="AD171" s="191"/>
      <c r="AE171" s="191"/>
    </row>
    <row r="172" spans="2:31" x14ac:dyDescent="0.25">
      <c r="H172" s="192"/>
      <c r="I172" s="192"/>
      <c r="J172" s="192"/>
      <c r="V172" s="17"/>
      <c r="AC172" s="191"/>
      <c r="AD172" s="191"/>
      <c r="AE172" s="191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193" t="s">
        <v>273</v>
      </c>
      <c r="F176" s="193"/>
      <c r="G176" s="193"/>
      <c r="H176" s="193"/>
      <c r="V176" s="17"/>
      <c r="X176" s="23" t="s">
        <v>32</v>
      </c>
      <c r="Y176" s="20">
        <f>IF(B176="PAGADO",0,C181)</f>
        <v>-5626.8700000000008</v>
      </c>
      <c r="AA176" s="193" t="s">
        <v>273</v>
      </c>
      <c r="AB176" s="193"/>
      <c r="AC176" s="193"/>
      <c r="AD176" s="193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194" t="str">
        <f>IF(C181&lt;0,"NO PAGAR","COBRAR")</f>
        <v>NO PAGAR</v>
      </c>
      <c r="C182" s="194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94" t="str">
        <f>IF(Y181&lt;0,"NO PAGAR","COBRAR")</f>
        <v>NO PAGAR</v>
      </c>
      <c r="Y182" s="194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 x14ac:dyDescent="0.25">
      <c r="B183" s="186" t="s">
        <v>9</v>
      </c>
      <c r="C183" s="187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86" t="s">
        <v>9</v>
      </c>
      <c r="Y183" s="187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188" t="s">
        <v>7</v>
      </c>
      <c r="F192" s="189"/>
      <c r="G192" s="190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88" t="s">
        <v>7</v>
      </c>
      <c r="AB192" s="189"/>
      <c r="AC192" s="190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188" t="s">
        <v>7</v>
      </c>
      <c r="O194" s="189"/>
      <c r="P194" s="189"/>
      <c r="Q194" s="190"/>
      <c r="R194" s="18">
        <f>SUM(R178:R193)</f>
        <v>2555</v>
      </c>
      <c r="S194" s="3"/>
      <c r="V194" s="17"/>
      <c r="X194" s="12"/>
      <c r="Y194" s="10"/>
      <c r="AJ194" s="188" t="s">
        <v>7</v>
      </c>
      <c r="AK194" s="189"/>
      <c r="AL194" s="189"/>
      <c r="AM194" s="190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192" t="s">
        <v>30</v>
      </c>
      <c r="I216" s="192"/>
      <c r="J216" s="192"/>
      <c r="V216" s="17"/>
      <c r="AA216" s="192" t="s">
        <v>31</v>
      </c>
      <c r="AB216" s="192"/>
      <c r="AC216" s="192"/>
    </row>
    <row r="217" spans="1:43" x14ac:dyDescent="0.25">
      <c r="H217" s="192"/>
      <c r="I217" s="192"/>
      <c r="J217" s="192"/>
      <c r="V217" s="17"/>
      <c r="AA217" s="192"/>
      <c r="AB217" s="192"/>
      <c r="AC217" s="192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193" t="s">
        <v>273</v>
      </c>
      <c r="F221" s="193"/>
      <c r="G221" s="193"/>
      <c r="H221" s="193"/>
      <c r="V221" s="17"/>
      <c r="X221" s="23" t="s">
        <v>32</v>
      </c>
      <c r="Y221" s="20">
        <f>IF(B221="PAGADO",0,C226)</f>
        <v>-5840.9500000000007</v>
      </c>
      <c r="AA221" s="193" t="s">
        <v>77</v>
      </c>
      <c r="AB221" s="193"/>
      <c r="AC221" s="193"/>
      <c r="AD221" s="193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5" t="str">
        <f>IF(Y226&lt;0,"NO PAGAR","COBRAR'")</f>
        <v>NO PAGAR</v>
      </c>
      <c r="Y227" s="195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195" t="str">
        <f>IF(C226&lt;0,"NO PAGAR","COBRAR'")</f>
        <v>NO PAGAR</v>
      </c>
      <c r="C228" s="195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186" t="s">
        <v>9</v>
      </c>
      <c r="C229" s="187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86" t="s">
        <v>9</v>
      </c>
      <c r="Y229" s="187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188" t="s">
        <v>7</v>
      </c>
      <c r="F237" s="189"/>
      <c r="G237" s="190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88" t="s">
        <v>7</v>
      </c>
      <c r="AB237" s="189"/>
      <c r="AC237" s="190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188" t="s">
        <v>7</v>
      </c>
      <c r="O239" s="189"/>
      <c r="P239" s="189"/>
      <c r="Q239" s="190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88" t="s">
        <v>7</v>
      </c>
      <c r="AK239" s="189"/>
      <c r="AL239" s="189"/>
      <c r="AM239" s="190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191" t="s">
        <v>29</v>
      </c>
      <c r="AD262" s="191"/>
      <c r="AE262" s="191"/>
    </row>
    <row r="263" spans="2:41" x14ac:dyDescent="0.25">
      <c r="H263" s="192" t="s">
        <v>28</v>
      </c>
      <c r="I263" s="192"/>
      <c r="J263" s="192"/>
      <c r="V263" s="17"/>
      <c r="AC263" s="191"/>
      <c r="AD263" s="191"/>
      <c r="AE263" s="191"/>
    </row>
    <row r="264" spans="2:41" x14ac:dyDescent="0.25">
      <c r="H264" s="192"/>
      <c r="I264" s="192"/>
      <c r="J264" s="192"/>
      <c r="V264" s="17"/>
      <c r="AC264" s="191"/>
      <c r="AD264" s="191"/>
      <c r="AE264" s="191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193" t="s">
        <v>565</v>
      </c>
      <c r="F268" s="193"/>
      <c r="G268" s="193"/>
      <c r="H268" s="193"/>
      <c r="V268" s="17"/>
      <c r="X268" s="23" t="s">
        <v>32</v>
      </c>
      <c r="Y268" s="20">
        <f>IF(B268="PAGADO",0,C273)</f>
        <v>-6873.1060000000016</v>
      </c>
      <c r="AA268" s="193" t="s">
        <v>565</v>
      </c>
      <c r="AB268" s="193"/>
      <c r="AC268" s="193"/>
      <c r="AD268" s="193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 x14ac:dyDescent="0.4">
      <c r="B274" s="194" t="str">
        <f>IF(C273&lt;0,"NO PAGAR","COBRAR")</f>
        <v>NO PAGAR</v>
      </c>
      <c r="C274" s="194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94" t="str">
        <f>IF(Y273&lt;0,"NO PAGAR","COBRAR")</f>
        <v>NO PAGAR</v>
      </c>
      <c r="Y274" s="194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 x14ac:dyDescent="0.25">
      <c r="B275" s="186" t="s">
        <v>9</v>
      </c>
      <c r="C275" s="187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86" t="s">
        <v>9</v>
      </c>
      <c r="Y275" s="187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188" t="s">
        <v>7</v>
      </c>
      <c r="F284" s="189"/>
      <c r="G284" s="190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88" t="s">
        <v>7</v>
      </c>
      <c r="AB284" s="189"/>
      <c r="AC284" s="190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188" t="s">
        <v>7</v>
      </c>
      <c r="O286" s="189"/>
      <c r="P286" s="189"/>
      <c r="Q286" s="190"/>
      <c r="R286" s="18">
        <f>SUM(R270:R285)</f>
        <v>1421.24</v>
      </c>
      <c r="S286" s="3"/>
      <c r="V286" s="17"/>
      <c r="X286" s="12"/>
      <c r="Y286" s="10"/>
      <c r="AJ286" s="188" t="s">
        <v>7</v>
      </c>
      <c r="AK286" s="189"/>
      <c r="AL286" s="189"/>
      <c r="AM286" s="190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192" t="s">
        <v>30</v>
      </c>
      <c r="I308" s="192"/>
      <c r="J308" s="192"/>
      <c r="V308" s="17"/>
      <c r="AA308" s="192" t="s">
        <v>31</v>
      </c>
      <c r="AB308" s="192"/>
      <c r="AC308" s="192"/>
    </row>
    <row r="309" spans="1:43" x14ac:dyDescent="0.25">
      <c r="H309" s="192"/>
      <c r="I309" s="192"/>
      <c r="J309" s="192"/>
      <c r="V309" s="17"/>
      <c r="AA309" s="192"/>
      <c r="AB309" s="192"/>
      <c r="AC309" s="192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193" t="s">
        <v>273</v>
      </c>
      <c r="F313" s="193"/>
      <c r="G313" s="193"/>
      <c r="H313" s="193"/>
      <c r="V313" s="17"/>
      <c r="X313" s="23" t="s">
        <v>32</v>
      </c>
      <c r="Y313" s="20">
        <f>IF(B1060="PAGADO",0,C318)</f>
        <v>-6076.113000000003</v>
      </c>
      <c r="AA313" s="193" t="s">
        <v>565</v>
      </c>
      <c r="AB313" s="193"/>
      <c r="AC313" s="193"/>
      <c r="AD313" s="193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5" t="str">
        <f>IF(Y318&lt;0,"NO PAGAR","COBRAR'")</f>
        <v>NO PAGAR</v>
      </c>
      <c r="Y319" s="195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195" t="str">
        <f>IF(C318&lt;0,"NO PAGAR","COBRAR'")</f>
        <v>NO PAGAR</v>
      </c>
      <c r="C320" s="195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186" t="s">
        <v>9</v>
      </c>
      <c r="C321" s="187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86" t="s">
        <v>9</v>
      </c>
      <c r="Y321" s="187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88" t="s">
        <v>7</v>
      </c>
      <c r="AB329" s="189"/>
      <c r="AC329" s="190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88" t="s">
        <v>7</v>
      </c>
      <c r="O331" s="189"/>
      <c r="P331" s="189"/>
      <c r="Q331" s="190"/>
      <c r="R331" s="18">
        <f>SUM(R315:R330)</f>
        <v>350</v>
      </c>
      <c r="S331" s="3"/>
      <c r="V331" s="17"/>
      <c r="X331" s="12"/>
      <c r="Y331" s="10"/>
      <c r="AJ331" s="188" t="s">
        <v>7</v>
      </c>
      <c r="AK331" s="189"/>
      <c r="AL331" s="189"/>
      <c r="AM331" s="190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188" t="s">
        <v>7</v>
      </c>
      <c r="F335" s="189"/>
      <c r="G335" s="190"/>
      <c r="H335" s="5">
        <f>SUM(H315:H334)</f>
        <v>4138.74</v>
      </c>
      <c r="V335" s="17"/>
      <c r="X335" s="81"/>
      <c r="Y335" s="82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9"/>
      <c r="Y336" s="80"/>
    </row>
    <row r="337" spans="2:25" x14ac:dyDescent="0.25">
      <c r="B337" s="12"/>
      <c r="C337" s="10"/>
      <c r="V337" s="17"/>
      <c r="X337" s="79"/>
      <c r="Y337" s="80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6" t="s">
        <v>28</v>
      </c>
      <c r="J356" s="76"/>
      <c r="V356" s="17"/>
    </row>
    <row r="357" spans="2:41" ht="15" customHeight="1" x14ac:dyDescent="0.4">
      <c r="H357" s="76"/>
      <c r="J357" s="76"/>
      <c r="V357" s="17"/>
    </row>
    <row r="358" spans="2:41" x14ac:dyDescent="0.25">
      <c r="V358" s="17"/>
      <c r="X358" s="205" t="s">
        <v>64</v>
      </c>
      <c r="AC358" s="199" t="s">
        <v>29</v>
      </c>
      <c r="AD358" s="199"/>
      <c r="AE358" s="199"/>
    </row>
    <row r="359" spans="2:41" x14ac:dyDescent="0.25">
      <c r="V359" s="17"/>
      <c r="X359" s="205"/>
      <c r="AC359" s="199"/>
      <c r="AD359" s="199"/>
      <c r="AE359" s="199"/>
    </row>
    <row r="360" spans="2:41" ht="23.25" x14ac:dyDescent="0.35">
      <c r="B360" s="22" t="s">
        <v>64</v>
      </c>
      <c r="V360" s="17"/>
      <c r="X360" s="205"/>
      <c r="AC360" s="199"/>
      <c r="AD360" s="199"/>
      <c r="AE360" s="199"/>
    </row>
    <row r="361" spans="2:41" ht="23.25" x14ac:dyDescent="0.35">
      <c r="B361" s="23" t="s">
        <v>32</v>
      </c>
      <c r="C361" s="20">
        <f>IF(X313="PAGADO",0,Y318)</f>
        <v>-5949.8130000000028</v>
      </c>
      <c r="E361" s="193" t="s">
        <v>273</v>
      </c>
      <c r="F361" s="193"/>
      <c r="G361" s="193"/>
      <c r="H361" s="193"/>
      <c r="V361" s="17"/>
      <c r="X361" s="23" t="s">
        <v>32</v>
      </c>
      <c r="Y361" s="20">
        <f>IF(B361="PAGADO",0,C366)</f>
        <v>-8314.8130000000019</v>
      </c>
      <c r="AA361" s="193" t="s">
        <v>77</v>
      </c>
      <c r="AB361" s="193"/>
      <c r="AC361" s="193"/>
      <c r="AD361" s="193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 x14ac:dyDescent="0.4">
      <c r="B367" s="194" t="str">
        <f>IF(C366&lt;0,"NO PAGAR","COBRAR")</f>
        <v>NO PAGAR</v>
      </c>
      <c r="C367" s="194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94" t="str">
        <f>IF(Y366&lt;0,"NO PAGAR","COBRAR")</f>
        <v>NO PAGAR</v>
      </c>
      <c r="Y367" s="194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 x14ac:dyDescent="0.25">
      <c r="B368" s="186" t="s">
        <v>9</v>
      </c>
      <c r="C368" s="187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86" t="s">
        <v>9</v>
      </c>
      <c r="Y368" s="187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88" t="s">
        <v>7</v>
      </c>
      <c r="AK373" s="189"/>
      <c r="AL373" s="189"/>
      <c r="AM373" s="190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88" t="s">
        <v>7</v>
      </c>
      <c r="AB374" s="189"/>
      <c r="AC374" s="190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 x14ac:dyDescent="0.25">
      <c r="B377" s="11" t="s">
        <v>17</v>
      </c>
      <c r="C377" s="10"/>
      <c r="E377" s="188" t="s">
        <v>7</v>
      </c>
      <c r="F377" s="189"/>
      <c r="G377" s="190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 x14ac:dyDescent="0.25">
      <c r="B379" s="12"/>
      <c r="C379" s="10"/>
      <c r="N379" s="188" t="s">
        <v>7</v>
      </c>
      <c r="O379" s="189"/>
      <c r="P379" s="189"/>
      <c r="Q379" s="190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6"/>
      <c r="J394" s="76"/>
      <c r="V394" s="17"/>
      <c r="AA394" s="192" t="s">
        <v>31</v>
      </c>
      <c r="AB394" s="192"/>
      <c r="AC394" s="192"/>
    </row>
    <row r="395" spans="1:43" ht="15" customHeight="1" x14ac:dyDescent="0.4">
      <c r="H395" s="76"/>
      <c r="I395" s="76"/>
      <c r="J395" s="76"/>
      <c r="V395" s="17"/>
      <c r="AA395" s="192"/>
      <c r="AB395" s="192"/>
      <c r="AC395" s="192"/>
    </row>
    <row r="396" spans="1:43" x14ac:dyDescent="0.25">
      <c r="B396" s="207" t="s">
        <v>64</v>
      </c>
      <c r="F396" s="206" t="s">
        <v>30</v>
      </c>
      <c r="G396" s="206"/>
      <c r="H396" s="206"/>
      <c r="V396" s="17"/>
    </row>
    <row r="397" spans="1:43" x14ac:dyDescent="0.25">
      <c r="B397" s="207"/>
      <c r="F397" s="206"/>
      <c r="G397" s="206"/>
      <c r="H397" s="206"/>
      <c r="V397" s="17"/>
    </row>
    <row r="398" spans="1:43" ht="26.25" customHeight="1" x14ac:dyDescent="0.35">
      <c r="B398" s="207"/>
      <c r="F398" s="206"/>
      <c r="G398" s="206"/>
      <c r="H398" s="206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193" t="s">
        <v>77</v>
      </c>
      <c r="F399" s="193"/>
      <c r="G399" s="193"/>
      <c r="H399" s="193"/>
      <c r="V399" s="17"/>
      <c r="X399" s="23" t="s">
        <v>32</v>
      </c>
      <c r="Y399" s="20">
        <f>IF(B1153="PAGADO",0,C404)</f>
        <v>-4920.3502550000012</v>
      </c>
      <c r="AA399" s="193" t="s">
        <v>565</v>
      </c>
      <c r="AB399" s="193"/>
      <c r="AC399" s="193"/>
      <c r="AD399" s="193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95" t="str">
        <f>IF(Y404&lt;0,"NO PAGAR","COBRAR'")</f>
        <v>NO PAGAR</v>
      </c>
      <c r="Y405" s="195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195" t="str">
        <f>IF(C404&lt;0,"NO PAGAR","COBRAR'")</f>
        <v>NO PAGAR</v>
      </c>
      <c r="C406" s="195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186" t="s">
        <v>9</v>
      </c>
      <c r="C407" s="187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86" t="s">
        <v>9</v>
      </c>
      <c r="Y407" s="187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88" t="s">
        <v>7</v>
      </c>
      <c r="AK409" s="189"/>
      <c r="AL409" s="189"/>
      <c r="AM409" s="190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88" t="s">
        <v>7</v>
      </c>
      <c r="AB415" s="189"/>
      <c r="AC415" s="190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88" t="s">
        <v>7</v>
      </c>
      <c r="O417" s="189"/>
      <c r="P417" s="189"/>
      <c r="Q417" s="190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 x14ac:dyDescent="0.25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 x14ac:dyDescent="0.25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 x14ac:dyDescent="0.25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 x14ac:dyDescent="0.25">
      <c r="B421" s="12"/>
      <c r="C421" s="10"/>
      <c r="E421" s="188" t="s">
        <v>7</v>
      </c>
      <c r="F421" s="189"/>
      <c r="G421" s="190"/>
      <c r="H421" s="5">
        <f>SUM(H401:H420)</f>
        <v>5050</v>
      </c>
      <c r="V421" s="17"/>
      <c r="X421" s="12"/>
      <c r="Y421" s="10"/>
    </row>
    <row r="422" spans="2:40" x14ac:dyDescent="0.25">
      <c r="B422" s="11"/>
      <c r="C422" s="10"/>
      <c r="E422" s="14"/>
      <c r="H422" t="s">
        <v>854</v>
      </c>
      <c r="V422" s="17"/>
      <c r="X422" s="11"/>
      <c r="Y422" s="10"/>
    </row>
    <row r="423" spans="2:40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 x14ac:dyDescent="0.25">
      <c r="E424" t="s">
        <v>21</v>
      </c>
      <c r="V424" s="17"/>
      <c r="AA424" s="1" t="s">
        <v>19</v>
      </c>
    </row>
    <row r="425" spans="2:40" x14ac:dyDescent="0.25">
      <c r="E425" s="1" t="s">
        <v>19</v>
      </c>
      <c r="V425" s="17"/>
    </row>
    <row r="426" spans="2:40" x14ac:dyDescent="0.25">
      <c r="V426" s="17"/>
    </row>
    <row r="427" spans="2:40" x14ac:dyDescent="0.25">
      <c r="V427" s="17"/>
    </row>
    <row r="428" spans="2:40" x14ac:dyDescent="0.25">
      <c r="V428" s="17"/>
    </row>
    <row r="429" spans="2:40" x14ac:dyDescent="0.25">
      <c r="V429" s="17"/>
    </row>
    <row r="430" spans="2:40" ht="15" customHeight="1" x14ac:dyDescent="0.35">
      <c r="V430" s="17"/>
      <c r="AC430" s="24"/>
      <c r="AD430" s="24"/>
      <c r="AE430" s="24"/>
      <c r="AN430" s="55"/>
    </row>
    <row r="431" spans="2:40" ht="15" customHeight="1" x14ac:dyDescent="0.4">
      <c r="I431" s="76"/>
      <c r="J431" s="76"/>
      <c r="V431" s="17"/>
      <c r="AC431" s="24"/>
      <c r="AD431" s="24"/>
      <c r="AE431" s="24"/>
      <c r="AN431" s="55"/>
    </row>
    <row r="432" spans="2:40" ht="15" customHeight="1" x14ac:dyDescent="0.4">
      <c r="I432" s="76"/>
      <c r="J432" s="76"/>
      <c r="V432" s="17"/>
      <c r="AC432" s="24"/>
      <c r="AD432" s="24"/>
      <c r="AE432" s="24"/>
      <c r="AN432" s="55"/>
    </row>
    <row r="433" spans="2:41" x14ac:dyDescent="0.25">
      <c r="V433" s="17"/>
      <c r="AN433" s="55"/>
    </row>
    <row r="434" spans="2:41" ht="26.25" x14ac:dyDescent="0.4">
      <c r="H434" s="76" t="s">
        <v>28</v>
      </c>
      <c r="V434" s="17"/>
      <c r="AB434" s="191" t="s">
        <v>29</v>
      </c>
      <c r="AC434" s="191"/>
      <c r="AN434" s="55"/>
    </row>
    <row r="435" spans="2:41" ht="26.25" x14ac:dyDescent="0.4">
      <c r="B435" s="22" t="s">
        <v>66</v>
      </c>
      <c r="H435" s="76"/>
      <c r="V435" s="17"/>
      <c r="X435" s="22" t="s">
        <v>66</v>
      </c>
      <c r="AN435" s="55"/>
    </row>
    <row r="436" spans="2:41" ht="23.25" x14ac:dyDescent="0.3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3" t="s">
        <v>565</v>
      </c>
      <c r="AB436" s="193"/>
      <c r="AC436" s="193"/>
      <c r="AD436" s="193"/>
      <c r="AN436" s="55"/>
    </row>
    <row r="437" spans="2:41" x14ac:dyDescent="0.25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 x14ac:dyDescent="0.25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 x14ac:dyDescent="0.35">
      <c r="B439" s="1" t="s">
        <v>24</v>
      </c>
      <c r="C439" s="19">
        <f>IF(C436&gt;0,C436+C437,C437)</f>
        <v>1327.25</v>
      </c>
      <c r="E439" s="193" t="s">
        <v>273</v>
      </c>
      <c r="F439" s="193"/>
      <c r="G439" s="193"/>
      <c r="H439" s="193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 x14ac:dyDescent="0.25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 x14ac:dyDescent="0.25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 x14ac:dyDescent="0.4">
      <c r="B442" s="194" t="str">
        <f>IF(C441&lt;0,"NO PAGAR","COBRAR")</f>
        <v>NO PAGAR</v>
      </c>
      <c r="C442" s="194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94" t="str">
        <f>IF(Y441&lt;0,"NO PAGAR","COBRAR")</f>
        <v>NO PAGAR</v>
      </c>
      <c r="Y442" s="194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 x14ac:dyDescent="0.25">
      <c r="B443" s="186" t="s">
        <v>9</v>
      </c>
      <c r="C443" s="187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86" t="s">
        <v>9</v>
      </c>
      <c r="Y443" s="18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88" t="s">
        <v>7</v>
      </c>
      <c r="AK448" s="189"/>
      <c r="AL448" s="189"/>
      <c r="AM448" s="190"/>
      <c r="AN448" s="18">
        <f>SUM(AN440:AN447)</f>
        <v>1128.7</v>
      </c>
      <c r="AO448" s="3"/>
    </row>
    <row r="449" spans="2:42" x14ac:dyDescent="0.25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 x14ac:dyDescent="0.2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 x14ac:dyDescent="0.25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 x14ac:dyDescent="0.25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88" t="s">
        <v>7</v>
      </c>
      <c r="AB452" s="189"/>
      <c r="AC452" s="190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 x14ac:dyDescent="0.25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 x14ac:dyDescent="0.25">
      <c r="B454" s="12"/>
      <c r="C454" s="10"/>
      <c r="E454" s="4"/>
      <c r="F454" s="3"/>
      <c r="G454" s="3"/>
      <c r="H454" s="5"/>
      <c r="N454" s="188" t="s">
        <v>7</v>
      </c>
      <c r="O454" s="189"/>
      <c r="P454" s="189"/>
      <c r="Q454" s="190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 x14ac:dyDescent="0.25">
      <c r="B455" s="12"/>
      <c r="C455" s="10"/>
      <c r="E455" s="188" t="s">
        <v>7</v>
      </c>
      <c r="F455" s="189"/>
      <c r="G455" s="190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 x14ac:dyDescent="0.25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 x14ac:dyDescent="0.25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 x14ac:dyDescent="0.25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 x14ac:dyDescent="0.25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 x14ac:dyDescent="0.25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 x14ac:dyDescent="0.25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 x14ac:dyDescent="0.25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 x14ac:dyDescent="0.25">
      <c r="E463" s="1" t="s">
        <v>19</v>
      </c>
      <c r="V463" s="17"/>
      <c r="AN463" s="132">
        <f>SUM(AN451:AN462)</f>
        <v>853.5089999999999</v>
      </c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ht="29.25" customHeight="1" x14ac:dyDescent="0.4">
      <c r="H471" s="76" t="s">
        <v>30</v>
      </c>
      <c r="J471" s="76"/>
      <c r="V471" s="17"/>
      <c r="AA471" s="192" t="s">
        <v>31</v>
      </c>
      <c r="AB471" s="192"/>
      <c r="AC471" s="192"/>
    </row>
    <row r="472" spans="1:43" ht="15" customHeight="1" x14ac:dyDescent="0.4">
      <c r="H472" s="76"/>
      <c r="J472" s="76"/>
      <c r="V472" s="17"/>
      <c r="AA472" s="192"/>
      <c r="AB472" s="192"/>
      <c r="AC472" s="192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32</v>
      </c>
      <c r="C474" s="20">
        <f>IF(X436="PAGADO",0,Y441)</f>
        <v>-8383.4392550000011</v>
      </c>
      <c r="E474" s="193" t="s">
        <v>273</v>
      </c>
      <c r="F474" s="193"/>
      <c r="G474" s="193"/>
      <c r="H474" s="193"/>
      <c r="V474" s="17"/>
      <c r="X474" s="23" t="s">
        <v>32</v>
      </c>
      <c r="Y474" s="20">
        <f>IF(B1250="PAGADO",0,C479)</f>
        <v>-5841.0592550000019</v>
      </c>
      <c r="AA474" s="193" t="s">
        <v>565</v>
      </c>
      <c r="AB474" s="193"/>
      <c r="AC474" s="193"/>
      <c r="AD474" s="193"/>
    </row>
    <row r="475" spans="1:43" x14ac:dyDescent="0.25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 x14ac:dyDescent="0.25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 x14ac:dyDescent="0.25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 x14ac:dyDescent="0.25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 x14ac:dyDescent="0.3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5" t="str">
        <f>IF(Y479&lt;0,"NO PAGAR","COBRAR'")</f>
        <v>NO PAGAR</v>
      </c>
      <c r="Y480" s="195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 x14ac:dyDescent="0.35">
      <c r="B481" s="195" t="str">
        <f>IF(C479&lt;0,"NO PAGAR","COBRAR'")</f>
        <v>NO PAGAR</v>
      </c>
      <c r="C481" s="195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 x14ac:dyDescent="0.25">
      <c r="B482" s="186" t="s">
        <v>9</v>
      </c>
      <c r="C482" s="187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86" t="s">
        <v>9</v>
      </c>
      <c r="Y482" s="187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955</v>
      </c>
      <c r="C490" s="10">
        <v>97.33</v>
      </c>
      <c r="E490" s="188" t="s">
        <v>7</v>
      </c>
      <c r="F490" s="189"/>
      <c r="G490" s="190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8" t="s">
        <v>7</v>
      </c>
      <c r="AB490" s="189"/>
      <c r="AC490" s="190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188" t="s">
        <v>7</v>
      </c>
      <c r="O492" s="189"/>
      <c r="P492" s="189"/>
      <c r="Q492" s="190"/>
      <c r="R492" s="18">
        <f>SUM(R476:R491)</f>
        <v>391.7</v>
      </c>
      <c r="S492" s="3"/>
      <c r="V492" s="17"/>
      <c r="X492" s="12"/>
      <c r="Y492" s="10"/>
      <c r="AJ492" s="188" t="s">
        <v>7</v>
      </c>
      <c r="AK492" s="189"/>
      <c r="AL492" s="189"/>
      <c r="AM492" s="190"/>
      <c r="AN492" s="18">
        <f>SUM(AN476:AN491)</f>
        <v>2175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 x14ac:dyDescent="0.3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 x14ac:dyDescent="0.3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 x14ac:dyDescent="0.3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 x14ac:dyDescent="0.3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 x14ac:dyDescent="0.3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 x14ac:dyDescent="0.25">
      <c r="V499" s="17"/>
      <c r="AN499" s="155">
        <f>SUM(AN493:AN498)</f>
        <v>411.45499999999998</v>
      </c>
    </row>
    <row r="500" spans="9:42" x14ac:dyDescent="0.25">
      <c r="V500" s="17"/>
    </row>
    <row r="501" spans="9:42" x14ac:dyDescent="0.25">
      <c r="V501" s="17"/>
    </row>
    <row r="502" spans="9:42" x14ac:dyDescent="0.25">
      <c r="V502" s="17"/>
    </row>
    <row r="503" spans="9:42" x14ac:dyDescent="0.25">
      <c r="V503" s="17"/>
    </row>
    <row r="504" spans="9:42" x14ac:dyDescent="0.25">
      <c r="V504" s="17"/>
    </row>
    <row r="505" spans="9:42" x14ac:dyDescent="0.25">
      <c r="V505" s="17"/>
    </row>
    <row r="506" spans="9:42" x14ac:dyDescent="0.25">
      <c r="V506" s="17"/>
    </row>
    <row r="507" spans="9:42" x14ac:dyDescent="0.25">
      <c r="V507" s="17"/>
    </row>
    <row r="508" spans="9:42" x14ac:dyDescent="0.25">
      <c r="V508" s="17"/>
    </row>
    <row r="509" spans="9:42" x14ac:dyDescent="0.25">
      <c r="V509" s="17"/>
    </row>
    <row r="510" spans="9:42" x14ac:dyDescent="0.25">
      <c r="V510" s="17"/>
    </row>
    <row r="511" spans="9:42" x14ac:dyDescent="0.25">
      <c r="V511" s="17"/>
    </row>
    <row r="512" spans="9:42" ht="26.25" x14ac:dyDescent="0.4">
      <c r="I512" s="76"/>
      <c r="V512" s="17"/>
    </row>
    <row r="513" spans="2:41" ht="26.25" x14ac:dyDescent="0.4">
      <c r="I513" s="76"/>
      <c r="V513" s="17"/>
    </row>
    <row r="514" spans="2:41" ht="25.5" customHeight="1" x14ac:dyDescent="0.25">
      <c r="V514" s="17"/>
      <c r="AC514" s="191" t="s">
        <v>29</v>
      </c>
      <c r="AD514" s="191"/>
      <c r="AE514" s="191"/>
    </row>
    <row r="515" spans="2:41" ht="24" customHeight="1" x14ac:dyDescent="0.4">
      <c r="H515" s="76" t="s">
        <v>28</v>
      </c>
      <c r="J515" s="76"/>
      <c r="V515" s="17"/>
      <c r="AC515" s="191"/>
      <c r="AD515" s="191"/>
      <c r="AE515" s="191"/>
    </row>
    <row r="516" spans="2:41" ht="23.25" x14ac:dyDescent="0.35">
      <c r="B516" s="22" t="s">
        <v>67</v>
      </c>
      <c r="V516" s="17"/>
      <c r="X516" s="22" t="s">
        <v>67</v>
      </c>
    </row>
    <row r="517" spans="2:41" ht="18.75" customHeight="1" x14ac:dyDescent="0.35">
      <c r="B517" s="23" t="s">
        <v>32</v>
      </c>
      <c r="C517" s="20">
        <f>IF(X474="PAGADO",0,Y479)</f>
        <v>-5427.5192550000011</v>
      </c>
      <c r="E517" s="193" t="s">
        <v>77</v>
      </c>
      <c r="F517" s="193"/>
      <c r="G517" s="193"/>
      <c r="H517" s="193"/>
      <c r="V517" s="17"/>
      <c r="X517" s="23" t="s">
        <v>32</v>
      </c>
      <c r="Y517" s="20">
        <f>IF(B517="PAGADO",0,C522)</f>
        <v>-7974.349255000001</v>
      </c>
      <c r="AA517" s="193" t="s">
        <v>565</v>
      </c>
      <c r="AB517" s="193"/>
      <c r="AC517" s="193"/>
      <c r="AD517" s="193"/>
    </row>
    <row r="518" spans="2:41" x14ac:dyDescent="0.25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 x14ac:dyDescent="0.25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1054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 x14ac:dyDescent="0.25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1057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1059</v>
      </c>
      <c r="AL520" s="3"/>
      <c r="AM520" s="3"/>
      <c r="AN520" s="18">
        <v>60</v>
      </c>
      <c r="AO520" s="3"/>
    </row>
    <row r="521" spans="2:41" x14ac:dyDescent="0.25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1017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 x14ac:dyDescent="0.25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1029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 x14ac:dyDescent="0.4">
      <c r="B523" s="194" t="str">
        <f>IF(C522&lt;0,"NO PAGAR","COBRAR")</f>
        <v>NO PAGAR</v>
      </c>
      <c r="C523" s="194"/>
      <c r="E523" s="4"/>
      <c r="F523" s="3"/>
      <c r="G523" s="3"/>
      <c r="H523" s="5"/>
      <c r="N523" s="25">
        <v>45111</v>
      </c>
      <c r="O523" s="3" t="s">
        <v>1030</v>
      </c>
      <c r="P523" s="3"/>
      <c r="Q523" s="3"/>
      <c r="R523" s="18">
        <v>59.14</v>
      </c>
      <c r="S523" s="3"/>
      <c r="V523" s="17"/>
      <c r="X523" s="194" t="str">
        <f>IF(Y522&lt;0,"NO PAGAR","COBRAR")</f>
        <v>NO PAGAR</v>
      </c>
      <c r="Y523" s="194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 x14ac:dyDescent="0.25">
      <c r="B524" s="186" t="s">
        <v>9</v>
      </c>
      <c r="C524" s="187"/>
      <c r="E524" s="4"/>
      <c r="F524" s="3"/>
      <c r="G524" s="3"/>
      <c r="H524" s="5"/>
      <c r="N524" s="25">
        <v>45112</v>
      </c>
      <c r="O524" s="3" t="s">
        <v>1040</v>
      </c>
      <c r="P524" s="3"/>
      <c r="Q524" s="3"/>
      <c r="R524" s="18">
        <v>76.5</v>
      </c>
      <c r="S524" s="3"/>
      <c r="V524" s="17"/>
      <c r="X524" s="186" t="s">
        <v>9</v>
      </c>
      <c r="Y524" s="187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 x14ac:dyDescent="0.25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1041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1051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 x14ac:dyDescent="0.25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1026</v>
      </c>
      <c r="C533" s="10">
        <v>345.55</v>
      </c>
      <c r="E533" s="188" t="s">
        <v>7</v>
      </c>
      <c r="F533" s="189"/>
      <c r="G533" s="190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97" t="s">
        <v>7</v>
      </c>
      <c r="AB533" s="197"/>
      <c r="AC533" s="197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 x14ac:dyDescent="0.25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 x14ac:dyDescent="0.3">
      <c r="B535" s="12"/>
      <c r="C535" s="10"/>
      <c r="N535" s="188" t="s">
        <v>7</v>
      </c>
      <c r="O535" s="189"/>
      <c r="P535" s="189"/>
      <c r="Q535" s="190"/>
      <c r="R535" s="18">
        <f>SUM(R519:R534)</f>
        <v>2411.2800000000002</v>
      </c>
      <c r="S535" s="3"/>
      <c r="V535" s="17"/>
      <c r="X535" s="12"/>
      <c r="Y535" s="10"/>
      <c r="AJ535" s="188" t="s">
        <v>7</v>
      </c>
      <c r="AK535" s="189"/>
      <c r="AL535" s="189"/>
      <c r="AM535" s="190"/>
      <c r="AN535" s="18">
        <f>SUM(AN519:AN534)</f>
        <v>210</v>
      </c>
      <c r="AO535" s="3"/>
    </row>
    <row r="536" spans="2:41" ht="27" thickBot="1" x14ac:dyDescent="0.3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 x14ac:dyDescent="0.3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 x14ac:dyDescent="0.3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 x14ac:dyDescent="0.3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 x14ac:dyDescent="0.3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 x14ac:dyDescent="0.25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 x14ac:dyDescent="0.25">
      <c r="D542" t="s">
        <v>22</v>
      </c>
      <c r="E542" t="s">
        <v>21</v>
      </c>
      <c r="V542" s="17"/>
    </row>
    <row r="543" spans="2:41" x14ac:dyDescent="0.25">
      <c r="E543" s="1" t="s">
        <v>19</v>
      </c>
      <c r="V543" s="17"/>
    </row>
    <row r="544" spans="2:41" x14ac:dyDescent="0.25">
      <c r="V544" s="17"/>
    </row>
    <row r="545" spans="1:43" x14ac:dyDescent="0.25">
      <c r="V545" s="17"/>
    </row>
    <row r="546" spans="1:43" x14ac:dyDescent="0.25">
      <c r="V546" s="17"/>
    </row>
    <row r="547" spans="1:43" x14ac:dyDescent="0.25">
      <c r="I547" s="17"/>
      <c r="V547" s="17"/>
    </row>
    <row r="548" spans="1:43" x14ac:dyDescent="0.25">
      <c r="I548" s="17"/>
      <c r="V548" s="17"/>
    </row>
    <row r="549" spans="1:43" x14ac:dyDescent="0.25">
      <c r="I549" s="17"/>
      <c r="V549" s="17"/>
    </row>
    <row r="550" spans="1:43" x14ac:dyDescent="0.25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 x14ac:dyDescent="0.4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 x14ac:dyDescent="0.4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V553" s="17"/>
    </row>
    <row r="554" spans="1:43" ht="21.75" customHeight="1" x14ac:dyDescent="0.4">
      <c r="H554" s="76" t="s">
        <v>30</v>
      </c>
      <c r="J554" s="76"/>
      <c r="V554" s="17"/>
      <c r="AA554" s="192" t="s">
        <v>31</v>
      </c>
      <c r="AB554" s="192"/>
      <c r="AC554" s="192"/>
    </row>
    <row r="555" spans="1:43" ht="23.25" x14ac:dyDescent="0.35">
      <c r="B555" s="24" t="s">
        <v>67</v>
      </c>
      <c r="V555" s="17"/>
      <c r="X555" s="22" t="s">
        <v>67</v>
      </c>
    </row>
    <row r="556" spans="1:43" ht="23.25" x14ac:dyDescent="0.35">
      <c r="B556" s="23" t="s">
        <v>32</v>
      </c>
      <c r="C556" s="20">
        <f>IF(X517="PAGADO",0,Y522)</f>
        <v>-6677.7292550000011</v>
      </c>
      <c r="E556" s="193" t="s">
        <v>273</v>
      </c>
      <c r="F556" s="193"/>
      <c r="G556" s="193"/>
      <c r="H556" s="193"/>
      <c r="V556" s="17"/>
      <c r="X556" s="23" t="s">
        <v>32</v>
      </c>
      <c r="Y556" s="20">
        <f>IF(B556="PAGADO",0,C561)</f>
        <v>-4750.2982550000015</v>
      </c>
      <c r="AA556" s="193" t="s">
        <v>273</v>
      </c>
      <c r="AB556" s="193"/>
      <c r="AC556" s="193"/>
      <c r="AD556" s="193"/>
    </row>
    <row r="557" spans="1:43" x14ac:dyDescent="0.25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 x14ac:dyDescent="0.25">
      <c r="C558" s="20"/>
      <c r="E558" s="4">
        <v>45079</v>
      </c>
      <c r="F558" s="3" t="s">
        <v>330</v>
      </c>
      <c r="G558" s="3" t="s">
        <v>1065</v>
      </c>
      <c r="H558" s="5">
        <v>285</v>
      </c>
      <c r="I558" t="s">
        <v>173</v>
      </c>
      <c r="N558" s="25">
        <v>45063</v>
      </c>
      <c r="O558" s="3" t="s">
        <v>1069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1080</v>
      </c>
      <c r="AL558" s="3"/>
      <c r="AM558" s="3"/>
      <c r="AN558" s="18">
        <v>300</v>
      </c>
      <c r="AO558" s="3"/>
    </row>
    <row r="559" spans="1:43" x14ac:dyDescent="0.25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1090</v>
      </c>
      <c r="AL559" s="3"/>
      <c r="AM559" s="3"/>
      <c r="AN559" s="18">
        <v>1525</v>
      </c>
      <c r="AO559" s="3"/>
    </row>
    <row r="560" spans="1:43" x14ac:dyDescent="0.25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1065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1093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 x14ac:dyDescent="0.25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 x14ac:dyDescent="0.3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5" t="str">
        <f>IF(Y561&lt;0,"NO PAGAR","COBRAR'")</f>
        <v>NO PAGAR</v>
      </c>
      <c r="Y562" s="195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 x14ac:dyDescent="0.35">
      <c r="B563" s="195" t="str">
        <f>IF(C561&lt;0,"NO PAGAR","COBRAR'")</f>
        <v>NO PAGAR</v>
      </c>
      <c r="C563" s="195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86" t="s">
        <v>9</v>
      </c>
      <c r="C564" s="187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86" t="s">
        <v>9</v>
      </c>
      <c r="Y564" s="187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12</v>
      </c>
      <c r="C568" s="10"/>
      <c r="E568" s="4">
        <v>45085</v>
      </c>
      <c r="F568" s="3" t="s">
        <v>1070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16</v>
      </c>
      <c r="C572" s="10"/>
      <c r="E572" s="25">
        <v>45048</v>
      </c>
      <c r="F572" s="3" t="s">
        <v>1077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88" t="s">
        <v>7</v>
      </c>
      <c r="AB572" s="189"/>
      <c r="AC572" s="190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 x14ac:dyDescent="0.25">
      <c r="B573" s="11" t="s">
        <v>1076</v>
      </c>
      <c r="C573" s="27">
        <f>T582</f>
        <v>607.56899999999996</v>
      </c>
      <c r="E573" s="188" t="s">
        <v>7</v>
      </c>
      <c r="F573" s="189"/>
      <c r="G573" s="190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188" t="s">
        <v>7</v>
      </c>
      <c r="O574" s="189"/>
      <c r="P574" s="189"/>
      <c r="Q574" s="190"/>
      <c r="R574" s="18">
        <f>SUM(R558:R573)</f>
        <v>380</v>
      </c>
      <c r="S574" s="3"/>
      <c r="V574" s="17"/>
      <c r="X574" s="12"/>
      <c r="Y574" s="10"/>
      <c r="AJ574" s="188" t="s">
        <v>7</v>
      </c>
      <c r="AK574" s="189"/>
      <c r="AL574" s="189"/>
      <c r="AM574" s="190"/>
      <c r="AN574" s="18">
        <f>SUM(AN558:AN573)</f>
        <v>1825</v>
      </c>
      <c r="AO574" s="3"/>
    </row>
    <row r="575" spans="2:41" ht="15.75" thickBot="1" x14ac:dyDescent="0.3">
      <c r="B575" s="12"/>
      <c r="C575" s="10"/>
      <c r="N575" t="s">
        <v>1075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 x14ac:dyDescent="0.3">
      <c r="B576" s="12"/>
      <c r="C576" s="10"/>
      <c r="N576" t="s">
        <v>1075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 x14ac:dyDescent="0.3">
      <c r="B577" s="12"/>
      <c r="C577" s="10"/>
      <c r="E577" s="14"/>
      <c r="N577" t="s">
        <v>1075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 x14ac:dyDescent="0.3">
      <c r="B578" s="12"/>
      <c r="C578" s="10"/>
      <c r="N578" t="s">
        <v>1075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 x14ac:dyDescent="0.3">
      <c r="B579" s="12"/>
      <c r="C579" s="10"/>
      <c r="N579" t="s">
        <v>1075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 x14ac:dyDescent="0.3">
      <c r="B580" s="12"/>
      <c r="C580" s="10"/>
      <c r="N580" t="s">
        <v>1075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 x14ac:dyDescent="0.3">
      <c r="B581" s="12"/>
      <c r="C581" s="10"/>
      <c r="N581" s="152" t="s">
        <v>1075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 x14ac:dyDescent="0.25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 x14ac:dyDescent="0.25">
      <c r="E583" s="1" t="s">
        <v>19</v>
      </c>
      <c r="V583" s="17"/>
      <c r="AA583" s="1" t="s">
        <v>19</v>
      </c>
    </row>
    <row r="584" spans="2:27" x14ac:dyDescent="0.25">
      <c r="V584" s="17"/>
    </row>
    <row r="585" spans="2:27" x14ac:dyDescent="0.25">
      <c r="V585" s="17"/>
    </row>
    <row r="586" spans="2:27" x14ac:dyDescent="0.25">
      <c r="V586" s="17"/>
    </row>
    <row r="587" spans="2:27" x14ac:dyDescent="0.25">
      <c r="V587" s="17"/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2:41" x14ac:dyDescent="0.25">
      <c r="V593" s="17"/>
    </row>
    <row r="594" spans="2:41" ht="26.25" x14ac:dyDescent="0.4">
      <c r="I594" s="76"/>
      <c r="V594" s="17"/>
    </row>
    <row r="595" spans="2:41" ht="26.25" x14ac:dyDescent="0.4">
      <c r="I595" s="76"/>
      <c r="V595" s="17"/>
    </row>
    <row r="596" spans="2:41" x14ac:dyDescent="0.25">
      <c r="V596" s="17"/>
      <c r="AC596" s="191" t="s">
        <v>29</v>
      </c>
      <c r="AD596" s="191"/>
      <c r="AE596" s="191"/>
    </row>
    <row r="597" spans="2:41" ht="21" customHeight="1" x14ac:dyDescent="0.4">
      <c r="H597" s="76" t="s">
        <v>28</v>
      </c>
      <c r="J597" s="76"/>
      <c r="V597" s="17"/>
      <c r="AC597" s="191"/>
      <c r="AD597" s="191"/>
      <c r="AE597" s="191"/>
    </row>
    <row r="598" spans="2:41" ht="15" customHeight="1" x14ac:dyDescent="0.4">
      <c r="H598" s="76"/>
      <c r="J598" s="76"/>
      <c r="V598" s="17"/>
      <c r="AC598" s="191"/>
      <c r="AD598" s="191"/>
      <c r="AE598" s="191"/>
    </row>
    <row r="599" spans="2:41" x14ac:dyDescent="0.25">
      <c r="V599" s="17"/>
    </row>
    <row r="600" spans="2:41" x14ac:dyDescent="0.25">
      <c r="V600" s="17"/>
    </row>
    <row r="601" spans="2:41" ht="23.25" x14ac:dyDescent="0.35">
      <c r="B601" s="22" t="s">
        <v>68</v>
      </c>
      <c r="V601" s="17"/>
      <c r="X601" s="22" t="s">
        <v>68</v>
      </c>
    </row>
    <row r="602" spans="2:41" ht="23.25" x14ac:dyDescent="0.35">
      <c r="B602" s="23" t="s">
        <v>32</v>
      </c>
      <c r="C602" s="20">
        <f>IF(X556="PAGADO",0,Y561)</f>
        <v>-6114.2182550000016</v>
      </c>
      <c r="E602" s="193" t="s">
        <v>273</v>
      </c>
      <c r="F602" s="193"/>
      <c r="G602" s="193"/>
      <c r="H602" s="193"/>
      <c r="V602" s="17"/>
      <c r="X602" s="23" t="s">
        <v>32</v>
      </c>
      <c r="Y602" s="20">
        <f>IF(B602="PAGADO",0,C607)</f>
        <v>-6951.6202550000016</v>
      </c>
      <c r="AA602" s="193" t="s">
        <v>273</v>
      </c>
      <c r="AB602" s="193"/>
      <c r="AC602" s="193"/>
      <c r="AD602" s="193"/>
    </row>
    <row r="603" spans="2:41" x14ac:dyDescent="0.25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 x14ac:dyDescent="0.25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1101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1170</v>
      </c>
      <c r="AL604" s="3"/>
      <c r="AM604" s="3"/>
      <c r="AN604" s="18">
        <v>195</v>
      </c>
      <c r="AO604" s="3"/>
    </row>
    <row r="605" spans="2:41" x14ac:dyDescent="0.25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1101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1174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1182</v>
      </c>
      <c r="AL605" s="3"/>
      <c r="AM605" s="3"/>
      <c r="AN605" s="18">
        <v>59.09</v>
      </c>
      <c r="AO605" s="3"/>
    </row>
    <row r="606" spans="2:41" x14ac:dyDescent="0.25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1109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 x14ac:dyDescent="0.25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1111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1176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 x14ac:dyDescent="0.4">
      <c r="B608" s="194" t="str">
        <f>IF(C607&lt;0,"NO PAGAR","COBRAR")</f>
        <v>NO PAGAR</v>
      </c>
      <c r="C608" s="194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1113</v>
      </c>
      <c r="P608" s="3"/>
      <c r="Q608" s="3"/>
      <c r="R608" s="18">
        <v>300</v>
      </c>
      <c r="S608" s="3"/>
      <c r="V608" s="17"/>
      <c r="X608" s="194" t="str">
        <f>IF(Y607&lt;0,"NO PAGAR","COBRAR")</f>
        <v>NO PAGAR</v>
      </c>
      <c r="Y608" s="194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 x14ac:dyDescent="0.25">
      <c r="B609" s="186" t="s">
        <v>9</v>
      </c>
      <c r="C609" s="187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1114</v>
      </c>
      <c r="P609" s="3"/>
      <c r="Q609" s="3"/>
      <c r="R609" s="18">
        <v>700</v>
      </c>
      <c r="S609" s="3"/>
      <c r="V609" s="17"/>
      <c r="X609" s="186" t="s">
        <v>9</v>
      </c>
      <c r="Y609" s="187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 x14ac:dyDescent="0.25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1118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 x14ac:dyDescent="0.25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1130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17</v>
      </c>
      <c r="C618" s="10">
        <f>R629</f>
        <v>745.40200000000004</v>
      </c>
      <c r="E618" s="188" t="s">
        <v>7</v>
      </c>
      <c r="F618" s="189"/>
      <c r="G618" s="190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88" t="s">
        <v>7</v>
      </c>
      <c r="AB618" s="189"/>
      <c r="AC618" s="190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 x14ac:dyDescent="0.25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 x14ac:dyDescent="0.25">
      <c r="B620" s="12"/>
      <c r="C620" s="10"/>
      <c r="N620" s="188" t="s">
        <v>7</v>
      </c>
      <c r="O620" s="189"/>
      <c r="P620" s="189"/>
      <c r="Q620" s="190"/>
      <c r="R620" s="18">
        <f>SUM(R604:R619)</f>
        <v>1852</v>
      </c>
      <c r="S620" s="3"/>
      <c r="V620" s="17"/>
      <c r="X620" s="12"/>
      <c r="Y620" s="10"/>
      <c r="AJ620" s="188" t="s">
        <v>7</v>
      </c>
      <c r="AK620" s="189"/>
      <c r="AL620" s="189"/>
      <c r="AM620" s="190"/>
      <c r="AN620" s="18">
        <f>SUM(AN604:AN619)</f>
        <v>1353.18</v>
      </c>
      <c r="AO620" s="3"/>
    </row>
    <row r="621" spans="2:41" x14ac:dyDescent="0.25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1123</v>
      </c>
      <c r="V621" s="17"/>
      <c r="X621" s="12"/>
      <c r="Y621" s="10"/>
    </row>
    <row r="622" spans="2:41" x14ac:dyDescent="0.25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 x14ac:dyDescent="0.25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 x14ac:dyDescent="0.25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1122</v>
      </c>
      <c r="V624" s="17"/>
      <c r="X624" s="12"/>
      <c r="Y624" s="10"/>
    </row>
    <row r="625" spans="1:43" x14ac:dyDescent="0.25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 x14ac:dyDescent="0.25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 x14ac:dyDescent="0.25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 x14ac:dyDescent="0.25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 x14ac:dyDescent="0.25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 x14ac:dyDescent="0.25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 x14ac:dyDescent="0.25">
      <c r="E631" s="1" t="s">
        <v>19</v>
      </c>
      <c r="V631" s="17"/>
      <c r="AA631" s="1" t="s">
        <v>19</v>
      </c>
    </row>
    <row r="632" spans="1:43" x14ac:dyDescent="0.25">
      <c r="V632" s="17"/>
    </row>
    <row r="633" spans="1:43" x14ac:dyDescent="0.25">
      <c r="V633" s="17"/>
    </row>
    <row r="634" spans="1:43" x14ac:dyDescent="0.25">
      <c r="V634" s="17"/>
    </row>
    <row r="635" spans="1:43" x14ac:dyDescent="0.25">
      <c r="I635" s="17"/>
      <c r="V635" s="17"/>
    </row>
    <row r="636" spans="1:43" x14ac:dyDescent="0.25">
      <c r="I636" s="17"/>
      <c r="V636" s="17"/>
    </row>
    <row r="637" spans="1:43" x14ac:dyDescent="0.25">
      <c r="I637" s="17"/>
      <c r="V637" s="17"/>
    </row>
    <row r="638" spans="1:43" x14ac:dyDescent="0.25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 x14ac:dyDescent="0.4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 x14ac:dyDescent="0.4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 x14ac:dyDescent="0.25">
      <c r="V641" s="17"/>
    </row>
    <row r="642" spans="2:41" ht="26.25" customHeight="1" x14ac:dyDescent="0.4">
      <c r="H642" s="76" t="s">
        <v>30</v>
      </c>
      <c r="J642" s="76"/>
      <c r="V642" s="17"/>
      <c r="AA642" s="192" t="s">
        <v>31</v>
      </c>
      <c r="AB642" s="192"/>
      <c r="AC642" s="192"/>
    </row>
    <row r="643" spans="2:41" ht="15" customHeight="1" x14ac:dyDescent="0.4">
      <c r="H643" s="76"/>
      <c r="J643" s="76"/>
      <c r="V643" s="17"/>
      <c r="AA643" s="192"/>
      <c r="AB643" s="192"/>
      <c r="AC643" s="192"/>
    </row>
    <row r="644" spans="2:41" ht="23.25" x14ac:dyDescent="0.35">
      <c r="B644" s="24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IF(X602="PAGADO",0,Y607)</f>
        <v>-6649.4602550000018</v>
      </c>
      <c r="E645" s="193" t="s">
        <v>273</v>
      </c>
      <c r="F645" s="193"/>
      <c r="G645" s="193"/>
      <c r="H645" s="193"/>
      <c r="V645" s="17"/>
      <c r="X645" s="23" t="s">
        <v>32</v>
      </c>
      <c r="Y645" s="20">
        <f>IF(B1442="PAGADO",0,C650)</f>
        <v>-2759.4602550000018</v>
      </c>
      <c r="AA645" s="193" t="s">
        <v>273</v>
      </c>
      <c r="AB645" s="193"/>
      <c r="AC645" s="193"/>
      <c r="AD645" s="193"/>
    </row>
    <row r="646" spans="2:41" x14ac:dyDescent="0.25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1200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1229</v>
      </c>
      <c r="AL647" s="3"/>
      <c r="AM647" s="3"/>
      <c r="AN647" s="18">
        <v>381.69</v>
      </c>
      <c r="AO647" s="3"/>
    </row>
    <row r="648" spans="2:41" x14ac:dyDescent="0.25">
      <c r="B648" s="1" t="s">
        <v>24</v>
      </c>
      <c r="C648" s="19">
        <f>IF(C645&gt;0,C645+C646,C646)</f>
        <v>4090</v>
      </c>
      <c r="E648" s="4">
        <v>45119</v>
      </c>
      <c r="F648" s="3" t="s">
        <v>1209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449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1225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1238</v>
      </c>
      <c r="AL648" s="3"/>
      <c r="AM648" s="3"/>
      <c r="AN648" s="18">
        <v>220</v>
      </c>
      <c r="AO648" s="3"/>
    </row>
    <row r="649" spans="2:41" x14ac:dyDescent="0.25">
      <c r="B649" s="1" t="s">
        <v>9</v>
      </c>
      <c r="C649" s="20">
        <f>C670</f>
        <v>6849.4602550000018</v>
      </c>
      <c r="E649" s="4">
        <v>45119</v>
      </c>
      <c r="F649" s="3" t="s">
        <v>1209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1247</v>
      </c>
      <c r="AL649" s="3"/>
      <c r="AM649" s="3"/>
      <c r="AN649" s="18">
        <v>350</v>
      </c>
      <c r="AO649" s="3"/>
    </row>
    <row r="650" spans="2:41" x14ac:dyDescent="0.25">
      <c r="B650" s="6" t="s">
        <v>26</v>
      </c>
      <c r="C650" s="21">
        <f>C648-C649</f>
        <v>-2759.4602550000018</v>
      </c>
      <c r="E650" s="4">
        <v>45120</v>
      </c>
      <c r="F650" s="3" t="s">
        <v>1209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1261</v>
      </c>
      <c r="AL650" s="3"/>
      <c r="AM650" s="3"/>
      <c r="AN650" s="18">
        <v>200</v>
      </c>
      <c r="AO650" s="3" t="s">
        <v>174</v>
      </c>
    </row>
    <row r="651" spans="2:41" ht="23.25" x14ac:dyDescent="0.35">
      <c r="B651" s="6"/>
      <c r="C651" s="7"/>
      <c r="E651" s="4">
        <v>45121</v>
      </c>
      <c r="F651" s="3" t="s">
        <v>1209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95" t="str">
        <f>IF(Y650&lt;0,"NO PAGAR","COBRAR'")</f>
        <v>NO PAGAR</v>
      </c>
      <c r="Y651" s="195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 x14ac:dyDescent="0.35">
      <c r="B652" s="195" t="str">
        <f>IF(C650&lt;0,"NO PAGAR","COBRAR'")</f>
        <v>NO PAGAR</v>
      </c>
      <c r="C652" s="195"/>
      <c r="E652" s="4">
        <v>45124</v>
      </c>
      <c r="F652" s="3" t="s">
        <v>1209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 x14ac:dyDescent="0.25">
      <c r="B653" s="186" t="s">
        <v>9</v>
      </c>
      <c r="C653" s="187"/>
      <c r="E653" s="4">
        <v>45132</v>
      </c>
      <c r="F653" s="3" t="s">
        <v>1209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86" t="s">
        <v>9</v>
      </c>
      <c r="Y653" s="187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 x14ac:dyDescent="0.25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1209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1265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 x14ac:dyDescent="0.25">
      <c r="B655" s="11" t="s">
        <v>10</v>
      </c>
      <c r="C655" s="10">
        <f>R663</f>
        <v>200</v>
      </c>
      <c r="E655" s="4">
        <v>45138</v>
      </c>
      <c r="F655" s="3" t="s">
        <v>1209</v>
      </c>
      <c r="G655" s="3" t="s">
        <v>1211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1266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 x14ac:dyDescent="0.25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1267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 x14ac:dyDescent="0.25">
      <c r="B657" s="11" t="s">
        <v>12</v>
      </c>
      <c r="C657" s="10"/>
      <c r="E657" s="4">
        <v>45086</v>
      </c>
      <c r="F657" s="3" t="s">
        <v>1219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11" t="s">
        <v>13</v>
      </c>
      <c r="C658" s="10"/>
      <c r="E658" s="4">
        <v>45092</v>
      </c>
      <c r="F658" s="3" t="s">
        <v>1220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11" t="s">
        <v>14</v>
      </c>
      <c r="C659" s="10"/>
      <c r="E659" s="4">
        <v>45092</v>
      </c>
      <c r="F659" s="3" t="s">
        <v>1221</v>
      </c>
      <c r="G659" s="3" t="s">
        <v>1222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15</v>
      </c>
      <c r="C660" s="10"/>
      <c r="E660" s="4">
        <v>45100</v>
      </c>
      <c r="F660" s="3" t="s">
        <v>1225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16</v>
      </c>
      <c r="C661" s="10"/>
      <c r="E661" s="25">
        <v>45107</v>
      </c>
      <c r="F661" s="3" t="s">
        <v>1225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88" t="s">
        <v>7</v>
      </c>
      <c r="AB661" s="189"/>
      <c r="AC661" s="190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17</v>
      </c>
      <c r="C662" s="10"/>
      <c r="E662" s="150">
        <v>45117</v>
      </c>
      <c r="F662" s="149" t="s">
        <v>1225</v>
      </c>
      <c r="G662" s="149" t="s">
        <v>1226</v>
      </c>
      <c r="H662" s="168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1269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 x14ac:dyDescent="0.3">
      <c r="B663" s="12"/>
      <c r="C663" s="10"/>
      <c r="E663" s="25">
        <v>45124</v>
      </c>
      <c r="F663" s="3" t="s">
        <v>1225</v>
      </c>
      <c r="G663" s="3" t="s">
        <v>200</v>
      </c>
      <c r="H663" s="168">
        <v>210</v>
      </c>
      <c r="N663" s="188" t="s">
        <v>7</v>
      </c>
      <c r="O663" s="189"/>
      <c r="P663" s="189"/>
      <c r="Q663" s="190"/>
      <c r="R663" s="18">
        <f>SUM(R647:R662)</f>
        <v>200</v>
      </c>
      <c r="S663" s="3"/>
      <c r="V663" s="17"/>
      <c r="X663" s="12"/>
      <c r="Y663" s="10"/>
      <c r="AJ663" s="188" t="s">
        <v>7</v>
      </c>
      <c r="AK663" s="189"/>
      <c r="AL663" s="189"/>
      <c r="AM663" s="190"/>
      <c r="AN663" s="18">
        <f>SUM(AN647:AN662)</f>
        <v>1151.69</v>
      </c>
      <c r="AO663" s="3"/>
    </row>
    <row r="664" spans="2:42" ht="15.75" thickBot="1" x14ac:dyDescent="0.3">
      <c r="B664" s="12"/>
      <c r="C664" s="10"/>
      <c r="E664" s="3"/>
      <c r="F664" s="3"/>
      <c r="G664" s="3"/>
      <c r="H664" s="168"/>
      <c r="V664" s="17"/>
      <c r="X664" s="12"/>
      <c r="Y664" s="10"/>
      <c r="AJ664" s="183">
        <v>0.49402777777777779</v>
      </c>
      <c r="AK664" s="181">
        <v>20230803</v>
      </c>
      <c r="AL664" s="181" t="s">
        <v>471</v>
      </c>
      <c r="AM664" s="181" t="s">
        <v>476</v>
      </c>
      <c r="AN664" s="181">
        <v>122.79</v>
      </c>
      <c r="AO664" s="182">
        <v>70167</v>
      </c>
      <c r="AP664" s="181">
        <v>820</v>
      </c>
    </row>
    <row r="665" spans="2:42" ht="15.75" thickBot="1" x14ac:dyDescent="0.3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3">
        <v>0.82694444444444448</v>
      </c>
      <c r="AK665" s="181">
        <v>20230807</v>
      </c>
      <c r="AL665" s="181" t="s">
        <v>469</v>
      </c>
      <c r="AM665" s="181" t="s">
        <v>476</v>
      </c>
      <c r="AN665" s="181">
        <v>120.01</v>
      </c>
      <c r="AO665" s="182">
        <v>68576</v>
      </c>
      <c r="AP665" s="181">
        <v>56542</v>
      </c>
    </row>
    <row r="666" spans="2:42" ht="15.75" thickBot="1" x14ac:dyDescent="0.3">
      <c r="B666" s="12"/>
      <c r="C666" s="10"/>
      <c r="E666" s="14"/>
      <c r="V666" s="17"/>
      <c r="X666" s="12"/>
      <c r="Y666" s="10"/>
      <c r="AA666" s="14"/>
      <c r="AJ666" s="183">
        <v>0.76788194444444446</v>
      </c>
      <c r="AK666" s="181">
        <v>20230811</v>
      </c>
      <c r="AL666" s="181" t="s">
        <v>469</v>
      </c>
      <c r="AM666" s="181" t="s">
        <v>476</v>
      </c>
      <c r="AN666" s="181">
        <v>100</v>
      </c>
      <c r="AO666" s="181" t="s">
        <v>1258</v>
      </c>
      <c r="AP666" s="181">
        <v>57171</v>
      </c>
    </row>
    <row r="667" spans="2:42" ht="15.75" thickBot="1" x14ac:dyDescent="0.3">
      <c r="B667" s="12"/>
      <c r="C667" s="10"/>
      <c r="V667" s="17"/>
      <c r="X667" s="12"/>
      <c r="Y667" s="10"/>
      <c r="AJ667" s="183">
        <v>0.73092592592592587</v>
      </c>
      <c r="AK667" s="181">
        <v>20230815</v>
      </c>
      <c r="AL667" s="181" t="s">
        <v>469</v>
      </c>
      <c r="AM667" s="181" t="s">
        <v>476</v>
      </c>
      <c r="AN667" s="181">
        <v>91.35</v>
      </c>
      <c r="AO667" s="182">
        <v>52202</v>
      </c>
      <c r="AP667" s="181">
        <v>0</v>
      </c>
    </row>
    <row r="668" spans="2:42" ht="15.75" thickBot="1" x14ac:dyDescent="0.3">
      <c r="B668" s="12"/>
      <c r="C668" s="10"/>
      <c r="V668" s="17"/>
      <c r="X668" s="12"/>
      <c r="Y668" s="10"/>
      <c r="AJ668" s="183">
        <v>0.83523148148148152</v>
      </c>
      <c r="AK668" s="181">
        <v>20230815</v>
      </c>
      <c r="AL668" s="181" t="s">
        <v>471</v>
      </c>
      <c r="AM668" s="181" t="s">
        <v>476</v>
      </c>
      <c r="AN668" s="181">
        <v>87.75</v>
      </c>
      <c r="AO668" s="181" t="s">
        <v>1257</v>
      </c>
      <c r="AP668" s="181">
        <v>820</v>
      </c>
    </row>
    <row r="669" spans="2:42" x14ac:dyDescent="0.25">
      <c r="B669" s="12"/>
      <c r="C669" s="10"/>
      <c r="V669" s="17"/>
      <c r="X669" s="12"/>
      <c r="Y669" s="10"/>
      <c r="AN669" s="1">
        <f>SUM(AN664:AN668)</f>
        <v>521.9</v>
      </c>
    </row>
    <row r="670" spans="2:42" x14ac:dyDescent="0.25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 x14ac:dyDescent="0.25">
      <c r="E671" s="1" t="s">
        <v>19</v>
      </c>
      <c r="V671" s="17"/>
      <c r="AA671" s="1" t="s">
        <v>19</v>
      </c>
    </row>
    <row r="672" spans="2:42" x14ac:dyDescent="0.25">
      <c r="V672" s="17"/>
    </row>
    <row r="673" spans="8:31" x14ac:dyDescent="0.25">
      <c r="V673" s="17"/>
    </row>
    <row r="674" spans="8:31" x14ac:dyDescent="0.25">
      <c r="V674" s="17"/>
    </row>
    <row r="675" spans="8:31" x14ac:dyDescent="0.25">
      <c r="V675" s="17"/>
    </row>
    <row r="676" spans="8:31" x14ac:dyDescent="0.25">
      <c r="V676" s="17"/>
    </row>
    <row r="677" spans="8:31" x14ac:dyDescent="0.25">
      <c r="V677" s="17"/>
    </row>
    <row r="678" spans="8:31" x14ac:dyDescent="0.25">
      <c r="V678" s="17"/>
    </row>
    <row r="679" spans="8:31" x14ac:dyDescent="0.25">
      <c r="V679" s="17"/>
    </row>
    <row r="680" spans="8:31" x14ac:dyDescent="0.25">
      <c r="V680" s="17"/>
    </row>
    <row r="681" spans="8:31" x14ac:dyDescent="0.25">
      <c r="V681" s="17"/>
    </row>
    <row r="682" spans="8:31" ht="26.25" x14ac:dyDescent="0.4">
      <c r="I682" s="76"/>
      <c r="V682" s="17"/>
    </row>
    <row r="683" spans="8:31" ht="26.25" x14ac:dyDescent="0.4">
      <c r="I683" s="76"/>
      <c r="V683" s="17"/>
    </row>
    <row r="684" spans="8:31" x14ac:dyDescent="0.25">
      <c r="V684" s="17"/>
      <c r="AC684" s="191" t="s">
        <v>29</v>
      </c>
      <c r="AD684" s="191"/>
      <c r="AE684" s="191"/>
    </row>
    <row r="685" spans="8:31" ht="15" customHeight="1" x14ac:dyDescent="0.4">
      <c r="H685" s="76" t="s">
        <v>28</v>
      </c>
      <c r="J685" s="76"/>
      <c r="V685" s="17"/>
      <c r="AC685" s="191"/>
      <c r="AD685" s="191"/>
      <c r="AE685" s="191"/>
    </row>
    <row r="686" spans="8:31" ht="15" customHeight="1" x14ac:dyDescent="0.4">
      <c r="H686" s="76"/>
      <c r="J686" s="76"/>
      <c r="V686" s="17"/>
      <c r="AC686" s="191"/>
      <c r="AD686" s="191"/>
      <c r="AE686" s="191"/>
    </row>
    <row r="687" spans="8:31" x14ac:dyDescent="0.25">
      <c r="V687" s="17"/>
    </row>
    <row r="688" spans="8:31" x14ac:dyDescent="0.25">
      <c r="V688" s="17"/>
    </row>
    <row r="689" spans="2:41" ht="23.25" x14ac:dyDescent="0.35">
      <c r="B689" s="22" t="s">
        <v>69</v>
      </c>
      <c r="V689" s="17"/>
      <c r="X689" s="22" t="s">
        <v>69</v>
      </c>
    </row>
    <row r="690" spans="2:41" ht="23.25" x14ac:dyDescent="0.35">
      <c r="B690" s="23" t="s">
        <v>32</v>
      </c>
      <c r="C690" s="20">
        <f>IF(X645="PAGADO",0,Y650)</f>
        <v>-2653.0502550000019</v>
      </c>
      <c r="E690" s="193" t="s">
        <v>273</v>
      </c>
      <c r="F690" s="193"/>
      <c r="G690" s="193"/>
      <c r="H690" s="193"/>
      <c r="V690" s="17"/>
      <c r="X690" s="23" t="s">
        <v>32</v>
      </c>
      <c r="Y690" s="20">
        <f>IF(B690="PAGADO",0,C695)</f>
        <v>-4725.3002550000019</v>
      </c>
      <c r="AA690" s="193" t="s">
        <v>20</v>
      </c>
      <c r="AB690" s="193"/>
      <c r="AC690" s="193"/>
      <c r="AD690" s="193"/>
    </row>
    <row r="691" spans="2:41" x14ac:dyDescent="0.25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 x14ac:dyDescent="0.25">
      <c r="C692" s="20"/>
      <c r="E692" s="4"/>
      <c r="F692" s="3"/>
      <c r="G692" s="3"/>
      <c r="H692" s="5"/>
      <c r="N692" s="25">
        <v>45163</v>
      </c>
      <c r="O692" s="3" t="s">
        <v>1272</v>
      </c>
      <c r="P692" s="3"/>
      <c r="Q692" s="3"/>
      <c r="R692" s="18">
        <v>1572.25</v>
      </c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" t="s">
        <v>24</v>
      </c>
      <c r="C693" s="19">
        <f>IF(C690&gt;0,C690+C691,C691)</f>
        <v>0</v>
      </c>
      <c r="E693" s="4"/>
      <c r="F693" s="3"/>
      <c r="G693" s="3"/>
      <c r="H693" s="5"/>
      <c r="N693" s="25">
        <v>45166</v>
      </c>
      <c r="O693" s="3" t="s">
        <v>1282</v>
      </c>
      <c r="P693" s="3"/>
      <c r="Q693" s="3"/>
      <c r="R693" s="18">
        <v>220</v>
      </c>
      <c r="S693" s="3"/>
      <c r="V693" s="17"/>
      <c r="X693" s="1" t="s">
        <v>24</v>
      </c>
      <c r="Y693" s="19">
        <f>IF(Y690&gt;0,Y690+Y691,Y691)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" t="s">
        <v>9</v>
      </c>
      <c r="C694" s="20">
        <f>C717</f>
        <v>4725.3002550000019</v>
      </c>
      <c r="E694" s="4"/>
      <c r="F694" s="3"/>
      <c r="G694" s="3"/>
      <c r="H694" s="5"/>
      <c r="N694" s="25">
        <v>45166</v>
      </c>
      <c r="O694" s="3" t="s">
        <v>1283</v>
      </c>
      <c r="P694" s="3"/>
      <c r="Q694" s="3"/>
      <c r="R694" s="18">
        <v>280</v>
      </c>
      <c r="S694" s="3"/>
      <c r="V694" s="17"/>
      <c r="X694" s="1" t="s">
        <v>9</v>
      </c>
      <c r="Y694" s="20">
        <f>Y717</f>
        <v>4725.3002550000019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6" t="s">
        <v>25</v>
      </c>
      <c r="C695" s="21">
        <f>C693-C694</f>
        <v>-4725.3002550000019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8</v>
      </c>
      <c r="Y695" s="21">
        <f>Y693-Y694</f>
        <v>-4725.3002550000019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6.25" x14ac:dyDescent="0.4">
      <c r="B696" s="194" t="str">
        <f>IF(C695&lt;0,"NO PAGAR","COBRAR")</f>
        <v>NO PAGAR</v>
      </c>
      <c r="C696" s="194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94" t="str">
        <f>IF(Y695&lt;0,"NO PAGAR","COBRAR")</f>
        <v>NO PAGAR</v>
      </c>
      <c r="Y696" s="194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86" t="s">
        <v>9</v>
      </c>
      <c r="C697" s="187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86" t="s">
        <v>9</v>
      </c>
      <c r="Y697" s="187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9" t="str">
        <f>IF(C731&lt;0,"SALDO A FAVOR","SALDO ADELANTAD0'")</f>
        <v>SALDO ADELANTAD0'</v>
      </c>
      <c r="C698" s="10">
        <f>IF(Y650&lt;=0,Y650*-1)</f>
        <v>2653.0502550000019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9" t="str">
        <f>IF(C695&lt;0,"SALDO ADELANTADO","SALDO A FAVOR'")</f>
        <v>SALDO ADELANTADO</v>
      </c>
      <c r="Y698" s="10">
        <f>IF(C695&lt;=0,C695*-1)</f>
        <v>4725.3002550000019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10</v>
      </c>
      <c r="C699" s="10">
        <f>R708</f>
        <v>2072.25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10</v>
      </c>
      <c r="Y699" s="10">
        <f>AN708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11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11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12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12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13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13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14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14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15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15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16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16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17</v>
      </c>
      <c r="C706" s="10"/>
      <c r="E706" s="188" t="s">
        <v>7</v>
      </c>
      <c r="F706" s="189"/>
      <c r="G706" s="190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17</v>
      </c>
      <c r="Y706" s="10"/>
      <c r="AA706" s="188" t="s">
        <v>7</v>
      </c>
      <c r="AB706" s="189"/>
      <c r="AC706" s="190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 x14ac:dyDescent="0.25">
      <c r="B707" s="12"/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2"/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 x14ac:dyDescent="0.25">
      <c r="B708" s="12"/>
      <c r="C708" s="10"/>
      <c r="N708" s="188" t="s">
        <v>7</v>
      </c>
      <c r="O708" s="189"/>
      <c r="P708" s="189"/>
      <c r="Q708" s="190"/>
      <c r="R708" s="18">
        <f>SUM(R692:R707)</f>
        <v>2072.25</v>
      </c>
      <c r="S708" s="3"/>
      <c r="V708" s="17"/>
      <c r="X708" s="12"/>
      <c r="Y708" s="10"/>
      <c r="AJ708" s="188" t="s">
        <v>7</v>
      </c>
      <c r="AK708" s="189"/>
      <c r="AL708" s="189"/>
      <c r="AM708" s="190"/>
      <c r="AN708" s="18">
        <f>SUM(AN692:AN707)</f>
        <v>0</v>
      </c>
      <c r="AO708" s="3"/>
    </row>
    <row r="709" spans="2:41" x14ac:dyDescent="0.25">
      <c r="B709" s="12"/>
      <c r="C709" s="10"/>
      <c r="V709" s="17"/>
      <c r="X709" s="12"/>
      <c r="Y709" s="10"/>
    </row>
    <row r="710" spans="2:41" x14ac:dyDescent="0.25">
      <c r="B710" s="12"/>
      <c r="C710" s="10"/>
      <c r="V710" s="17"/>
      <c r="X710" s="12"/>
      <c r="Y710" s="10"/>
    </row>
    <row r="711" spans="2:41" x14ac:dyDescent="0.25">
      <c r="B711" s="12"/>
      <c r="C711" s="10"/>
      <c r="E711" s="14"/>
      <c r="V711" s="17"/>
      <c r="X711" s="12"/>
      <c r="Y711" s="10"/>
      <c r="AA711" s="14"/>
    </row>
    <row r="712" spans="2:41" x14ac:dyDescent="0.25">
      <c r="B712" s="12"/>
      <c r="C712" s="10"/>
      <c r="V712" s="17"/>
      <c r="X712" s="12"/>
      <c r="Y712" s="10"/>
    </row>
    <row r="713" spans="2:41" x14ac:dyDescent="0.25">
      <c r="B713" s="12"/>
      <c r="C713" s="10"/>
      <c r="V713" s="17"/>
      <c r="X713" s="12"/>
      <c r="Y713" s="10"/>
    </row>
    <row r="714" spans="2:41" x14ac:dyDescent="0.25">
      <c r="B714" s="12"/>
      <c r="C714" s="10"/>
      <c r="V714" s="17"/>
      <c r="X714" s="12"/>
      <c r="Y714" s="10"/>
    </row>
    <row r="715" spans="2:41" x14ac:dyDescent="0.25">
      <c r="B715" s="12"/>
      <c r="C715" s="10"/>
      <c r="V715" s="17"/>
      <c r="X715" s="12"/>
      <c r="Y715" s="10"/>
    </row>
    <row r="716" spans="2:41" x14ac:dyDescent="0.25">
      <c r="B716" s="11"/>
      <c r="C716" s="10"/>
      <c r="V716" s="17"/>
      <c r="X716" s="11"/>
      <c r="Y716" s="10"/>
    </row>
    <row r="717" spans="2:41" x14ac:dyDescent="0.25">
      <c r="B717" s="15" t="s">
        <v>18</v>
      </c>
      <c r="C717" s="16">
        <f>SUM(C698:C716)</f>
        <v>4725.3002550000019</v>
      </c>
      <c r="V717" s="17"/>
      <c r="X717" s="15" t="s">
        <v>18</v>
      </c>
      <c r="Y717" s="16">
        <f>SUM(Y698:Y716)</f>
        <v>4725.3002550000019</v>
      </c>
    </row>
    <row r="718" spans="2:41" x14ac:dyDescent="0.25">
      <c r="D718" t="s">
        <v>22</v>
      </c>
      <c r="E718" t="s">
        <v>21</v>
      </c>
      <c r="V718" s="17"/>
      <c r="Z718" t="s">
        <v>22</v>
      </c>
      <c r="AA718" t="s">
        <v>21</v>
      </c>
    </row>
    <row r="719" spans="2:41" x14ac:dyDescent="0.25">
      <c r="E719" s="1" t="s">
        <v>19</v>
      </c>
      <c r="V719" s="17"/>
      <c r="AA719" s="1" t="s">
        <v>19</v>
      </c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I723" s="17"/>
      <c r="V723" s="17"/>
    </row>
    <row r="724" spans="1:43" x14ac:dyDescent="0.25">
      <c r="I724" s="17"/>
      <c r="V724" s="17"/>
    </row>
    <row r="725" spans="1:43" x14ac:dyDescent="0.25">
      <c r="I725" s="17"/>
      <c r="V725" s="17"/>
    </row>
    <row r="726" spans="1:43" x14ac:dyDescent="0.25">
      <c r="A726" s="17"/>
      <c r="B726" s="17"/>
      <c r="C726" s="17"/>
      <c r="D726" s="17"/>
      <c r="E726" s="17"/>
      <c r="F726" s="17"/>
      <c r="G726" s="17"/>
      <c r="H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ht="26.25" x14ac:dyDescent="0.4">
      <c r="A727" s="17"/>
      <c r="B727" s="17"/>
      <c r="C727" s="17"/>
      <c r="D727" s="17"/>
      <c r="E727" s="17"/>
      <c r="F727" s="17"/>
      <c r="G727" s="17"/>
      <c r="H727" s="17"/>
      <c r="I727" s="76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ht="26.25" x14ac:dyDescent="0.4">
      <c r="A728" s="17"/>
      <c r="B728" s="17"/>
      <c r="C728" s="17"/>
      <c r="D728" s="17"/>
      <c r="E728" s="17"/>
      <c r="F728" s="17"/>
      <c r="G728" s="17"/>
      <c r="H728" s="17"/>
      <c r="I728" s="76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5">
      <c r="V729" s="17"/>
    </row>
    <row r="730" spans="1:43" ht="15" customHeight="1" x14ac:dyDescent="0.4">
      <c r="H730" s="76" t="s">
        <v>30</v>
      </c>
      <c r="J730" s="76"/>
      <c r="V730" s="17"/>
      <c r="AA730" s="192" t="s">
        <v>31</v>
      </c>
      <c r="AB730" s="192"/>
      <c r="AC730" s="192"/>
    </row>
    <row r="731" spans="1:43" ht="15" customHeight="1" x14ac:dyDescent="0.4">
      <c r="H731" s="76"/>
      <c r="J731" s="76"/>
      <c r="V731" s="17"/>
      <c r="AA731" s="192"/>
      <c r="AB731" s="192"/>
      <c r="AC731" s="192"/>
    </row>
    <row r="732" spans="1:43" x14ac:dyDescent="0.25">
      <c r="V732" s="17"/>
    </row>
    <row r="733" spans="1:43" x14ac:dyDescent="0.25">
      <c r="V733" s="17"/>
    </row>
    <row r="734" spans="1:43" ht="23.25" x14ac:dyDescent="0.35">
      <c r="B734" s="24" t="s">
        <v>69</v>
      </c>
      <c r="V734" s="17"/>
      <c r="X734" s="22" t="s">
        <v>69</v>
      </c>
    </row>
    <row r="735" spans="1:43" ht="23.25" x14ac:dyDescent="0.35">
      <c r="B735" s="23" t="s">
        <v>32</v>
      </c>
      <c r="C735" s="20">
        <f>IF(X690="PAGADO",0,C695)</f>
        <v>-4725.3002550000019</v>
      </c>
      <c r="E735" s="193" t="s">
        <v>20</v>
      </c>
      <c r="F735" s="193"/>
      <c r="G735" s="193"/>
      <c r="H735" s="193"/>
      <c r="V735" s="17"/>
      <c r="X735" s="23" t="s">
        <v>32</v>
      </c>
      <c r="Y735" s="20">
        <f>IF(B1535="PAGADO",0,C740)</f>
        <v>-4725.3002550000019</v>
      </c>
      <c r="AA735" s="193" t="s">
        <v>20</v>
      </c>
      <c r="AB735" s="193"/>
      <c r="AC735" s="193"/>
      <c r="AD735" s="193"/>
    </row>
    <row r="736" spans="1:43" x14ac:dyDescent="0.25">
      <c r="B736" s="1" t="s">
        <v>0</v>
      </c>
      <c r="C736" s="19">
        <f>H751</f>
        <v>0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 x14ac:dyDescent="0.25">
      <c r="C737" s="2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Y737" s="2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" t="s">
        <v>24</v>
      </c>
      <c r="C738" s="19">
        <f>IF(C735&gt;0,C735+C736,C736)</f>
        <v>0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" t="s">
        <v>9</v>
      </c>
      <c r="C739" s="20">
        <f>C763</f>
        <v>4725.3002550000019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Y763</f>
        <v>4725.3002550000019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6" t="s">
        <v>26</v>
      </c>
      <c r="C740" s="21">
        <f>C738-C739</f>
        <v>-4725.3002550000019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-4725.3002550000019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ht="23.25" x14ac:dyDescent="0.35">
      <c r="B741" s="6"/>
      <c r="C741" s="7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95" t="str">
        <f>IF(Y740&lt;0,"NO PAGAR","COBRAR'")</f>
        <v>NO PAGAR</v>
      </c>
      <c r="Y741" s="195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ht="23.25" x14ac:dyDescent="0.35">
      <c r="B742" s="195" t="str">
        <f>IF(C740&lt;0,"NO PAGAR","COBRAR'")</f>
        <v>NO PAGAR</v>
      </c>
      <c r="C742" s="195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86" t="s">
        <v>9</v>
      </c>
      <c r="C743" s="187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86" t="s">
        <v>9</v>
      </c>
      <c r="Y743" s="187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9" t="str">
        <f>IF(Y695&lt;0,"SALDO ADELANTADO","SALDO A FAVOR '")</f>
        <v>SALDO ADELANTADO</v>
      </c>
      <c r="C744" s="10">
        <f>IF(Y695&lt;=0,Y695*-1)</f>
        <v>4725.3002550000019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ADELANTADO</v>
      </c>
      <c r="Y744" s="10">
        <f>IF(C740&lt;=0,C740*-1)</f>
        <v>4725.3002550000019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16</v>
      </c>
      <c r="C751" s="10"/>
      <c r="E751" s="188" t="s">
        <v>7</v>
      </c>
      <c r="F751" s="189"/>
      <c r="G751" s="190"/>
      <c r="H751" s="5">
        <f>SUM(H737:H750)</f>
        <v>0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188" t="s">
        <v>7</v>
      </c>
      <c r="AB751" s="189"/>
      <c r="AC751" s="190"/>
      <c r="AD751" s="5">
        <f>SUM(AD737:AD750)</f>
        <v>0</v>
      </c>
      <c r="AJ751" s="3"/>
      <c r="AK751" s="3"/>
      <c r="AL751" s="3"/>
      <c r="AM751" s="3"/>
      <c r="AN751" s="18"/>
      <c r="AO751" s="3"/>
    </row>
    <row r="752" spans="2:41" x14ac:dyDescent="0.25">
      <c r="B752" s="11" t="s">
        <v>17</v>
      </c>
      <c r="C752" s="10"/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 x14ac:dyDescent="0.25">
      <c r="B753" s="12"/>
      <c r="C753" s="10"/>
      <c r="N753" s="188" t="s">
        <v>7</v>
      </c>
      <c r="O753" s="189"/>
      <c r="P753" s="189"/>
      <c r="Q753" s="190"/>
      <c r="R753" s="18">
        <f>SUM(R737:R752)</f>
        <v>0</v>
      </c>
      <c r="S753" s="3"/>
      <c r="V753" s="17"/>
      <c r="X753" s="12"/>
      <c r="Y753" s="10"/>
      <c r="AJ753" s="188" t="s">
        <v>7</v>
      </c>
      <c r="AK753" s="189"/>
      <c r="AL753" s="189"/>
      <c r="AM753" s="190"/>
      <c r="AN753" s="18">
        <f>SUM(AN737:AN752)</f>
        <v>0</v>
      </c>
      <c r="AO753" s="3"/>
    </row>
    <row r="754" spans="2:41" x14ac:dyDescent="0.25">
      <c r="B754" s="12"/>
      <c r="C754" s="10"/>
      <c r="V754" s="17"/>
      <c r="X754" s="12"/>
      <c r="Y754" s="10"/>
    </row>
    <row r="755" spans="2:41" x14ac:dyDescent="0.25">
      <c r="B755" s="12"/>
      <c r="C755" s="10"/>
      <c r="V755" s="17"/>
      <c r="X755" s="12"/>
      <c r="Y755" s="10"/>
    </row>
    <row r="756" spans="2:41" x14ac:dyDescent="0.25">
      <c r="B756" s="12"/>
      <c r="C756" s="10"/>
      <c r="E756" s="14"/>
      <c r="V756" s="17"/>
      <c r="X756" s="12"/>
      <c r="Y756" s="10"/>
      <c r="AA756" s="14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V758" s="17"/>
      <c r="X758" s="12"/>
      <c r="Y758" s="10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1"/>
      <c r="C762" s="10"/>
      <c r="V762" s="17"/>
      <c r="X762" s="11"/>
      <c r="Y762" s="10"/>
    </row>
    <row r="763" spans="2:41" x14ac:dyDescent="0.25">
      <c r="B763" s="15" t="s">
        <v>18</v>
      </c>
      <c r="C763" s="16">
        <f>SUM(C744:C762)</f>
        <v>4725.3002550000019</v>
      </c>
      <c r="D763" t="s">
        <v>22</v>
      </c>
      <c r="E763" t="s">
        <v>21</v>
      </c>
      <c r="V763" s="17"/>
      <c r="X763" s="15" t="s">
        <v>18</v>
      </c>
      <c r="Y763" s="16">
        <f>SUM(Y744:Y762)</f>
        <v>4725.3002550000019</v>
      </c>
      <c r="Z763" t="s">
        <v>22</v>
      </c>
      <c r="AA763" t="s">
        <v>21</v>
      </c>
    </row>
    <row r="764" spans="2:41" x14ac:dyDescent="0.25">
      <c r="E764" s="1" t="s">
        <v>19</v>
      </c>
      <c r="V764" s="17"/>
      <c r="AA764" s="1" t="s">
        <v>19</v>
      </c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</row>
    <row r="773" spans="2:41" x14ac:dyDescent="0.25">
      <c r="V773" s="17"/>
    </row>
    <row r="774" spans="2:41" x14ac:dyDescent="0.25">
      <c r="V774" s="17"/>
    </row>
    <row r="775" spans="2:41" ht="26.25" x14ac:dyDescent="0.4">
      <c r="I775" s="76"/>
      <c r="V775" s="17"/>
    </row>
    <row r="776" spans="2:41" ht="26.25" x14ac:dyDescent="0.4">
      <c r="I776" s="76"/>
      <c r="V776" s="17"/>
    </row>
    <row r="777" spans="2:41" x14ac:dyDescent="0.25">
      <c r="V777" s="17"/>
      <c r="AC777" s="191" t="s">
        <v>29</v>
      </c>
      <c r="AD777" s="191"/>
      <c r="AE777" s="191"/>
    </row>
    <row r="778" spans="2:41" ht="15" customHeight="1" x14ac:dyDescent="0.4">
      <c r="H778" s="76" t="s">
        <v>28</v>
      </c>
      <c r="J778" s="76"/>
      <c r="V778" s="17"/>
      <c r="AC778" s="191"/>
      <c r="AD778" s="191"/>
      <c r="AE778" s="191"/>
    </row>
    <row r="779" spans="2:41" ht="15" customHeight="1" x14ac:dyDescent="0.4">
      <c r="H779" s="76"/>
      <c r="J779" s="76"/>
      <c r="V779" s="17"/>
      <c r="AC779" s="191"/>
      <c r="AD779" s="191"/>
      <c r="AE779" s="191"/>
    </row>
    <row r="780" spans="2:41" x14ac:dyDescent="0.25">
      <c r="V780" s="17"/>
    </row>
    <row r="781" spans="2:41" x14ac:dyDescent="0.25">
      <c r="V781" s="17"/>
    </row>
    <row r="782" spans="2:41" ht="23.25" x14ac:dyDescent="0.35">
      <c r="B782" s="22" t="s">
        <v>70</v>
      </c>
      <c r="V782" s="17"/>
      <c r="X782" s="22" t="s">
        <v>70</v>
      </c>
    </row>
    <row r="783" spans="2:41" ht="23.25" x14ac:dyDescent="0.35">
      <c r="B783" s="23" t="s">
        <v>32</v>
      </c>
      <c r="C783" s="20">
        <f>IF(X735="PAGADO",0,Y740)</f>
        <v>-4725.3002550000019</v>
      </c>
      <c r="E783" s="193" t="s">
        <v>20</v>
      </c>
      <c r="F783" s="193"/>
      <c r="G783" s="193"/>
      <c r="H783" s="193"/>
      <c r="V783" s="17"/>
      <c r="X783" s="23" t="s">
        <v>32</v>
      </c>
      <c r="Y783" s="20">
        <f>IF(B783="PAGADO",0,C788)</f>
        <v>-4725.3002550000019</v>
      </c>
      <c r="AA783" s="193" t="s">
        <v>20</v>
      </c>
      <c r="AB783" s="193"/>
      <c r="AC783" s="193"/>
      <c r="AD783" s="193"/>
    </row>
    <row r="784" spans="2:41" x14ac:dyDescent="0.25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 x14ac:dyDescent="0.25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IF(Y783&gt;0,Y784+Y783,Y784)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" t="s">
        <v>9</v>
      </c>
      <c r="C787" s="20">
        <f>C810</f>
        <v>4725.3002550000019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Y810</f>
        <v>4725.3002550000019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6" t="s">
        <v>25</v>
      </c>
      <c r="C788" s="21">
        <f>C786-C787</f>
        <v>-4725.3002550000019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8</v>
      </c>
      <c r="Y788" s="21">
        <f>Y786-Y787</f>
        <v>-4725.3002550000019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6.25" x14ac:dyDescent="0.4">
      <c r="B789" s="194" t="str">
        <f>IF(C788&lt;0,"NO PAGAR","COBRAR")</f>
        <v>NO PAGAR</v>
      </c>
      <c r="C789" s="194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4" t="str">
        <f>IF(Y788&lt;0,"NO PAGAR","COBRAR")</f>
        <v>NO PAGAR</v>
      </c>
      <c r="Y789" s="194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86" t="s">
        <v>9</v>
      </c>
      <c r="C790" s="187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86" t="s">
        <v>9</v>
      </c>
      <c r="Y790" s="187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9" t="str">
        <f>IF(C824&lt;0,"SALDO A FAVOR","SALDO ADELANTAD0'")</f>
        <v>SALDO ADELANTAD0'</v>
      </c>
      <c r="C791" s="10">
        <f>IF(Y735&lt;=0,Y735*-1)</f>
        <v>4725.3002550000019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IF(C788&lt;0,"SALDO ADELANTADO","SALDO A FAVOR'")</f>
        <v>SALDO ADELANTADO</v>
      </c>
      <c r="Y791" s="10">
        <f>IF(C788&lt;=0,C788*-1)</f>
        <v>4725.3002550000019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10</v>
      </c>
      <c r="C792" s="10">
        <f>R801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AN801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16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17</v>
      </c>
      <c r="C799" s="10"/>
      <c r="E799" s="188" t="s">
        <v>7</v>
      </c>
      <c r="F799" s="189"/>
      <c r="G799" s="190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88" t="s">
        <v>7</v>
      </c>
      <c r="AB799" s="189"/>
      <c r="AC799" s="190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 x14ac:dyDescent="0.25">
      <c r="B800" s="12"/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2"/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 x14ac:dyDescent="0.25">
      <c r="B801" s="12"/>
      <c r="C801" s="10"/>
      <c r="N801" s="188" t="s">
        <v>7</v>
      </c>
      <c r="O801" s="189"/>
      <c r="P801" s="189"/>
      <c r="Q801" s="190"/>
      <c r="R801" s="18">
        <f>SUM(R785:R800)</f>
        <v>0</v>
      </c>
      <c r="S801" s="3"/>
      <c r="V801" s="17"/>
      <c r="X801" s="12"/>
      <c r="Y801" s="10"/>
      <c r="AJ801" s="188" t="s">
        <v>7</v>
      </c>
      <c r="AK801" s="189"/>
      <c r="AL801" s="189"/>
      <c r="AM801" s="190"/>
      <c r="AN801" s="18">
        <f>SUM(AN785:AN800)</f>
        <v>0</v>
      </c>
      <c r="AO801" s="3"/>
    </row>
    <row r="802" spans="2:41" x14ac:dyDescent="0.25">
      <c r="B802" s="12"/>
      <c r="C802" s="10"/>
      <c r="V802" s="17"/>
      <c r="X802" s="12"/>
      <c r="Y802" s="10"/>
    </row>
    <row r="803" spans="2:41" x14ac:dyDescent="0.25">
      <c r="B803" s="12"/>
      <c r="C803" s="10"/>
      <c r="V803" s="17"/>
      <c r="X803" s="12"/>
      <c r="Y803" s="10"/>
    </row>
    <row r="804" spans="2:41" x14ac:dyDescent="0.25">
      <c r="B804" s="12"/>
      <c r="C804" s="10"/>
      <c r="E804" s="14"/>
      <c r="V804" s="17"/>
      <c r="X804" s="12"/>
      <c r="Y804" s="10"/>
      <c r="AA804" s="14"/>
    </row>
    <row r="805" spans="2:41" x14ac:dyDescent="0.25">
      <c r="B805" s="12"/>
      <c r="C805" s="10"/>
      <c r="V805" s="17"/>
      <c r="X805" s="12"/>
      <c r="Y805" s="10"/>
    </row>
    <row r="806" spans="2:41" x14ac:dyDescent="0.25">
      <c r="B806" s="12"/>
      <c r="C806" s="10"/>
      <c r="V806" s="17"/>
      <c r="X806" s="12"/>
      <c r="Y806" s="10"/>
    </row>
    <row r="807" spans="2:41" x14ac:dyDescent="0.25">
      <c r="B807" s="12"/>
      <c r="C807" s="10"/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1"/>
      <c r="C809" s="10"/>
      <c r="V809" s="17"/>
      <c r="X809" s="11"/>
      <c r="Y809" s="10"/>
    </row>
    <row r="810" spans="2:41" x14ac:dyDescent="0.25">
      <c r="B810" s="15" t="s">
        <v>18</v>
      </c>
      <c r="C810" s="16">
        <f>SUM(C791:C809)</f>
        <v>4725.3002550000019</v>
      </c>
      <c r="V810" s="17"/>
      <c r="X810" s="15" t="s">
        <v>18</v>
      </c>
      <c r="Y810" s="16">
        <f>SUM(Y791:Y809)</f>
        <v>4725.3002550000019</v>
      </c>
    </row>
    <row r="811" spans="2:41" x14ac:dyDescent="0.25">
      <c r="D811" t="s">
        <v>22</v>
      </c>
      <c r="E811" t="s">
        <v>21</v>
      </c>
      <c r="V811" s="17"/>
      <c r="Z811" t="s">
        <v>22</v>
      </c>
      <c r="AA811" t="s">
        <v>21</v>
      </c>
    </row>
    <row r="812" spans="2:41" x14ac:dyDescent="0.25">
      <c r="E812" s="1" t="s">
        <v>19</v>
      </c>
      <c r="V812" s="17"/>
      <c r="AA812" s="1" t="s">
        <v>19</v>
      </c>
    </row>
    <row r="813" spans="2:41" x14ac:dyDescent="0.25">
      <c r="V813" s="17"/>
    </row>
    <row r="814" spans="2:41" x14ac:dyDescent="0.25">
      <c r="V814" s="17"/>
    </row>
    <row r="815" spans="2:41" x14ac:dyDescent="0.25">
      <c r="V815" s="17"/>
    </row>
    <row r="816" spans="2:41" x14ac:dyDescent="0.25">
      <c r="I816" s="17"/>
      <c r="V816" s="17"/>
    </row>
    <row r="817" spans="1:43" x14ac:dyDescent="0.25">
      <c r="I817" s="17"/>
      <c r="V817" s="17"/>
    </row>
    <row r="818" spans="1:43" x14ac:dyDescent="0.25">
      <c r="I818" s="17"/>
      <c r="V818" s="17"/>
    </row>
    <row r="819" spans="1:43" x14ac:dyDescent="0.25">
      <c r="A819" s="17"/>
      <c r="B819" s="17"/>
      <c r="C819" s="17"/>
      <c r="D819" s="17"/>
      <c r="E819" s="17"/>
      <c r="F819" s="17"/>
      <c r="G819" s="17"/>
      <c r="H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 ht="26.25" x14ac:dyDescent="0.4">
      <c r="A820" s="17"/>
      <c r="B820" s="17"/>
      <c r="C820" s="17"/>
      <c r="D820" s="17"/>
      <c r="E820" s="17"/>
      <c r="F820" s="17"/>
      <c r="G820" s="17"/>
      <c r="H820" s="17"/>
      <c r="I820" s="76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ht="26.25" x14ac:dyDescent="0.4">
      <c r="A821" s="17"/>
      <c r="B821" s="17"/>
      <c r="C821" s="17"/>
      <c r="D821" s="17"/>
      <c r="E821" s="17"/>
      <c r="F821" s="17"/>
      <c r="G821" s="17"/>
      <c r="H821" s="17"/>
      <c r="I821" s="76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 x14ac:dyDescent="0.25">
      <c r="V822" s="17"/>
    </row>
    <row r="823" spans="1:43" ht="15" customHeight="1" x14ac:dyDescent="0.4">
      <c r="H823" s="76" t="s">
        <v>30</v>
      </c>
      <c r="J823" s="76"/>
      <c r="V823" s="17"/>
      <c r="AA823" s="192" t="s">
        <v>31</v>
      </c>
      <c r="AB823" s="192"/>
      <c r="AC823" s="192"/>
    </row>
    <row r="824" spans="1:43" ht="15" customHeight="1" x14ac:dyDescent="0.4">
      <c r="H824" s="76"/>
      <c r="J824" s="76"/>
      <c r="V824" s="17"/>
      <c r="AA824" s="192"/>
      <c r="AB824" s="192"/>
      <c r="AC824" s="192"/>
    </row>
    <row r="825" spans="1:43" x14ac:dyDescent="0.25">
      <c r="V825" s="17"/>
    </row>
    <row r="826" spans="1:43" x14ac:dyDescent="0.25">
      <c r="V826" s="17"/>
    </row>
    <row r="827" spans="1:43" ht="23.25" x14ac:dyDescent="0.35">
      <c r="B827" s="24" t="s">
        <v>70</v>
      </c>
      <c r="V827" s="17"/>
      <c r="X827" s="22" t="s">
        <v>70</v>
      </c>
    </row>
    <row r="828" spans="1:43" ht="23.25" x14ac:dyDescent="0.35">
      <c r="B828" s="23" t="s">
        <v>32</v>
      </c>
      <c r="C828" s="20">
        <f>IF(X783="PAGADO",0,C788)</f>
        <v>-4725.3002550000019</v>
      </c>
      <c r="E828" s="193" t="s">
        <v>20</v>
      </c>
      <c r="F828" s="193"/>
      <c r="G828" s="193"/>
      <c r="H828" s="193"/>
      <c r="V828" s="17"/>
      <c r="X828" s="23" t="s">
        <v>32</v>
      </c>
      <c r="Y828" s="20">
        <f>IF(B1628="PAGADO",0,C833)</f>
        <v>-4725.3002550000019</v>
      </c>
      <c r="AA828" s="193" t="s">
        <v>20</v>
      </c>
      <c r="AB828" s="193"/>
      <c r="AC828" s="193"/>
      <c r="AD828" s="193"/>
    </row>
    <row r="829" spans="1:43" x14ac:dyDescent="0.25">
      <c r="B829" s="1" t="s">
        <v>0</v>
      </c>
      <c r="C829" s="19">
        <f>H844</f>
        <v>0</v>
      </c>
      <c r="E829" s="2" t="s">
        <v>1</v>
      </c>
      <c r="F829" s="2" t="s">
        <v>2</v>
      </c>
      <c r="G829" s="2" t="s">
        <v>3</v>
      </c>
      <c r="H829" s="2" t="s">
        <v>4</v>
      </c>
      <c r="N829" s="2" t="s">
        <v>1</v>
      </c>
      <c r="O829" s="2" t="s">
        <v>5</v>
      </c>
      <c r="P829" s="2" t="s">
        <v>4</v>
      </c>
      <c r="Q829" s="2" t="s">
        <v>6</v>
      </c>
      <c r="R829" s="2" t="s">
        <v>7</v>
      </c>
      <c r="S829" s="3"/>
      <c r="V829" s="17"/>
      <c r="X829" s="1" t="s">
        <v>0</v>
      </c>
      <c r="Y829" s="19">
        <f>AD844</f>
        <v>0</v>
      </c>
      <c r="AA829" s="2" t="s">
        <v>1</v>
      </c>
      <c r="AB829" s="2" t="s">
        <v>2</v>
      </c>
      <c r="AC829" s="2" t="s">
        <v>3</v>
      </c>
      <c r="AD829" s="2" t="s">
        <v>4</v>
      </c>
      <c r="AJ829" s="2" t="s">
        <v>1</v>
      </c>
      <c r="AK829" s="2" t="s">
        <v>5</v>
      </c>
      <c r="AL829" s="2" t="s">
        <v>4</v>
      </c>
      <c r="AM829" s="2" t="s">
        <v>6</v>
      </c>
      <c r="AN829" s="2" t="s">
        <v>7</v>
      </c>
      <c r="AO829" s="3"/>
    </row>
    <row r="830" spans="1:43" x14ac:dyDescent="0.25">
      <c r="C830" s="2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Y830" s="2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 x14ac:dyDescent="0.25">
      <c r="B831" s="1" t="s">
        <v>24</v>
      </c>
      <c r="C831" s="19">
        <f>IF(C828&gt;0,C828+C829,C829)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24</v>
      </c>
      <c r="Y831" s="19">
        <f>IF(Y828&gt;0,Y828+Y829,Y829)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 x14ac:dyDescent="0.25">
      <c r="B832" s="1" t="s">
        <v>9</v>
      </c>
      <c r="C832" s="20">
        <f>C856</f>
        <v>4725.3002550000019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" t="s">
        <v>9</v>
      </c>
      <c r="Y832" s="20">
        <f>Y856</f>
        <v>4725.3002550000019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6" t="s">
        <v>26</v>
      </c>
      <c r="C833" s="21">
        <f>C831-C832</f>
        <v>-4725.3002550000019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6" t="s">
        <v>27</v>
      </c>
      <c r="Y833" s="21">
        <f>Y831-Y832</f>
        <v>-4725.3002550000019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 x14ac:dyDescent="0.35">
      <c r="B834" s="6"/>
      <c r="C834" s="7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95" t="str">
        <f>IF(Y833&lt;0,"NO PAGAR","COBRAR'")</f>
        <v>NO PAGAR</v>
      </c>
      <c r="Y834" s="195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 x14ac:dyDescent="0.35">
      <c r="B835" s="195" t="str">
        <f>IF(C833&lt;0,"NO PAGAR","COBRAR'")</f>
        <v>NO PAGAR</v>
      </c>
      <c r="C835" s="195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/>
      <c r="Y835" s="8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86" t="s">
        <v>9</v>
      </c>
      <c r="C836" s="187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86" t="s">
        <v>9</v>
      </c>
      <c r="Y836" s="187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9" t="str">
        <f>IF(Y788&lt;0,"SALDO ADELANTADO","SALDO A FAVOR '")</f>
        <v>SALDO ADELANTADO</v>
      </c>
      <c r="C837" s="10">
        <f>IF(Y788&lt;=0,Y788*-1)</f>
        <v>4725.3002550000019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9" t="str">
        <f>IF(C833&lt;0,"SALDO ADELANTADO","SALDO A FAVOR'")</f>
        <v>SALDO ADELANTADO</v>
      </c>
      <c r="Y837" s="10">
        <f>IF(C833&lt;=0,C833*-1)</f>
        <v>4725.3002550000019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10</v>
      </c>
      <c r="C838" s="10">
        <f>R846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10</v>
      </c>
      <c r="Y838" s="10">
        <f>AN846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11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11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12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12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13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13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14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14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15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15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16</v>
      </c>
      <c r="C844" s="10"/>
      <c r="E844" s="188" t="s">
        <v>7</v>
      </c>
      <c r="F844" s="189"/>
      <c r="G844" s="190"/>
      <c r="H844" s="5">
        <f>SUM(H830:H843)</f>
        <v>0</v>
      </c>
      <c r="N844" s="3"/>
      <c r="O844" s="3"/>
      <c r="P844" s="3"/>
      <c r="Q844" s="3"/>
      <c r="R844" s="18"/>
      <c r="S844" s="3"/>
      <c r="V844" s="17"/>
      <c r="X844" s="11" t="s">
        <v>16</v>
      </c>
      <c r="Y844" s="10"/>
      <c r="AA844" s="188" t="s">
        <v>7</v>
      </c>
      <c r="AB844" s="189"/>
      <c r="AC844" s="190"/>
      <c r="AD844" s="5">
        <f>SUM(AD830:AD843)</f>
        <v>0</v>
      </c>
      <c r="AJ844" s="3"/>
      <c r="AK844" s="3"/>
      <c r="AL844" s="3"/>
      <c r="AM844" s="3"/>
      <c r="AN844" s="18"/>
      <c r="AO844" s="3"/>
    </row>
    <row r="845" spans="2:41" x14ac:dyDescent="0.25">
      <c r="B845" s="11" t="s">
        <v>17</v>
      </c>
      <c r="C845" s="10"/>
      <c r="E845" s="13"/>
      <c r="F845" s="13"/>
      <c r="G845" s="13"/>
      <c r="N845" s="3"/>
      <c r="O845" s="3"/>
      <c r="P845" s="3"/>
      <c r="Q845" s="3"/>
      <c r="R845" s="18"/>
      <c r="S845" s="3"/>
      <c r="V845" s="17"/>
      <c r="X845" s="11" t="s">
        <v>17</v>
      </c>
      <c r="Y845" s="10"/>
      <c r="AA845" s="13"/>
      <c r="AB845" s="13"/>
      <c r="AC845" s="13"/>
      <c r="AJ845" s="3"/>
      <c r="AK845" s="3"/>
      <c r="AL845" s="3"/>
      <c r="AM845" s="3"/>
      <c r="AN845" s="18"/>
      <c r="AO845" s="3"/>
    </row>
    <row r="846" spans="2:41" x14ac:dyDescent="0.25">
      <c r="B846" s="12"/>
      <c r="C846" s="10"/>
      <c r="N846" s="188" t="s">
        <v>7</v>
      </c>
      <c r="O846" s="189"/>
      <c r="P846" s="189"/>
      <c r="Q846" s="190"/>
      <c r="R846" s="18">
        <f>SUM(R830:R845)</f>
        <v>0</v>
      </c>
      <c r="S846" s="3"/>
      <c r="V846" s="17"/>
      <c r="X846" s="12"/>
      <c r="Y846" s="10"/>
      <c r="AJ846" s="188" t="s">
        <v>7</v>
      </c>
      <c r="AK846" s="189"/>
      <c r="AL846" s="189"/>
      <c r="AM846" s="190"/>
      <c r="AN846" s="18">
        <f>SUM(AN830:AN845)</f>
        <v>0</v>
      </c>
      <c r="AO846" s="3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2"/>
      <c r="C848" s="10"/>
      <c r="V848" s="17"/>
      <c r="X848" s="12"/>
      <c r="Y848" s="10"/>
    </row>
    <row r="849" spans="2:27" x14ac:dyDescent="0.25">
      <c r="B849" s="12"/>
      <c r="C849" s="10"/>
      <c r="E849" s="14"/>
      <c r="V849" s="17"/>
      <c r="X849" s="12"/>
      <c r="Y849" s="10"/>
      <c r="AA849" s="14"/>
    </row>
    <row r="850" spans="2:27" x14ac:dyDescent="0.25">
      <c r="B850" s="12"/>
      <c r="C850" s="10"/>
      <c r="V850" s="17"/>
      <c r="X850" s="12"/>
      <c r="Y850" s="10"/>
    </row>
    <row r="851" spans="2:27" x14ac:dyDescent="0.25">
      <c r="B851" s="12"/>
      <c r="C851" s="10"/>
      <c r="V851" s="17"/>
      <c r="X851" s="12"/>
      <c r="Y851" s="10"/>
    </row>
    <row r="852" spans="2:27" x14ac:dyDescent="0.25">
      <c r="B852" s="12"/>
      <c r="C852" s="10"/>
      <c r="V852" s="17"/>
      <c r="X852" s="12"/>
      <c r="Y852" s="10"/>
    </row>
    <row r="853" spans="2:27" x14ac:dyDescent="0.25">
      <c r="B853" s="12"/>
      <c r="C853" s="10"/>
      <c r="V853" s="17"/>
      <c r="X853" s="12"/>
      <c r="Y853" s="10"/>
    </row>
    <row r="854" spans="2:27" x14ac:dyDescent="0.25">
      <c r="B854" s="12"/>
      <c r="C854" s="10"/>
      <c r="V854" s="17"/>
      <c r="X854" s="12"/>
      <c r="Y854" s="10"/>
    </row>
    <row r="855" spans="2:27" x14ac:dyDescent="0.25">
      <c r="B855" s="11"/>
      <c r="C855" s="10"/>
      <c r="V855" s="17"/>
      <c r="X855" s="11"/>
      <c r="Y855" s="10"/>
    </row>
    <row r="856" spans="2:27" x14ac:dyDescent="0.25">
      <c r="B856" s="15" t="s">
        <v>18</v>
      </c>
      <c r="C856" s="16">
        <f>SUM(C837:C855)</f>
        <v>4725.3002550000019</v>
      </c>
      <c r="D856" t="s">
        <v>22</v>
      </c>
      <c r="E856" t="s">
        <v>21</v>
      </c>
      <c r="V856" s="17"/>
      <c r="X856" s="15" t="s">
        <v>18</v>
      </c>
      <c r="Y856" s="16">
        <f>SUM(Y837:Y855)</f>
        <v>4725.3002550000019</v>
      </c>
      <c r="Z856" t="s">
        <v>22</v>
      </c>
      <c r="AA856" t="s">
        <v>21</v>
      </c>
    </row>
    <row r="857" spans="2:27" x14ac:dyDescent="0.25">
      <c r="E857" s="1" t="s">
        <v>19</v>
      </c>
      <c r="V857" s="17"/>
      <c r="AA857" s="1" t="s">
        <v>19</v>
      </c>
    </row>
    <row r="858" spans="2:27" x14ac:dyDescent="0.25">
      <c r="V858" s="17"/>
    </row>
    <row r="859" spans="2:27" x14ac:dyDescent="0.25">
      <c r="V859" s="17"/>
    </row>
    <row r="860" spans="2:27" x14ac:dyDescent="0.25">
      <c r="V860" s="17"/>
    </row>
    <row r="861" spans="2:27" x14ac:dyDescent="0.25">
      <c r="V861" s="17"/>
    </row>
    <row r="862" spans="2:27" x14ac:dyDescent="0.25">
      <c r="V862" s="17"/>
    </row>
    <row r="863" spans="2:27" x14ac:dyDescent="0.25">
      <c r="V863" s="17"/>
    </row>
    <row r="864" spans="2:27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</row>
    <row r="868" spans="2:41" x14ac:dyDescent="0.25">
      <c r="V868" s="17"/>
    </row>
    <row r="869" spans="2:41" ht="26.25" x14ac:dyDescent="0.4">
      <c r="I869" s="76"/>
      <c r="V869" s="17"/>
    </row>
    <row r="870" spans="2:41" ht="26.25" x14ac:dyDescent="0.4">
      <c r="I870" s="76"/>
      <c r="V870" s="17"/>
    </row>
    <row r="871" spans="2:41" x14ac:dyDescent="0.25">
      <c r="V871" s="17"/>
      <c r="AC871" s="191" t="s">
        <v>29</v>
      </c>
      <c r="AD871" s="191"/>
      <c r="AE871" s="191"/>
    </row>
    <row r="872" spans="2:41" ht="15" customHeight="1" x14ac:dyDescent="0.4">
      <c r="H872" s="76" t="s">
        <v>28</v>
      </c>
      <c r="J872" s="76"/>
      <c r="V872" s="17"/>
      <c r="AC872" s="191"/>
      <c r="AD872" s="191"/>
      <c r="AE872" s="191"/>
    </row>
    <row r="873" spans="2:41" ht="15" customHeight="1" x14ac:dyDescent="0.4">
      <c r="H873" s="76"/>
      <c r="J873" s="76"/>
      <c r="V873" s="17"/>
      <c r="AC873" s="191"/>
      <c r="AD873" s="191"/>
      <c r="AE873" s="191"/>
    </row>
    <row r="874" spans="2:41" x14ac:dyDescent="0.25">
      <c r="V874" s="17"/>
    </row>
    <row r="875" spans="2:41" x14ac:dyDescent="0.25">
      <c r="V875" s="17"/>
    </row>
    <row r="876" spans="2:41" ht="23.25" x14ac:dyDescent="0.35">
      <c r="B876" s="22" t="s">
        <v>71</v>
      </c>
      <c r="V876" s="17"/>
      <c r="X876" s="22" t="s">
        <v>71</v>
      </c>
    </row>
    <row r="877" spans="2:41" ht="23.25" x14ac:dyDescent="0.35">
      <c r="B877" s="23" t="s">
        <v>32</v>
      </c>
      <c r="C877" s="20">
        <f>IF(X828="PAGADO",0,Y833)</f>
        <v>-4725.3002550000019</v>
      </c>
      <c r="E877" s="193" t="s">
        <v>20</v>
      </c>
      <c r="F877" s="193"/>
      <c r="G877" s="193"/>
      <c r="H877" s="193"/>
      <c r="V877" s="17"/>
      <c r="X877" s="23" t="s">
        <v>32</v>
      </c>
      <c r="Y877" s="20">
        <f>IF(B877="PAGADO",0,C882)</f>
        <v>-4725.3002550000019</v>
      </c>
      <c r="AA877" s="193" t="s">
        <v>20</v>
      </c>
      <c r="AB877" s="193"/>
      <c r="AC877" s="193"/>
      <c r="AD877" s="193"/>
    </row>
    <row r="878" spans="2:41" x14ac:dyDescent="0.25">
      <c r="B878" s="1" t="s">
        <v>0</v>
      </c>
      <c r="C878" s="19">
        <f>H893</f>
        <v>0</v>
      </c>
      <c r="E878" s="2" t="s">
        <v>1</v>
      </c>
      <c r="F878" s="2" t="s">
        <v>2</v>
      </c>
      <c r="G878" s="2" t="s">
        <v>3</v>
      </c>
      <c r="H878" s="2" t="s">
        <v>4</v>
      </c>
      <c r="N878" s="2" t="s">
        <v>1</v>
      </c>
      <c r="O878" s="2" t="s">
        <v>5</v>
      </c>
      <c r="P878" s="2" t="s">
        <v>4</v>
      </c>
      <c r="Q878" s="2" t="s">
        <v>6</v>
      </c>
      <c r="R878" s="2" t="s">
        <v>7</v>
      </c>
      <c r="S878" s="3"/>
      <c r="V878" s="17"/>
      <c r="X878" s="1" t="s">
        <v>0</v>
      </c>
      <c r="Y878" s="19">
        <f>AD893</f>
        <v>0</v>
      </c>
      <c r="AA878" s="2" t="s">
        <v>1</v>
      </c>
      <c r="AB878" s="2" t="s">
        <v>2</v>
      </c>
      <c r="AC878" s="2" t="s">
        <v>3</v>
      </c>
      <c r="AD878" s="2" t="s">
        <v>4</v>
      </c>
      <c r="AJ878" s="2" t="s">
        <v>1</v>
      </c>
      <c r="AK878" s="2" t="s">
        <v>5</v>
      </c>
      <c r="AL878" s="2" t="s">
        <v>4</v>
      </c>
      <c r="AM878" s="2" t="s">
        <v>6</v>
      </c>
      <c r="AN878" s="2" t="s">
        <v>7</v>
      </c>
      <c r="AO878" s="3"/>
    </row>
    <row r="879" spans="2:41" x14ac:dyDescent="0.25">
      <c r="C879" s="2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Y879" s="2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" t="s">
        <v>24</v>
      </c>
      <c r="C880" s="19">
        <f>IF(C877&gt;0,C877+C878,C878)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24</v>
      </c>
      <c r="Y880" s="19">
        <f>IF(Y877&gt;0,Y878+Y877,Y878)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" t="s">
        <v>9</v>
      </c>
      <c r="C881" s="20">
        <f>C904</f>
        <v>4725.3002550000019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9</v>
      </c>
      <c r="Y881" s="20">
        <f>Y904</f>
        <v>4725.3002550000019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6" t="s">
        <v>25</v>
      </c>
      <c r="C882" s="21">
        <f>C880-C881</f>
        <v>-4725.3002550000019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 t="s">
        <v>8</v>
      </c>
      <c r="Y882" s="21">
        <f>Y880-Y881</f>
        <v>-4725.3002550000019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6.25" x14ac:dyDescent="0.4">
      <c r="B883" s="194" t="str">
        <f>IF(C882&lt;0,"NO PAGAR","COBRAR")</f>
        <v>NO PAGAR</v>
      </c>
      <c r="C883" s="194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4" t="str">
        <f>IF(Y882&lt;0,"NO PAGAR","COBRAR")</f>
        <v>NO PAGAR</v>
      </c>
      <c r="Y883" s="194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86" t="s">
        <v>9</v>
      </c>
      <c r="C884" s="187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86" t="s">
        <v>9</v>
      </c>
      <c r="Y884" s="187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9" t="str">
        <f>IF(C918&lt;0,"SALDO A FAVOR","SALDO ADELANTAD0'")</f>
        <v>SALDO ADELANTAD0'</v>
      </c>
      <c r="C885" s="10">
        <f>IF(Y833&lt;=0,Y833*-1)</f>
        <v>4725.3002550000019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IF(C882&lt;0,"SALDO ADELANTADO","SALDO A FAVOR'")</f>
        <v>SALDO ADELANTADO</v>
      </c>
      <c r="Y885" s="10">
        <f>IF(C882&lt;=0,C882*-1)</f>
        <v>4725.3002550000019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10</v>
      </c>
      <c r="C886" s="10">
        <f>R895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AN895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16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17</v>
      </c>
      <c r="C893" s="10"/>
      <c r="E893" s="188" t="s">
        <v>7</v>
      </c>
      <c r="F893" s="189"/>
      <c r="G893" s="190"/>
      <c r="H893" s="5">
        <f>SUM(H879:H892)</f>
        <v>0</v>
      </c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88" t="s">
        <v>7</v>
      </c>
      <c r="AB893" s="189"/>
      <c r="AC893" s="190"/>
      <c r="AD893" s="5">
        <f>SUM(AD879:AD892)</f>
        <v>0</v>
      </c>
      <c r="AJ893" s="3"/>
      <c r="AK893" s="3"/>
      <c r="AL893" s="3"/>
      <c r="AM893" s="3"/>
      <c r="AN893" s="18"/>
      <c r="AO893" s="3"/>
    </row>
    <row r="894" spans="2:41" x14ac:dyDescent="0.25">
      <c r="B894" s="12"/>
      <c r="C894" s="10"/>
      <c r="E894" s="13"/>
      <c r="F894" s="13"/>
      <c r="G894" s="13"/>
      <c r="N894" s="3"/>
      <c r="O894" s="3"/>
      <c r="P894" s="3"/>
      <c r="Q894" s="3"/>
      <c r="R894" s="18"/>
      <c r="S894" s="3"/>
      <c r="V894" s="17"/>
      <c r="X894" s="12"/>
      <c r="Y894" s="10"/>
      <c r="AA894" s="13"/>
      <c r="AB894" s="13"/>
      <c r="AC894" s="13"/>
      <c r="AJ894" s="3"/>
      <c r="AK894" s="3"/>
      <c r="AL894" s="3"/>
      <c r="AM894" s="3"/>
      <c r="AN894" s="18"/>
      <c r="AO894" s="3"/>
    </row>
    <row r="895" spans="2:41" x14ac:dyDescent="0.25">
      <c r="B895" s="12"/>
      <c r="C895" s="10"/>
      <c r="N895" s="188" t="s">
        <v>7</v>
      </c>
      <c r="O895" s="189"/>
      <c r="P895" s="189"/>
      <c r="Q895" s="190"/>
      <c r="R895" s="18">
        <f>SUM(R879:R894)</f>
        <v>0</v>
      </c>
      <c r="S895" s="3"/>
      <c r="V895" s="17"/>
      <c r="X895" s="12"/>
      <c r="Y895" s="10"/>
      <c r="AJ895" s="188" t="s">
        <v>7</v>
      </c>
      <c r="AK895" s="189"/>
      <c r="AL895" s="189"/>
      <c r="AM895" s="190"/>
      <c r="AN895" s="18">
        <f>SUM(AN879:AN894)</f>
        <v>0</v>
      </c>
      <c r="AO895" s="3"/>
    </row>
    <row r="896" spans="2:41" x14ac:dyDescent="0.25">
      <c r="B896" s="12"/>
      <c r="C896" s="10"/>
      <c r="V896" s="17"/>
      <c r="X896" s="12"/>
      <c r="Y896" s="10"/>
    </row>
    <row r="897" spans="2:27" x14ac:dyDescent="0.25">
      <c r="B897" s="12"/>
      <c r="C897" s="10"/>
      <c r="V897" s="17"/>
      <c r="X897" s="12"/>
      <c r="Y897" s="10"/>
    </row>
    <row r="898" spans="2:27" x14ac:dyDescent="0.25">
      <c r="B898" s="12"/>
      <c r="C898" s="10"/>
      <c r="E898" s="14"/>
      <c r="V898" s="17"/>
      <c r="X898" s="12"/>
      <c r="Y898" s="10"/>
      <c r="AA898" s="14"/>
    </row>
    <row r="899" spans="2:27" x14ac:dyDescent="0.25">
      <c r="B899" s="12"/>
      <c r="C899" s="10"/>
      <c r="V899" s="17"/>
      <c r="X899" s="12"/>
      <c r="Y899" s="10"/>
    </row>
    <row r="900" spans="2:27" x14ac:dyDescent="0.25">
      <c r="B900" s="12"/>
      <c r="C900" s="10"/>
      <c r="V900" s="17"/>
      <c r="X900" s="12"/>
      <c r="Y900" s="10"/>
    </row>
    <row r="901" spans="2:27" x14ac:dyDescent="0.25">
      <c r="B901" s="12"/>
      <c r="C901" s="10"/>
      <c r="V901" s="17"/>
      <c r="X901" s="12"/>
      <c r="Y901" s="10"/>
    </row>
    <row r="902" spans="2:27" x14ac:dyDescent="0.25">
      <c r="B902" s="12"/>
      <c r="C902" s="10"/>
      <c r="V902" s="17"/>
      <c r="X902" s="12"/>
      <c r="Y902" s="10"/>
    </row>
    <row r="903" spans="2:27" x14ac:dyDescent="0.25">
      <c r="B903" s="11"/>
      <c r="C903" s="10"/>
      <c r="V903" s="17"/>
      <c r="X903" s="11"/>
      <c r="Y903" s="10"/>
    </row>
    <row r="904" spans="2:27" x14ac:dyDescent="0.25">
      <c r="B904" s="15" t="s">
        <v>18</v>
      </c>
      <c r="C904" s="16">
        <f>SUM(C885:C903)</f>
        <v>4725.3002550000019</v>
      </c>
      <c r="V904" s="17"/>
      <c r="X904" s="15" t="s">
        <v>18</v>
      </c>
      <c r="Y904" s="16">
        <f>SUM(Y885:Y903)</f>
        <v>4725.3002550000019</v>
      </c>
    </row>
    <row r="905" spans="2:27" x14ac:dyDescent="0.25">
      <c r="D905" t="s">
        <v>22</v>
      </c>
      <c r="E905" t="s">
        <v>21</v>
      </c>
      <c r="V905" s="17"/>
      <c r="Z905" t="s">
        <v>22</v>
      </c>
      <c r="AA905" t="s">
        <v>21</v>
      </c>
    </row>
    <row r="906" spans="2:27" x14ac:dyDescent="0.25">
      <c r="E906" s="1" t="s">
        <v>19</v>
      </c>
      <c r="V906" s="17"/>
      <c r="AA906" s="1" t="s">
        <v>19</v>
      </c>
    </row>
    <row r="907" spans="2:27" x14ac:dyDescent="0.25">
      <c r="V907" s="17"/>
    </row>
    <row r="908" spans="2:27" x14ac:dyDescent="0.25">
      <c r="V908" s="17"/>
    </row>
    <row r="909" spans="2:27" x14ac:dyDescent="0.25">
      <c r="V909" s="17"/>
    </row>
    <row r="910" spans="2:27" x14ac:dyDescent="0.25">
      <c r="I910" s="17"/>
      <c r="V910" s="17"/>
    </row>
    <row r="911" spans="2:27" x14ac:dyDescent="0.25">
      <c r="I911" s="17"/>
      <c r="V911" s="17"/>
    </row>
    <row r="912" spans="2:27" x14ac:dyDescent="0.25">
      <c r="I912" s="17"/>
      <c r="V912" s="17"/>
    </row>
    <row r="913" spans="1:43" x14ac:dyDescent="0.25">
      <c r="A913" s="17"/>
      <c r="B913" s="17"/>
      <c r="C913" s="17"/>
      <c r="D913" s="17"/>
      <c r="E913" s="17"/>
      <c r="F913" s="17"/>
      <c r="G913" s="17"/>
      <c r="H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 ht="26.25" x14ac:dyDescent="0.4">
      <c r="A914" s="17"/>
      <c r="B914" s="17"/>
      <c r="C914" s="17"/>
      <c r="D914" s="17"/>
      <c r="E914" s="17"/>
      <c r="F914" s="17"/>
      <c r="G914" s="17"/>
      <c r="H914" s="17"/>
      <c r="I914" s="76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ht="26.25" x14ac:dyDescent="0.4">
      <c r="A915" s="17"/>
      <c r="B915" s="17"/>
      <c r="C915" s="17"/>
      <c r="D915" s="17"/>
      <c r="E915" s="17"/>
      <c r="F915" s="17"/>
      <c r="G915" s="17"/>
      <c r="H915" s="17"/>
      <c r="I915" s="76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 x14ac:dyDescent="0.25">
      <c r="V916" s="17"/>
    </row>
    <row r="917" spans="1:43" ht="15" customHeight="1" x14ac:dyDescent="0.4">
      <c r="H917" s="76" t="s">
        <v>30</v>
      </c>
      <c r="J917" s="76"/>
      <c r="V917" s="17"/>
      <c r="AA917" s="192" t="s">
        <v>31</v>
      </c>
      <c r="AB917" s="192"/>
      <c r="AC917" s="192"/>
    </row>
    <row r="918" spans="1:43" ht="15" customHeight="1" x14ac:dyDescent="0.4">
      <c r="H918" s="76"/>
      <c r="J918" s="76"/>
      <c r="V918" s="17"/>
      <c r="AA918" s="192"/>
      <c r="AB918" s="192"/>
      <c r="AC918" s="192"/>
    </row>
    <row r="919" spans="1:43" x14ac:dyDescent="0.25">
      <c r="V919" s="17"/>
    </row>
    <row r="920" spans="1:43" x14ac:dyDescent="0.25">
      <c r="V920" s="17"/>
    </row>
    <row r="921" spans="1:43" ht="23.25" x14ac:dyDescent="0.35">
      <c r="B921" s="24" t="s">
        <v>73</v>
      </c>
      <c r="V921" s="17"/>
      <c r="X921" s="22" t="s">
        <v>71</v>
      </c>
    </row>
    <row r="922" spans="1:43" ht="23.25" x14ac:dyDescent="0.35">
      <c r="B922" s="23" t="s">
        <v>32</v>
      </c>
      <c r="C922" s="20">
        <f>IF(X877="PAGADO",0,C882)</f>
        <v>-4725.3002550000019</v>
      </c>
      <c r="E922" s="193" t="s">
        <v>20</v>
      </c>
      <c r="F922" s="193"/>
      <c r="G922" s="193"/>
      <c r="H922" s="193"/>
      <c r="V922" s="17"/>
      <c r="X922" s="23" t="s">
        <v>32</v>
      </c>
      <c r="Y922" s="20">
        <f>IF(B1722="PAGADO",0,C927)</f>
        <v>-4725.3002550000019</v>
      </c>
      <c r="AA922" s="193" t="s">
        <v>20</v>
      </c>
      <c r="AB922" s="193"/>
      <c r="AC922" s="193"/>
      <c r="AD922" s="193"/>
    </row>
    <row r="923" spans="1:43" x14ac:dyDescent="0.25">
      <c r="B923" s="1" t="s">
        <v>0</v>
      </c>
      <c r="C923" s="19">
        <f>H938</f>
        <v>0</v>
      </c>
      <c r="E923" s="2" t="s">
        <v>1</v>
      </c>
      <c r="F923" s="2" t="s">
        <v>2</v>
      </c>
      <c r="G923" s="2" t="s">
        <v>3</v>
      </c>
      <c r="H923" s="2" t="s">
        <v>4</v>
      </c>
      <c r="N923" s="2" t="s">
        <v>1</v>
      </c>
      <c r="O923" s="2" t="s">
        <v>5</v>
      </c>
      <c r="P923" s="2" t="s">
        <v>4</v>
      </c>
      <c r="Q923" s="2" t="s">
        <v>6</v>
      </c>
      <c r="R923" s="2" t="s">
        <v>7</v>
      </c>
      <c r="S923" s="3"/>
      <c r="V923" s="17"/>
      <c r="X923" s="1" t="s">
        <v>0</v>
      </c>
      <c r="Y923" s="19">
        <f>AD938</f>
        <v>0</v>
      </c>
      <c r="AA923" s="2" t="s">
        <v>1</v>
      </c>
      <c r="AB923" s="2" t="s">
        <v>2</v>
      </c>
      <c r="AC923" s="2" t="s">
        <v>3</v>
      </c>
      <c r="AD923" s="2" t="s">
        <v>4</v>
      </c>
      <c r="AJ923" s="2" t="s">
        <v>1</v>
      </c>
      <c r="AK923" s="2" t="s">
        <v>5</v>
      </c>
      <c r="AL923" s="2" t="s">
        <v>4</v>
      </c>
      <c r="AM923" s="2" t="s">
        <v>6</v>
      </c>
      <c r="AN923" s="2" t="s">
        <v>7</v>
      </c>
      <c r="AO923" s="3"/>
    </row>
    <row r="924" spans="1:43" x14ac:dyDescent="0.25">
      <c r="C924" s="2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Y924" s="2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 x14ac:dyDescent="0.25">
      <c r="B925" s="1" t="s">
        <v>24</v>
      </c>
      <c r="C925" s="19">
        <f>IF(C922&gt;0,C922+C923,C923)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24</v>
      </c>
      <c r="Y925" s="19">
        <f>IF(Y922&gt;0,Y922+Y923,Y923)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 x14ac:dyDescent="0.25">
      <c r="B926" s="1" t="s">
        <v>9</v>
      </c>
      <c r="C926" s="20">
        <f>C950</f>
        <v>4725.3002550000019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9</v>
      </c>
      <c r="Y926" s="20">
        <f>Y950</f>
        <v>4725.3002550000019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x14ac:dyDescent="0.25">
      <c r="B927" s="6" t="s">
        <v>26</v>
      </c>
      <c r="C927" s="21">
        <f>C925-C926</f>
        <v>-4725.3002550000019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6" t="s">
        <v>27</v>
      </c>
      <c r="Y927" s="21">
        <f>Y925-Y926</f>
        <v>-4725.3002550000019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 x14ac:dyDescent="0.35">
      <c r="B928" s="6"/>
      <c r="C928" s="7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95" t="str">
        <f>IF(Y927&lt;0,"NO PAGAR","COBRAR'")</f>
        <v>NO PAGAR</v>
      </c>
      <c r="Y928" s="195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 x14ac:dyDescent="0.35">
      <c r="B929" s="195" t="str">
        <f>IF(C927&lt;0,"NO PAGAR","COBRAR'")</f>
        <v>NO PAGAR</v>
      </c>
      <c r="C929" s="195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/>
      <c r="Y929" s="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86" t="s">
        <v>9</v>
      </c>
      <c r="C930" s="187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86" t="s">
        <v>9</v>
      </c>
      <c r="Y930" s="187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9" t="str">
        <f>IF(Y882&lt;0,"SALDO ADELANTADO","SALDO A FAVOR '")</f>
        <v>SALDO ADELANTADO</v>
      </c>
      <c r="C931" s="10">
        <f>IF(Y882&lt;=0,Y882*-1)</f>
        <v>4725.3002550000019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9" t="str">
        <f>IF(C927&lt;0,"SALDO ADELANTADO","SALDO A FAVOR'")</f>
        <v>SALDO ADELANTADO</v>
      </c>
      <c r="Y931" s="10">
        <f>IF(C927&lt;=0,C927*-1)</f>
        <v>4725.3002550000019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10</v>
      </c>
      <c r="C932" s="10">
        <f>R940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10</v>
      </c>
      <c r="Y932" s="10">
        <f>AN940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11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11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12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12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13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13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14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14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15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15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16</v>
      </c>
      <c r="C938" s="10"/>
      <c r="E938" s="188" t="s">
        <v>7</v>
      </c>
      <c r="F938" s="189"/>
      <c r="G938" s="190"/>
      <c r="H938" s="5">
        <f>SUM(H924:H937)</f>
        <v>0</v>
      </c>
      <c r="N938" s="3"/>
      <c r="O938" s="3"/>
      <c r="P938" s="3"/>
      <c r="Q938" s="3"/>
      <c r="R938" s="18"/>
      <c r="S938" s="3"/>
      <c r="V938" s="17"/>
      <c r="X938" s="11" t="s">
        <v>16</v>
      </c>
      <c r="Y938" s="10"/>
      <c r="AA938" s="188" t="s">
        <v>7</v>
      </c>
      <c r="AB938" s="189"/>
      <c r="AC938" s="190"/>
      <c r="AD938" s="5">
        <f>SUM(AD924:AD937)</f>
        <v>0</v>
      </c>
      <c r="AJ938" s="3"/>
      <c r="AK938" s="3"/>
      <c r="AL938" s="3"/>
      <c r="AM938" s="3"/>
      <c r="AN938" s="18"/>
      <c r="AO938" s="3"/>
    </row>
    <row r="939" spans="2:41" x14ac:dyDescent="0.25">
      <c r="B939" s="11" t="s">
        <v>17</v>
      </c>
      <c r="C939" s="10"/>
      <c r="E939" s="13"/>
      <c r="F939" s="13"/>
      <c r="G939" s="13"/>
      <c r="N939" s="3"/>
      <c r="O939" s="3"/>
      <c r="P939" s="3"/>
      <c r="Q939" s="3"/>
      <c r="R939" s="18"/>
      <c r="S939" s="3"/>
      <c r="V939" s="17"/>
      <c r="X939" s="11" t="s">
        <v>17</v>
      </c>
      <c r="Y939" s="10"/>
      <c r="AA939" s="13"/>
      <c r="AB939" s="13"/>
      <c r="AC939" s="13"/>
      <c r="AJ939" s="3"/>
      <c r="AK939" s="3"/>
      <c r="AL939" s="3"/>
      <c r="AM939" s="3"/>
      <c r="AN939" s="18"/>
      <c r="AO939" s="3"/>
    </row>
    <row r="940" spans="2:41" x14ac:dyDescent="0.25">
      <c r="B940" s="12"/>
      <c r="C940" s="10"/>
      <c r="N940" s="188" t="s">
        <v>7</v>
      </c>
      <c r="O940" s="189"/>
      <c r="P940" s="189"/>
      <c r="Q940" s="190"/>
      <c r="R940" s="18">
        <f>SUM(R924:R939)</f>
        <v>0</v>
      </c>
      <c r="S940" s="3"/>
      <c r="V940" s="17"/>
      <c r="X940" s="12"/>
      <c r="Y940" s="10"/>
      <c r="AJ940" s="188" t="s">
        <v>7</v>
      </c>
      <c r="AK940" s="189"/>
      <c r="AL940" s="189"/>
      <c r="AM940" s="190"/>
      <c r="AN940" s="18">
        <f>SUM(AN924:AN939)</f>
        <v>0</v>
      </c>
      <c r="AO940" s="3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E943" s="14"/>
      <c r="V943" s="17"/>
      <c r="X943" s="12"/>
      <c r="Y943" s="10"/>
      <c r="AA943" s="14"/>
    </row>
    <row r="944" spans="2:41" x14ac:dyDescent="0.25">
      <c r="B944" s="12"/>
      <c r="C944" s="10"/>
      <c r="V944" s="17"/>
      <c r="X944" s="12"/>
      <c r="Y944" s="10"/>
    </row>
    <row r="945" spans="2:27" x14ac:dyDescent="0.25">
      <c r="B945" s="12"/>
      <c r="C945" s="10"/>
      <c r="V945" s="17"/>
      <c r="X945" s="12"/>
      <c r="Y945" s="10"/>
    </row>
    <row r="946" spans="2:27" x14ac:dyDescent="0.25">
      <c r="B946" s="12"/>
      <c r="C946" s="10"/>
      <c r="V946" s="17"/>
      <c r="X946" s="12"/>
      <c r="Y946" s="10"/>
    </row>
    <row r="947" spans="2:27" x14ac:dyDescent="0.25">
      <c r="B947" s="12"/>
      <c r="C947" s="10"/>
      <c r="V947" s="17"/>
      <c r="X947" s="12"/>
      <c r="Y947" s="10"/>
    </row>
    <row r="948" spans="2:27" x14ac:dyDescent="0.25">
      <c r="B948" s="12"/>
      <c r="C948" s="10"/>
      <c r="V948" s="17"/>
      <c r="X948" s="12"/>
      <c r="Y948" s="10"/>
    </row>
    <row r="949" spans="2:27" x14ac:dyDescent="0.25">
      <c r="B949" s="11"/>
      <c r="C949" s="10"/>
      <c r="V949" s="17"/>
      <c r="X949" s="11"/>
      <c r="Y949" s="10"/>
    </row>
    <row r="950" spans="2:27" x14ac:dyDescent="0.25">
      <c r="B950" s="15" t="s">
        <v>18</v>
      </c>
      <c r="C950" s="16">
        <f>SUM(C931:C949)</f>
        <v>4725.3002550000019</v>
      </c>
      <c r="D950" t="s">
        <v>22</v>
      </c>
      <c r="E950" t="s">
        <v>21</v>
      </c>
      <c r="V950" s="17"/>
      <c r="X950" s="15" t="s">
        <v>18</v>
      </c>
      <c r="Y950" s="16">
        <f>SUM(Y931:Y949)</f>
        <v>4725.3002550000019</v>
      </c>
      <c r="Z950" t="s">
        <v>22</v>
      </c>
      <c r="AA950" t="s">
        <v>21</v>
      </c>
    </row>
    <row r="951" spans="2:27" x14ac:dyDescent="0.25">
      <c r="E951" s="1" t="s">
        <v>19</v>
      </c>
      <c r="V951" s="17"/>
      <c r="AA951" s="1" t="s">
        <v>19</v>
      </c>
    </row>
    <row r="952" spans="2:27" x14ac:dyDescent="0.25">
      <c r="V952" s="17"/>
    </row>
    <row r="953" spans="2:27" x14ac:dyDescent="0.25">
      <c r="V953" s="17"/>
    </row>
    <row r="954" spans="2:27" x14ac:dyDescent="0.25">
      <c r="V954" s="17"/>
    </row>
    <row r="955" spans="2:27" x14ac:dyDescent="0.25">
      <c r="V955" s="17"/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2:41" x14ac:dyDescent="0.25">
      <c r="V961" s="17"/>
    </row>
    <row r="962" spans="2:41" ht="26.25" x14ac:dyDescent="0.4">
      <c r="I962" s="76"/>
      <c r="V962" s="17"/>
    </row>
    <row r="963" spans="2:41" ht="26.25" x14ac:dyDescent="0.4">
      <c r="I963" s="76"/>
      <c r="V963" s="17"/>
    </row>
    <row r="964" spans="2:41" x14ac:dyDescent="0.25">
      <c r="V964" s="17"/>
      <c r="AC964" s="191" t="s">
        <v>29</v>
      </c>
      <c r="AD964" s="191"/>
      <c r="AE964" s="191"/>
    </row>
    <row r="965" spans="2:41" ht="15" customHeight="1" x14ac:dyDescent="0.4">
      <c r="H965" s="76" t="s">
        <v>28</v>
      </c>
      <c r="J965" s="76"/>
      <c r="V965" s="17"/>
      <c r="AC965" s="191"/>
      <c r="AD965" s="191"/>
      <c r="AE965" s="191"/>
    </row>
    <row r="966" spans="2:41" ht="15" customHeight="1" x14ac:dyDescent="0.4">
      <c r="H966" s="76"/>
      <c r="J966" s="76"/>
      <c r="V966" s="17"/>
      <c r="AC966" s="191"/>
      <c r="AD966" s="191"/>
      <c r="AE966" s="191"/>
    </row>
    <row r="967" spans="2:41" x14ac:dyDescent="0.25">
      <c r="V967" s="17"/>
    </row>
    <row r="968" spans="2:41" x14ac:dyDescent="0.25">
      <c r="V968" s="17"/>
    </row>
    <row r="969" spans="2:41" ht="23.25" x14ac:dyDescent="0.35">
      <c r="B969" s="22" t="s">
        <v>72</v>
      </c>
      <c r="V969" s="17"/>
      <c r="X969" s="22" t="s">
        <v>74</v>
      </c>
    </row>
    <row r="970" spans="2:41" ht="23.25" x14ac:dyDescent="0.35">
      <c r="B970" s="23" t="s">
        <v>32</v>
      </c>
      <c r="C970" s="20">
        <f>IF(X922="PAGADO",0,Y927)</f>
        <v>-4725.3002550000019</v>
      </c>
      <c r="E970" s="193" t="s">
        <v>20</v>
      </c>
      <c r="F970" s="193"/>
      <c r="G970" s="193"/>
      <c r="H970" s="193"/>
      <c r="V970" s="17"/>
      <c r="X970" s="23" t="s">
        <v>32</v>
      </c>
      <c r="Y970" s="20">
        <f>IF(B970="PAGADO",0,C975)</f>
        <v>-4725.3002550000019</v>
      </c>
      <c r="AA970" s="193" t="s">
        <v>20</v>
      </c>
      <c r="AB970" s="193"/>
      <c r="AC970" s="193"/>
      <c r="AD970" s="193"/>
    </row>
    <row r="971" spans="2:41" x14ac:dyDescent="0.25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2:41" x14ac:dyDescent="0.25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" t="s">
        <v>9</v>
      </c>
      <c r="C974" s="20">
        <f>C997</f>
        <v>4725.3002550000019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Y997</f>
        <v>4725.3002550000019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6" t="s">
        <v>25</v>
      </c>
      <c r="C975" s="21">
        <f>C973-C974</f>
        <v>-4725.3002550000019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8</v>
      </c>
      <c r="Y975" s="21">
        <f>Y973-Y974</f>
        <v>-4725.3002550000019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ht="26.25" x14ac:dyDescent="0.4">
      <c r="B976" s="194" t="str">
        <f>IF(C975&lt;0,"NO PAGAR","COBRAR")</f>
        <v>NO PAGAR</v>
      </c>
      <c r="C976" s="194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4" t="str">
        <f>IF(Y975&lt;0,"NO PAGAR","COBRAR")</f>
        <v>NO PAGAR</v>
      </c>
      <c r="Y976" s="194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86" t="s">
        <v>9</v>
      </c>
      <c r="C977" s="18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86" t="s">
        <v>9</v>
      </c>
      <c r="Y977" s="187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9" t="str">
        <f>IF(C1011&lt;0,"SALDO A FAVOR","SALDO ADELANTAD0'")</f>
        <v>SALDO ADELANTAD0'</v>
      </c>
      <c r="C978" s="10">
        <f>IF(Y922&lt;=0,Y922*-1)</f>
        <v>4725.3002550000019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IF(C975&lt;0,"SALDO ADELANTADO","SALDO A FAVOR'")</f>
        <v>SALDO ADELANTADO</v>
      </c>
      <c r="Y978" s="10">
        <f>IF(C975&lt;=0,C975*-1)</f>
        <v>4725.3002550000019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10</v>
      </c>
      <c r="C979" s="10">
        <f>R988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AN988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16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17</v>
      </c>
      <c r="C986" s="10"/>
      <c r="E986" s="188" t="s">
        <v>7</v>
      </c>
      <c r="F986" s="189"/>
      <c r="G986" s="190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88" t="s">
        <v>7</v>
      </c>
      <c r="AB986" s="189"/>
      <c r="AC986" s="190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 x14ac:dyDescent="0.25">
      <c r="B987" s="12"/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2"/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 x14ac:dyDescent="0.25">
      <c r="B988" s="12"/>
      <c r="C988" s="10"/>
      <c r="N988" s="188" t="s">
        <v>7</v>
      </c>
      <c r="O988" s="189"/>
      <c r="P988" s="189"/>
      <c r="Q988" s="190"/>
      <c r="R988" s="18">
        <f>SUM(R972:R987)</f>
        <v>0</v>
      </c>
      <c r="S988" s="3"/>
      <c r="V988" s="17"/>
      <c r="X988" s="12"/>
      <c r="Y988" s="10"/>
      <c r="AJ988" s="188" t="s">
        <v>7</v>
      </c>
      <c r="AK988" s="189"/>
      <c r="AL988" s="189"/>
      <c r="AM988" s="190"/>
      <c r="AN988" s="18">
        <f>SUM(AN972:AN987)</f>
        <v>0</v>
      </c>
      <c r="AO988" s="3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E991" s="14"/>
      <c r="V991" s="17"/>
      <c r="X991" s="12"/>
      <c r="Y991" s="10"/>
      <c r="AA991" s="14"/>
    </row>
    <row r="992" spans="2:41" x14ac:dyDescent="0.25">
      <c r="B992" s="12"/>
      <c r="C992" s="10"/>
      <c r="V992" s="17"/>
      <c r="X992" s="12"/>
      <c r="Y992" s="10"/>
    </row>
    <row r="993" spans="1:43" x14ac:dyDescent="0.25">
      <c r="B993" s="12"/>
      <c r="C993" s="10"/>
      <c r="V993" s="17"/>
      <c r="X993" s="12"/>
      <c r="Y993" s="10"/>
    </row>
    <row r="994" spans="1:43" x14ac:dyDescent="0.25">
      <c r="B994" s="12"/>
      <c r="C994" s="10"/>
      <c r="V994" s="17"/>
      <c r="X994" s="12"/>
      <c r="Y994" s="10"/>
    </row>
    <row r="995" spans="1:43" x14ac:dyDescent="0.25">
      <c r="B995" s="12"/>
      <c r="C995" s="10"/>
      <c r="V995" s="17"/>
      <c r="X995" s="12"/>
      <c r="Y995" s="10"/>
    </row>
    <row r="996" spans="1:43" x14ac:dyDescent="0.25">
      <c r="B996" s="11"/>
      <c r="C996" s="10"/>
      <c r="V996" s="17"/>
      <c r="X996" s="11"/>
      <c r="Y996" s="10"/>
    </row>
    <row r="997" spans="1:43" x14ac:dyDescent="0.25">
      <c r="B997" s="15" t="s">
        <v>18</v>
      </c>
      <c r="C997" s="16">
        <f>SUM(C978:C996)</f>
        <v>4725.3002550000019</v>
      </c>
      <c r="V997" s="17"/>
      <c r="X997" s="15" t="s">
        <v>18</v>
      </c>
      <c r="Y997" s="16">
        <f>SUM(Y978:Y996)</f>
        <v>4725.3002550000019</v>
      </c>
    </row>
    <row r="998" spans="1:43" x14ac:dyDescent="0.25">
      <c r="D998" t="s">
        <v>22</v>
      </c>
      <c r="E998" t="s">
        <v>21</v>
      </c>
      <c r="V998" s="17"/>
      <c r="Z998" t="s">
        <v>22</v>
      </c>
      <c r="AA998" t="s">
        <v>21</v>
      </c>
    </row>
    <row r="999" spans="1:43" x14ac:dyDescent="0.25">
      <c r="E999" s="1" t="s">
        <v>19</v>
      </c>
      <c r="V999" s="17"/>
      <c r="AA999" s="1" t="s">
        <v>19</v>
      </c>
    </row>
    <row r="1000" spans="1:43" x14ac:dyDescent="0.25">
      <c r="V1000" s="17"/>
    </row>
    <row r="1001" spans="1:43" x14ac:dyDescent="0.25">
      <c r="V1001" s="17"/>
    </row>
    <row r="1002" spans="1:43" x14ac:dyDescent="0.25">
      <c r="V1002" s="17"/>
    </row>
    <row r="1003" spans="1:43" x14ac:dyDescent="0.25">
      <c r="I1003" s="17"/>
      <c r="V1003" s="17"/>
    </row>
    <row r="1004" spans="1:43" x14ac:dyDescent="0.25">
      <c r="I1004" s="17"/>
      <c r="V1004" s="17"/>
    </row>
    <row r="1005" spans="1:43" x14ac:dyDescent="0.25">
      <c r="I1005" s="17"/>
      <c r="V1005" s="17"/>
    </row>
    <row r="1006" spans="1:43" x14ac:dyDescent="0.25">
      <c r="A1006" s="17"/>
      <c r="B1006" s="17"/>
      <c r="C1006" s="17"/>
      <c r="D1006" s="17"/>
      <c r="E1006" s="17"/>
      <c r="F1006" s="17"/>
      <c r="G1006" s="17"/>
      <c r="H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 ht="26.25" x14ac:dyDescent="0.4">
      <c r="A1007" s="17"/>
      <c r="B1007" s="17"/>
      <c r="C1007" s="17"/>
      <c r="D1007" s="17"/>
      <c r="E1007" s="17"/>
      <c r="F1007" s="17"/>
      <c r="G1007" s="17"/>
      <c r="H1007" s="17"/>
      <c r="I1007" s="76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 ht="26.25" x14ac:dyDescent="0.4">
      <c r="A1008" s="17"/>
      <c r="B1008" s="17"/>
      <c r="C1008" s="17"/>
      <c r="D1008" s="17"/>
      <c r="E1008" s="17"/>
      <c r="F1008" s="17"/>
      <c r="G1008" s="17"/>
      <c r="H1008" s="17"/>
      <c r="I1008" s="76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2:41" x14ac:dyDescent="0.25">
      <c r="V1009" s="17"/>
    </row>
    <row r="1010" spans="2:41" ht="15" customHeight="1" x14ac:dyDescent="0.4">
      <c r="H1010" s="76" t="s">
        <v>30</v>
      </c>
      <c r="J1010" s="76"/>
      <c r="V1010" s="17"/>
      <c r="AA1010" s="192" t="s">
        <v>31</v>
      </c>
      <c r="AB1010" s="192"/>
      <c r="AC1010" s="192"/>
    </row>
    <row r="1011" spans="2:41" ht="15" customHeight="1" x14ac:dyDescent="0.4">
      <c r="H1011" s="76"/>
      <c r="J1011" s="76"/>
      <c r="V1011" s="17"/>
      <c r="AA1011" s="192"/>
      <c r="AB1011" s="192"/>
      <c r="AC1011" s="192"/>
    </row>
    <row r="1012" spans="2:41" x14ac:dyDescent="0.25">
      <c r="V1012" s="17"/>
    </row>
    <row r="1013" spans="2:41" x14ac:dyDescent="0.25">
      <c r="V1013" s="17"/>
    </row>
    <row r="1014" spans="2:41" ht="23.25" x14ac:dyDescent="0.35">
      <c r="B1014" s="24" t="s">
        <v>72</v>
      </c>
      <c r="V1014" s="17"/>
      <c r="X1014" s="22" t="s">
        <v>72</v>
      </c>
    </row>
    <row r="1015" spans="2:41" ht="23.25" x14ac:dyDescent="0.35">
      <c r="B1015" s="23" t="s">
        <v>32</v>
      </c>
      <c r="C1015" s="20">
        <f>IF(X970="PAGADO",0,C975)</f>
        <v>-4725.3002550000019</v>
      </c>
      <c r="E1015" s="193" t="s">
        <v>20</v>
      </c>
      <c r="F1015" s="193"/>
      <c r="G1015" s="193"/>
      <c r="H1015" s="193"/>
      <c r="V1015" s="17"/>
      <c r="X1015" s="23" t="s">
        <v>32</v>
      </c>
      <c r="Y1015" s="20">
        <f>IF(B1815="PAGADO",0,C1020)</f>
        <v>-4725.3002550000019</v>
      </c>
      <c r="AA1015" s="193" t="s">
        <v>20</v>
      </c>
      <c r="AB1015" s="193"/>
      <c r="AC1015" s="193"/>
      <c r="AD1015" s="193"/>
    </row>
    <row r="1016" spans="2:41" x14ac:dyDescent="0.25">
      <c r="B1016" s="1" t="s">
        <v>0</v>
      </c>
      <c r="C1016" s="19">
        <f>H1031</f>
        <v>0</v>
      </c>
      <c r="E1016" s="2" t="s">
        <v>1</v>
      </c>
      <c r="F1016" s="2" t="s">
        <v>2</v>
      </c>
      <c r="G1016" s="2" t="s">
        <v>3</v>
      </c>
      <c r="H1016" s="2" t="s">
        <v>4</v>
      </c>
      <c r="N1016" s="2" t="s">
        <v>1</v>
      </c>
      <c r="O1016" s="2" t="s">
        <v>5</v>
      </c>
      <c r="P1016" s="2" t="s">
        <v>4</v>
      </c>
      <c r="Q1016" s="2" t="s">
        <v>6</v>
      </c>
      <c r="R1016" s="2" t="s">
        <v>7</v>
      </c>
      <c r="S1016" s="3"/>
      <c r="V1016" s="17"/>
      <c r="X1016" s="1" t="s">
        <v>0</v>
      </c>
      <c r="Y1016" s="19">
        <f>AD1031</f>
        <v>0</v>
      </c>
      <c r="AA1016" s="2" t="s">
        <v>1</v>
      </c>
      <c r="AB1016" s="2" t="s">
        <v>2</v>
      </c>
      <c r="AC1016" s="2" t="s">
        <v>3</v>
      </c>
      <c r="AD1016" s="2" t="s">
        <v>4</v>
      </c>
      <c r="AJ1016" s="2" t="s">
        <v>1</v>
      </c>
      <c r="AK1016" s="2" t="s">
        <v>5</v>
      </c>
      <c r="AL1016" s="2" t="s">
        <v>4</v>
      </c>
      <c r="AM1016" s="2" t="s">
        <v>6</v>
      </c>
      <c r="AN1016" s="2" t="s">
        <v>7</v>
      </c>
      <c r="AO1016" s="3"/>
    </row>
    <row r="1017" spans="2:41" x14ac:dyDescent="0.25">
      <c r="C1017" s="2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Y1017" s="2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" t="s">
        <v>24</v>
      </c>
      <c r="C1018" s="19">
        <f>IF(C1015&gt;0,C1015+C1016,C1016)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24</v>
      </c>
      <c r="Y1018" s="19">
        <f>IF(Y1015&gt;0,Y1015+Y1016,Y1016)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" t="s">
        <v>9</v>
      </c>
      <c r="C1019" s="20">
        <f>C1043</f>
        <v>4725.3002550000019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9</v>
      </c>
      <c r="Y1019" s="20">
        <f>Y1043</f>
        <v>4725.3002550000019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6" t="s">
        <v>26</v>
      </c>
      <c r="C1020" s="21">
        <f>C1018-C1019</f>
        <v>-4725.3002550000019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6" t="s">
        <v>27</v>
      </c>
      <c r="Y1020" s="21">
        <f>Y1018-Y1019</f>
        <v>-4725.3002550000019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 x14ac:dyDescent="0.35">
      <c r="B1021" s="6"/>
      <c r="C1021" s="7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95" t="str">
        <f>IF(Y1020&lt;0,"NO PAGAR","COBRAR'")</f>
        <v>NO PAGAR</v>
      </c>
      <c r="Y1021" s="195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ht="23.25" x14ac:dyDescent="0.35">
      <c r="B1022" s="195" t="str">
        <f>IF(C1020&lt;0,"NO PAGAR","COBRAR'")</f>
        <v>NO PAGAR</v>
      </c>
      <c r="C1022" s="195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/>
      <c r="Y1022" s="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86" t="s">
        <v>9</v>
      </c>
      <c r="C1023" s="187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86" t="s">
        <v>9</v>
      </c>
      <c r="Y1023" s="187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9" t="str">
        <f>IF(Y975&lt;0,"SALDO ADELANTADO","SALDO A FAVOR '")</f>
        <v>SALDO ADELANTADO</v>
      </c>
      <c r="C1024" s="10">
        <f>IF(Y975&lt;=0,Y975*-1)</f>
        <v>4725.3002550000019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9" t="str">
        <f>IF(C1020&lt;0,"SALDO ADELANTADO","SALDO A FAVOR'")</f>
        <v>SALDO ADELANTADO</v>
      </c>
      <c r="Y1024" s="10">
        <f>IF(C1020&lt;=0,C1020*-1)</f>
        <v>4725.3002550000019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10</v>
      </c>
      <c r="C1025" s="10">
        <f>R1033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10</v>
      </c>
      <c r="Y1025" s="10">
        <f>AN1033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11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11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12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12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13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13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14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14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15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15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16</v>
      </c>
      <c r="C1031" s="10"/>
      <c r="E1031" s="188" t="s">
        <v>7</v>
      </c>
      <c r="F1031" s="189"/>
      <c r="G1031" s="190"/>
      <c r="H1031" s="5">
        <f>SUM(H1017:H1030)</f>
        <v>0</v>
      </c>
      <c r="N1031" s="3"/>
      <c r="O1031" s="3"/>
      <c r="P1031" s="3"/>
      <c r="Q1031" s="3"/>
      <c r="R1031" s="18"/>
      <c r="S1031" s="3"/>
      <c r="V1031" s="17"/>
      <c r="X1031" s="11" t="s">
        <v>16</v>
      </c>
      <c r="Y1031" s="10"/>
      <c r="AA1031" s="188" t="s">
        <v>7</v>
      </c>
      <c r="AB1031" s="189"/>
      <c r="AC1031" s="190"/>
      <c r="AD1031" s="5">
        <f>SUM(AD1017:AD1030)</f>
        <v>0</v>
      </c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17</v>
      </c>
      <c r="C1032" s="10"/>
      <c r="E1032" s="13"/>
      <c r="F1032" s="13"/>
      <c r="G1032" s="13"/>
      <c r="N1032" s="3"/>
      <c r="O1032" s="3"/>
      <c r="P1032" s="3"/>
      <c r="Q1032" s="3"/>
      <c r="R1032" s="18"/>
      <c r="S1032" s="3"/>
      <c r="V1032" s="17"/>
      <c r="X1032" s="11" t="s">
        <v>17</v>
      </c>
      <c r="Y1032" s="10"/>
      <c r="AA1032" s="13"/>
      <c r="AB1032" s="13"/>
      <c r="AC1032" s="13"/>
      <c r="AJ1032" s="3"/>
      <c r="AK1032" s="3"/>
      <c r="AL1032" s="3"/>
      <c r="AM1032" s="3"/>
      <c r="AN1032" s="18"/>
      <c r="AO1032" s="3"/>
    </row>
    <row r="1033" spans="2:41" x14ac:dyDescent="0.25">
      <c r="B1033" s="12"/>
      <c r="C1033" s="10"/>
      <c r="N1033" s="188" t="s">
        <v>7</v>
      </c>
      <c r="O1033" s="189"/>
      <c r="P1033" s="189"/>
      <c r="Q1033" s="190"/>
      <c r="R1033" s="18">
        <f>SUM(R1017:R1032)</f>
        <v>0</v>
      </c>
      <c r="S1033" s="3"/>
      <c r="V1033" s="17"/>
      <c r="X1033" s="12"/>
      <c r="Y1033" s="10"/>
      <c r="AJ1033" s="188" t="s">
        <v>7</v>
      </c>
      <c r="AK1033" s="189"/>
      <c r="AL1033" s="189"/>
      <c r="AM1033" s="190"/>
      <c r="AN1033" s="18">
        <f>SUM(AN1017:AN1032)</f>
        <v>0</v>
      </c>
      <c r="AO1033" s="3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E1036" s="14"/>
      <c r="V1036" s="17"/>
      <c r="X1036" s="12"/>
      <c r="Y1036" s="10"/>
      <c r="AA1036" s="14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V1040" s="17"/>
      <c r="X1040" s="12"/>
      <c r="Y1040" s="10"/>
    </row>
    <row r="1041" spans="2:27" x14ac:dyDescent="0.25">
      <c r="B1041" s="12"/>
      <c r="C1041" s="10"/>
      <c r="V1041" s="17"/>
      <c r="X1041" s="12"/>
      <c r="Y1041" s="10"/>
    </row>
    <row r="1042" spans="2:27" x14ac:dyDescent="0.25">
      <c r="B1042" s="11"/>
      <c r="C1042" s="10"/>
      <c r="V1042" s="17"/>
      <c r="X1042" s="11"/>
      <c r="Y1042" s="10"/>
    </row>
    <row r="1043" spans="2:27" x14ac:dyDescent="0.25">
      <c r="B1043" s="15" t="s">
        <v>18</v>
      </c>
      <c r="C1043" s="16">
        <f>SUM(C1024:C1042)</f>
        <v>4725.3002550000019</v>
      </c>
      <c r="D1043" t="s">
        <v>22</v>
      </c>
      <c r="E1043" t="s">
        <v>21</v>
      </c>
      <c r="V1043" s="17"/>
      <c r="X1043" s="15" t="s">
        <v>18</v>
      </c>
      <c r="Y1043" s="16">
        <f>SUM(Y1024:Y1042)</f>
        <v>4725.3002550000019</v>
      </c>
      <c r="Z1043" t="s">
        <v>22</v>
      </c>
      <c r="AA1043" t="s">
        <v>21</v>
      </c>
    </row>
    <row r="1044" spans="2:27" x14ac:dyDescent="0.25">
      <c r="E1044" s="1" t="s">
        <v>19</v>
      </c>
      <c r="V1044" s="17"/>
      <c r="AA1044" s="1" t="s">
        <v>19</v>
      </c>
    </row>
    <row r="1045" spans="2:27" x14ac:dyDescent="0.25">
      <c r="V1045" s="17"/>
    </row>
    <row r="1046" spans="2:27" x14ac:dyDescent="0.25">
      <c r="V1046" s="17"/>
    </row>
    <row r="1047" spans="2:27" x14ac:dyDescent="0.25">
      <c r="V1047" s="17"/>
    </row>
    <row r="1048" spans="2:27" x14ac:dyDescent="0.25">
      <c r="V1048" s="17"/>
    </row>
    <row r="1049" spans="2:27" x14ac:dyDescent="0.25">
      <c r="V1049" s="17"/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</sheetData>
  <mergeCells count="276">
    <mergeCell ref="E1031:G1031"/>
    <mergeCell ref="AA1031:AC1031"/>
    <mergeCell ref="N1033:Q1033"/>
    <mergeCell ref="AJ1033:AM1033"/>
    <mergeCell ref="E1015:H1015"/>
    <mergeCell ref="AA1015:AD1015"/>
    <mergeCell ref="X1021:Y1021"/>
    <mergeCell ref="B1022:C1022"/>
    <mergeCell ref="B1023:C1023"/>
    <mergeCell ref="X1023:Y1023"/>
    <mergeCell ref="E986:G986"/>
    <mergeCell ref="AA986:AC986"/>
    <mergeCell ref="N988:Q988"/>
    <mergeCell ref="AJ988:AM988"/>
    <mergeCell ref="AA1010:AC1011"/>
    <mergeCell ref="E970:H970"/>
    <mergeCell ref="AA970:AD970"/>
    <mergeCell ref="B976:C976"/>
    <mergeCell ref="X976:Y976"/>
    <mergeCell ref="B977:C977"/>
    <mergeCell ref="X977:Y977"/>
    <mergeCell ref="E938:G938"/>
    <mergeCell ref="AA938:AC938"/>
    <mergeCell ref="N940:Q940"/>
    <mergeCell ref="AJ940:AM940"/>
    <mergeCell ref="AC964:AE966"/>
    <mergeCell ref="E922:H922"/>
    <mergeCell ref="AA922:AD922"/>
    <mergeCell ref="X928:Y928"/>
    <mergeCell ref="B929:C929"/>
    <mergeCell ref="B930:C930"/>
    <mergeCell ref="X930:Y930"/>
    <mergeCell ref="E893:G893"/>
    <mergeCell ref="AA893:AC893"/>
    <mergeCell ref="N895:Q895"/>
    <mergeCell ref="AJ895:AM895"/>
    <mergeCell ref="AA917:AC918"/>
    <mergeCell ref="E877:H877"/>
    <mergeCell ref="AA877:AD877"/>
    <mergeCell ref="B883:C883"/>
    <mergeCell ref="X883:Y883"/>
    <mergeCell ref="B884:C884"/>
    <mergeCell ref="X884:Y884"/>
    <mergeCell ref="E844:G844"/>
    <mergeCell ref="AA844:AC844"/>
    <mergeCell ref="N846:Q846"/>
    <mergeCell ref="AJ846:AM846"/>
    <mergeCell ref="AC871:AE873"/>
    <mergeCell ref="E828:H828"/>
    <mergeCell ref="AA828:AD828"/>
    <mergeCell ref="X834:Y834"/>
    <mergeCell ref="B835:C835"/>
    <mergeCell ref="B836:C836"/>
    <mergeCell ref="X836:Y836"/>
    <mergeCell ref="E799:G799"/>
    <mergeCell ref="AA799:AC799"/>
    <mergeCell ref="N801:Q801"/>
    <mergeCell ref="AJ801:AM801"/>
    <mergeCell ref="AA823:AC824"/>
    <mergeCell ref="E783:H783"/>
    <mergeCell ref="AA783:AD783"/>
    <mergeCell ref="B789:C789"/>
    <mergeCell ref="X789:Y789"/>
    <mergeCell ref="B790:C790"/>
    <mergeCell ref="X790:Y790"/>
    <mergeCell ref="E751:G751"/>
    <mergeCell ref="AA751:AC751"/>
    <mergeCell ref="N753:Q753"/>
    <mergeCell ref="AJ753:AM753"/>
    <mergeCell ref="AC777:AE779"/>
    <mergeCell ref="E735:H735"/>
    <mergeCell ref="AA735:AD735"/>
    <mergeCell ref="X741:Y741"/>
    <mergeCell ref="B742:C742"/>
    <mergeCell ref="B743:C743"/>
    <mergeCell ref="X743:Y743"/>
    <mergeCell ref="E706:G706"/>
    <mergeCell ref="AA706:AC706"/>
    <mergeCell ref="N708:Q708"/>
    <mergeCell ref="AJ708:AM708"/>
    <mergeCell ref="AA730:AC731"/>
    <mergeCell ref="E690:H690"/>
    <mergeCell ref="AA690:AD690"/>
    <mergeCell ref="B696:C696"/>
    <mergeCell ref="X696:Y696"/>
    <mergeCell ref="B697:C697"/>
    <mergeCell ref="X697:Y697"/>
    <mergeCell ref="AA661:AC661"/>
    <mergeCell ref="N663:Q663"/>
    <mergeCell ref="AJ663:AM663"/>
    <mergeCell ref="AC684:AE686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4"/>
  <sheetViews>
    <sheetView tabSelected="1" topLeftCell="C717" zoomScale="82" zoomScaleNormal="82" workbookViewId="0">
      <selection activeCell="S728" sqref="S728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191" t="s">
        <v>29</v>
      </c>
      <c r="AD2" s="191"/>
      <c r="AE2" s="191"/>
    </row>
    <row r="3" spans="2:41" x14ac:dyDescent="0.25">
      <c r="H3" s="192" t="s">
        <v>28</v>
      </c>
      <c r="I3" s="192"/>
      <c r="J3" s="192"/>
      <c r="V3" s="17"/>
      <c r="AC3" s="191"/>
      <c r="AD3" s="191"/>
      <c r="AE3" s="191"/>
    </row>
    <row r="4" spans="2:41" x14ac:dyDescent="0.25">
      <c r="H4" s="192"/>
      <c r="I4" s="192"/>
      <c r="J4" s="192"/>
      <c r="V4" s="17"/>
      <c r="AC4" s="191"/>
      <c r="AD4" s="191"/>
      <c r="AE4" s="19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93" t="s">
        <v>61</v>
      </c>
      <c r="F8" s="193"/>
      <c r="G8" s="193"/>
      <c r="H8" s="193"/>
      <c r="V8" s="17"/>
      <c r="X8" s="23" t="s">
        <v>82</v>
      </c>
      <c r="Y8" s="20">
        <f>IF(B8="PAGADO",0,C13)</f>
        <v>-702.65</v>
      </c>
      <c r="AA8" s="193" t="s">
        <v>61</v>
      </c>
      <c r="AB8" s="193"/>
      <c r="AC8" s="193"/>
      <c r="AD8" s="193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194" t="str">
        <f>IF(C13&lt;0,"NO PAGAR","COBRAR")</f>
        <v>NO PAGAR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8" t="s">
        <v>7</v>
      </c>
      <c r="F24" s="189"/>
      <c r="G24" s="190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88" t="s">
        <v>7</v>
      </c>
      <c r="AB24" s="189"/>
      <c r="AC24" s="190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8" t="s">
        <v>7</v>
      </c>
      <c r="O26" s="189"/>
      <c r="P26" s="189"/>
      <c r="Q26" s="190"/>
      <c r="R26" s="18">
        <f>SUM(R10:R25)</f>
        <v>22.65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 x14ac:dyDescent="0.25">
      <c r="H49" s="192"/>
      <c r="I49" s="192"/>
      <c r="J49" s="192"/>
      <c r="V49" s="17"/>
      <c r="AA49" s="192"/>
      <c r="AB49" s="192"/>
      <c r="AC49" s="19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193" t="s">
        <v>204</v>
      </c>
      <c r="F53" s="193"/>
      <c r="G53" s="193"/>
      <c r="H53" s="193"/>
      <c r="V53" s="17"/>
      <c r="X53" s="23" t="s">
        <v>82</v>
      </c>
      <c r="Y53" s="20">
        <f>IF(B53="PAGADO",0,C58)</f>
        <v>0</v>
      </c>
      <c r="AA53" s="193" t="s">
        <v>204</v>
      </c>
      <c r="AB53" s="193"/>
      <c r="AC53" s="193"/>
      <c r="AD53" s="193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5" t="str">
        <f>IF(C58&lt;0,"NO PAGAR","COBRAR'")</f>
        <v>COBRAR'</v>
      </c>
      <c r="C60" s="195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8" t="s">
        <v>7</v>
      </c>
      <c r="F69" s="189"/>
      <c r="G69" s="190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8" t="s">
        <v>7</v>
      </c>
      <c r="O71" s="189"/>
      <c r="P71" s="189"/>
      <c r="Q71" s="190"/>
      <c r="R71" s="18">
        <f>SUM(R55:R70)</f>
        <v>220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91" t="s">
        <v>29</v>
      </c>
      <c r="AD100" s="191"/>
      <c r="AE100" s="191"/>
    </row>
    <row r="101" spans="2:41" x14ac:dyDescent="0.25">
      <c r="H101" s="192" t="s">
        <v>28</v>
      </c>
      <c r="I101" s="192"/>
      <c r="J101" s="192"/>
      <c r="V101" s="17"/>
      <c r="AC101" s="191"/>
      <c r="AD101" s="191"/>
      <c r="AE101" s="191"/>
    </row>
    <row r="102" spans="2:41" x14ac:dyDescent="0.25">
      <c r="H102" s="192"/>
      <c r="I102" s="192"/>
      <c r="J102" s="192"/>
      <c r="V102" s="17"/>
      <c r="AC102" s="191"/>
      <c r="AD102" s="191"/>
      <c r="AE102" s="191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385</v>
      </c>
      <c r="C106" s="20">
        <f>IF(X53="PAGADO",0,Y58)</f>
        <v>0</v>
      </c>
      <c r="E106" s="193" t="s">
        <v>204</v>
      </c>
      <c r="F106" s="193"/>
      <c r="G106" s="193"/>
      <c r="H106" s="193"/>
      <c r="V106" s="17"/>
      <c r="X106" s="23" t="s">
        <v>32</v>
      </c>
      <c r="Y106" s="20">
        <f>IF(B106="PAGADO",0,C111)</f>
        <v>-110</v>
      </c>
      <c r="AA106" s="193" t="s">
        <v>316</v>
      </c>
      <c r="AB106" s="193"/>
      <c r="AC106" s="193"/>
      <c r="AD106" s="193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4" t="str">
        <f>IF(C111&lt;0,"NO PAGAR","COBRAR")</f>
        <v>NO PAGAR</v>
      </c>
      <c r="C112" s="19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4" t="str">
        <f>IF(Y111&lt;0,"NO PAGAR","COBRAR")</f>
        <v>NO PAGAR</v>
      </c>
      <c r="Y112" s="19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8" t="s">
        <v>7</v>
      </c>
      <c r="F122" s="189"/>
      <c r="G122" s="190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8" t="s">
        <v>7</v>
      </c>
      <c r="O124" s="189"/>
      <c r="P124" s="189"/>
      <c r="Q124" s="190"/>
      <c r="R124" s="18">
        <f>SUM(R108:R123)</f>
        <v>540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192" t="s">
        <v>30</v>
      </c>
      <c r="I140" s="192"/>
      <c r="J140" s="192"/>
      <c r="V140" s="17"/>
      <c r="AA140" s="192" t="s">
        <v>31</v>
      </c>
      <c r="AB140" s="192"/>
      <c r="AC140" s="192"/>
    </row>
    <row r="141" spans="1:43" x14ac:dyDescent="0.25">
      <c r="H141" s="192"/>
      <c r="I141" s="192"/>
      <c r="J141" s="192"/>
      <c r="V141" s="17"/>
      <c r="AA141" s="192"/>
      <c r="AB141" s="192"/>
      <c r="AC141" s="192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IF(X106="PAGADO",0,Y111)</f>
        <v>-417.04</v>
      </c>
      <c r="E145" s="193" t="s">
        <v>204</v>
      </c>
      <c r="F145" s="193"/>
      <c r="G145" s="193"/>
      <c r="H145" s="193"/>
      <c r="V145" s="17"/>
      <c r="X145" s="23" t="s">
        <v>32</v>
      </c>
      <c r="Y145" s="20">
        <f>IF(B145="PAGADO",0,C150)</f>
        <v>-267.52</v>
      </c>
      <c r="AA145" s="193" t="s">
        <v>204</v>
      </c>
      <c r="AB145" s="193"/>
      <c r="AC145" s="193"/>
      <c r="AD145" s="193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5" t="str">
        <f>IF(Y150&lt;0,"NO PAGAR","COBRAR'")</f>
        <v>NO PAGAR</v>
      </c>
      <c r="Y151" s="195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195" t="str">
        <f>IF(C150&lt;0,"NO PAGAR","COBRAR'")</f>
        <v>NO PAGAR</v>
      </c>
      <c r="C152" s="195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86" t="s">
        <v>9</v>
      </c>
      <c r="C153" s="187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86" t="s">
        <v>9</v>
      </c>
      <c r="Y153" s="187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188" t="s">
        <v>7</v>
      </c>
      <c r="F161" s="189"/>
      <c r="G161" s="190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88" t="s">
        <v>7</v>
      </c>
      <c r="AB161" s="189"/>
      <c r="AC161" s="190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188" t="s">
        <v>7</v>
      </c>
      <c r="O163" s="189"/>
      <c r="P163" s="189"/>
      <c r="Q163" s="190"/>
      <c r="R163" s="18">
        <f>SUM(R147:R162)</f>
        <v>40</v>
      </c>
      <c r="S163" s="3"/>
      <c r="V163" s="17"/>
      <c r="X163" s="12"/>
      <c r="Y163" s="10"/>
      <c r="AJ163" s="188" t="s">
        <v>7</v>
      </c>
      <c r="AK163" s="189"/>
      <c r="AL163" s="189"/>
      <c r="AM163" s="190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191" t="s">
        <v>29</v>
      </c>
      <c r="AD188" s="191"/>
      <c r="AE188" s="191"/>
    </row>
    <row r="189" spans="8:31" x14ac:dyDescent="0.25">
      <c r="H189" s="192" t="s">
        <v>28</v>
      </c>
      <c r="I189" s="192"/>
      <c r="J189" s="192"/>
      <c r="V189" s="17"/>
      <c r="AC189" s="191"/>
      <c r="AD189" s="191"/>
      <c r="AE189" s="191"/>
    </row>
    <row r="190" spans="8:31" x14ac:dyDescent="0.25">
      <c r="H190" s="192"/>
      <c r="I190" s="192"/>
      <c r="J190" s="192"/>
      <c r="V190" s="17"/>
      <c r="AC190" s="191"/>
      <c r="AD190" s="191"/>
      <c r="AE190" s="191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193" t="s">
        <v>360</v>
      </c>
      <c r="F194" s="193"/>
      <c r="G194" s="193"/>
      <c r="H194" s="193"/>
      <c r="V194" s="17"/>
      <c r="X194" s="23" t="s">
        <v>32</v>
      </c>
      <c r="Y194" s="20">
        <f>IF(B194="PAGADO",0,C199)</f>
        <v>0</v>
      </c>
      <c r="AA194" s="193" t="s">
        <v>61</v>
      </c>
      <c r="AB194" s="193"/>
      <c r="AC194" s="193"/>
      <c r="AD194" s="193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194" t="str">
        <f>IF(C199&lt;0,"NO PAGAR","COBRAR")</f>
        <v>COBRAR</v>
      </c>
      <c r="C200" s="194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94" t="str">
        <f>IF(Y199&lt;0,"NO PAGAR","COBRAR")</f>
        <v>NO PAGAR</v>
      </c>
      <c r="Y200" s="194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186" t="s">
        <v>9</v>
      </c>
      <c r="C201" s="187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86" t="s">
        <v>9</v>
      </c>
      <c r="Y201" s="187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188" t="s">
        <v>7</v>
      </c>
      <c r="F210" s="189"/>
      <c r="G210" s="190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88" t="s">
        <v>7</v>
      </c>
      <c r="AB210" s="189"/>
      <c r="AC210" s="190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188" t="s">
        <v>7</v>
      </c>
      <c r="O212" s="189"/>
      <c r="P212" s="189"/>
      <c r="Q212" s="190"/>
      <c r="R212" s="18">
        <f>SUM(R196:R211)</f>
        <v>683.56</v>
      </c>
      <c r="S212" s="3"/>
      <c r="V212" s="17"/>
      <c r="X212" s="12"/>
      <c r="Y212" s="10"/>
      <c r="AJ212" s="188" t="s">
        <v>7</v>
      </c>
      <c r="AK212" s="189"/>
      <c r="AL212" s="189"/>
      <c r="AM212" s="190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192" t="s">
        <v>30</v>
      </c>
      <c r="I234" s="192"/>
      <c r="J234" s="192"/>
      <c r="V234" s="17"/>
      <c r="AA234" s="192" t="s">
        <v>31</v>
      </c>
      <c r="AB234" s="192"/>
      <c r="AC234" s="192"/>
    </row>
    <row r="235" spans="1:43" x14ac:dyDescent="0.25">
      <c r="H235" s="192"/>
      <c r="I235" s="192"/>
      <c r="J235" s="192"/>
      <c r="V235" s="17"/>
      <c r="AA235" s="192"/>
      <c r="AB235" s="192"/>
      <c r="AC235" s="192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193" t="s">
        <v>204</v>
      </c>
      <c r="F239" s="193"/>
      <c r="G239" s="193"/>
      <c r="H239" s="193"/>
      <c r="V239" s="17"/>
      <c r="X239" s="23" t="s">
        <v>32</v>
      </c>
      <c r="Y239" s="20">
        <f>IF(B239="PAGADO",0,C244)</f>
        <v>-50.880000000000109</v>
      </c>
      <c r="AA239" s="193" t="s">
        <v>360</v>
      </c>
      <c r="AB239" s="193"/>
      <c r="AC239" s="193"/>
      <c r="AD239" s="193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5" t="str">
        <f>IF(Y244&lt;0,"NO PAGAR","COBRAR'")</f>
        <v>NO PAGAR</v>
      </c>
      <c r="Y245" s="195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195" t="str">
        <f>IF(C244&lt;0,"NO PAGAR","COBRAR'")</f>
        <v>NO PAGAR</v>
      </c>
      <c r="C246" s="195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86" t="s">
        <v>9</v>
      </c>
      <c r="C247" s="187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86" t="s">
        <v>9</v>
      </c>
      <c r="Y247" s="187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188" t="s">
        <v>7</v>
      </c>
      <c r="F255" s="189"/>
      <c r="G255" s="190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88" t="s">
        <v>7</v>
      </c>
      <c r="AB255" s="189"/>
      <c r="AC255" s="190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188" t="s">
        <v>7</v>
      </c>
      <c r="O257" s="189"/>
      <c r="P257" s="189"/>
      <c r="Q257" s="190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88" t="s">
        <v>7</v>
      </c>
      <c r="AK257" s="189"/>
      <c r="AL257" s="189"/>
      <c r="AM257" s="190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191" t="s">
        <v>29</v>
      </c>
      <c r="AD280" s="191"/>
      <c r="AE280" s="191"/>
    </row>
    <row r="281" spans="2:41" x14ac:dyDescent="0.25">
      <c r="H281" s="192" t="s">
        <v>28</v>
      </c>
      <c r="I281" s="192"/>
      <c r="J281" s="192"/>
      <c r="V281" s="17"/>
      <c r="AC281" s="191"/>
      <c r="AD281" s="191"/>
      <c r="AE281" s="191"/>
    </row>
    <row r="282" spans="2:41" x14ac:dyDescent="0.25">
      <c r="H282" s="192"/>
      <c r="I282" s="192"/>
      <c r="J282" s="192"/>
      <c r="V282" s="17"/>
      <c r="AC282" s="191"/>
      <c r="AD282" s="191"/>
      <c r="AE282" s="191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193" t="s">
        <v>360</v>
      </c>
      <c r="F286" s="193"/>
      <c r="G286" s="193"/>
      <c r="H286" s="193"/>
      <c r="V286" s="17"/>
      <c r="X286" s="23" t="s">
        <v>32</v>
      </c>
      <c r="Y286" s="20">
        <f>IF(B286="PAGADO",0,C291)</f>
        <v>-293.98</v>
      </c>
      <c r="AA286" s="193" t="s">
        <v>360</v>
      </c>
      <c r="AB286" s="193"/>
      <c r="AC286" s="193"/>
      <c r="AD286" s="193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194" t="str">
        <f>IF(C291&lt;0,"NO PAGAR","COBRAR")</f>
        <v>NO PAGAR</v>
      </c>
      <c r="C292" s="194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94" t="str">
        <f>IF(Y291&lt;0,"NO PAGAR","COBRAR")</f>
        <v>NO PAGAR</v>
      </c>
      <c r="Y292" s="194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86" t="s">
        <v>9</v>
      </c>
      <c r="C293" s="187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86" t="s">
        <v>9</v>
      </c>
      <c r="Y293" s="187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K299" t="s">
        <v>1037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188" t="s">
        <v>7</v>
      </c>
      <c r="F302" s="189"/>
      <c r="G302" s="190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88" t="s">
        <v>7</v>
      </c>
      <c r="AB302" s="189"/>
      <c r="AC302" s="190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188" t="s">
        <v>7</v>
      </c>
      <c r="O304" s="189"/>
      <c r="P304" s="189"/>
      <c r="Q304" s="190"/>
      <c r="R304" s="18">
        <f>SUM(R288:R303)</f>
        <v>310</v>
      </c>
      <c r="S304" s="3"/>
      <c r="V304" s="17"/>
      <c r="X304" s="12"/>
      <c r="Y304" s="10"/>
      <c r="AJ304" s="188" t="s">
        <v>7</v>
      </c>
      <c r="AK304" s="189"/>
      <c r="AL304" s="189"/>
      <c r="AM304" s="190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192" t="s">
        <v>30</v>
      </c>
      <c r="I326" s="192"/>
      <c r="J326" s="192"/>
      <c r="V326" s="17"/>
      <c r="AA326" s="192" t="s">
        <v>31</v>
      </c>
      <c r="AB326" s="192"/>
      <c r="AC326" s="192"/>
    </row>
    <row r="327" spans="1:43" x14ac:dyDescent="0.25">
      <c r="H327" s="192"/>
      <c r="I327" s="192"/>
      <c r="J327" s="192"/>
      <c r="V327" s="17"/>
      <c r="AA327" s="192"/>
      <c r="AB327" s="192"/>
      <c r="AC327" s="192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193" t="s">
        <v>360</v>
      </c>
      <c r="F331" s="193"/>
      <c r="G331" s="193"/>
      <c r="H331" s="193"/>
      <c r="V331" s="17"/>
      <c r="X331" s="23" t="s">
        <v>32</v>
      </c>
      <c r="Y331" s="20">
        <f>IF(B1094="PAGADO",0,C336)</f>
        <v>-457.30000000000018</v>
      </c>
      <c r="AA331" s="193" t="s">
        <v>61</v>
      </c>
      <c r="AB331" s="193"/>
      <c r="AC331" s="193"/>
      <c r="AD331" s="193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5" t="str">
        <f>IF(Y336&lt;0,"NO PAGAR","COBRAR'")</f>
        <v>NO PAGAR</v>
      </c>
      <c r="Y337" s="195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195" t="str">
        <f>IF(C336&lt;0,"NO PAGAR","COBRAR'")</f>
        <v>NO PAGAR</v>
      </c>
      <c r="C338" s="195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86" t="s">
        <v>9</v>
      </c>
      <c r="C339" s="187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86" t="s">
        <v>9</v>
      </c>
      <c r="Y339" s="187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669</v>
      </c>
      <c r="C347" s="10">
        <v>47.05</v>
      </c>
      <c r="E347" s="188" t="s">
        <v>7</v>
      </c>
      <c r="F347" s="189"/>
      <c r="G347" s="190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88" t="s">
        <v>7</v>
      </c>
      <c r="AB347" s="189"/>
      <c r="AC347" s="190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188" t="s">
        <v>7</v>
      </c>
      <c r="O349" s="189"/>
      <c r="P349" s="189"/>
      <c r="Q349" s="190"/>
      <c r="R349" s="18">
        <f>SUM(R333:R348)</f>
        <v>1010</v>
      </c>
      <c r="S349" s="3"/>
      <c r="V349" s="17"/>
      <c r="X349" s="12"/>
      <c r="Y349" s="10"/>
      <c r="AJ349" s="188" t="s">
        <v>7</v>
      </c>
      <c r="AK349" s="189"/>
      <c r="AL349" s="189"/>
      <c r="AM349" s="190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192" t="s">
        <v>28</v>
      </c>
      <c r="I374" s="192"/>
      <c r="J374" s="192"/>
      <c r="V374" s="17"/>
    </row>
    <row r="375" spans="2:41" x14ac:dyDescent="0.25">
      <c r="H375" s="192"/>
      <c r="I375" s="192"/>
      <c r="J375" s="192"/>
      <c r="V375" s="17"/>
    </row>
    <row r="376" spans="2:41" x14ac:dyDescent="0.25">
      <c r="V376" s="17"/>
      <c r="X376" s="205" t="s">
        <v>64</v>
      </c>
      <c r="AB376" s="199" t="s">
        <v>29</v>
      </c>
      <c r="AC376" s="199"/>
      <c r="AD376" s="199"/>
    </row>
    <row r="377" spans="2:41" x14ac:dyDescent="0.25">
      <c r="V377" s="17"/>
      <c r="X377" s="205"/>
      <c r="AB377" s="199"/>
      <c r="AC377" s="199"/>
      <c r="AD377" s="199"/>
    </row>
    <row r="378" spans="2:41" ht="23.25" x14ac:dyDescent="0.35">
      <c r="B378" s="22" t="s">
        <v>64</v>
      </c>
      <c r="V378" s="17"/>
      <c r="X378" s="205"/>
      <c r="AB378" s="199"/>
      <c r="AC378" s="199"/>
      <c r="AD378" s="199"/>
    </row>
    <row r="379" spans="2:41" ht="23.25" x14ac:dyDescent="0.35">
      <c r="B379" s="23" t="s">
        <v>32</v>
      </c>
      <c r="C379" s="20">
        <f>IF(X331="PAGADO",0,Y336)</f>
        <v>-852.37000000000012</v>
      </c>
      <c r="E379" s="193" t="s">
        <v>360</v>
      </c>
      <c r="F379" s="193"/>
      <c r="G379" s="193"/>
      <c r="H379" s="193"/>
      <c r="V379" s="17"/>
      <c r="X379" s="23" t="s">
        <v>32</v>
      </c>
      <c r="Y379" s="20">
        <f>IF(B379="PAGADO",0,C384)</f>
        <v>-887.71000000000015</v>
      </c>
      <c r="AA379" s="193" t="s">
        <v>61</v>
      </c>
      <c r="AB379" s="193"/>
      <c r="AC379" s="193"/>
      <c r="AD379" s="193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194" t="str">
        <f>IF(C384&lt;0,"NO PAGAR","COBRAR")</f>
        <v>NO PAGAR</v>
      </c>
      <c r="C385" s="194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94" t="str">
        <f>IF(Y384&lt;0,"NO PAGAR","COBRAR")</f>
        <v>NO PAGAR</v>
      </c>
      <c r="Y385" s="194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86" t="s">
        <v>9</v>
      </c>
      <c r="C386" s="187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86" t="s">
        <v>9</v>
      </c>
      <c r="Y386" s="187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88" t="s">
        <v>7</v>
      </c>
      <c r="AK390" s="189"/>
      <c r="AL390" s="189"/>
      <c r="AM390" s="190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188" t="s">
        <v>7</v>
      </c>
      <c r="F395" s="189"/>
      <c r="G395" s="190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88" t="s">
        <v>7</v>
      </c>
      <c r="AB395" s="189"/>
      <c r="AC395" s="190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188" t="s">
        <v>7</v>
      </c>
      <c r="O397" s="189"/>
      <c r="P397" s="189"/>
      <c r="Q397" s="190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192" t="s">
        <v>30</v>
      </c>
      <c r="I413" s="192"/>
      <c r="J413" s="192"/>
      <c r="V413" s="17"/>
      <c r="AA413" s="192" t="s">
        <v>31</v>
      </c>
      <c r="AB413" s="192"/>
      <c r="AC413" s="192"/>
    </row>
    <row r="414" spans="1:44" x14ac:dyDescent="0.25">
      <c r="H414" s="192"/>
      <c r="I414" s="192"/>
      <c r="J414" s="192"/>
      <c r="V414" s="17"/>
      <c r="AA414" s="192"/>
      <c r="AB414" s="192"/>
      <c r="AC414" s="192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193" t="s">
        <v>360</v>
      </c>
      <c r="F418" s="193"/>
      <c r="G418" s="193"/>
      <c r="H418" s="193"/>
      <c r="V418" s="17"/>
      <c r="X418" s="23" t="s">
        <v>32</v>
      </c>
      <c r="Y418" s="20">
        <f>IF(B1187="PAGADO",0,C423)</f>
        <v>-980.52000000000021</v>
      </c>
      <c r="AA418" s="193" t="s">
        <v>843</v>
      </c>
      <c r="AB418" s="193"/>
      <c r="AC418" s="193"/>
      <c r="AD418" s="193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5" t="str">
        <f>IF(Y423&lt;0,"NO PAGAR","COBRAR'")</f>
        <v>NO PAGAR</v>
      </c>
      <c r="Y424" s="195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 x14ac:dyDescent="0.35">
      <c r="B425" s="195" t="str">
        <f>IF(C423&lt;0,"NO PAGAR","COBRAR'")</f>
        <v>NO PAGAR</v>
      </c>
      <c r="C425" s="195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186" t="s">
        <v>9</v>
      </c>
      <c r="C426" s="18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86" t="s">
        <v>9</v>
      </c>
      <c r="Y426" s="187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188" t="s">
        <v>7</v>
      </c>
      <c r="O429" s="189"/>
      <c r="P429" s="189"/>
      <c r="Q429" s="190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88" t="s">
        <v>7</v>
      </c>
      <c r="AK429" s="189"/>
      <c r="AL429" s="189"/>
      <c r="AM429" s="190"/>
      <c r="AN429" s="18">
        <f>SUM(AN420:AN428)</f>
        <v>470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188" t="s">
        <v>7</v>
      </c>
      <c r="F434" s="189"/>
      <c r="G434" s="190"/>
      <c r="H434" s="5">
        <f>SUM(H420:H433)</f>
        <v>660</v>
      </c>
      <c r="V434" s="17"/>
      <c r="X434" s="11" t="s">
        <v>16</v>
      </c>
      <c r="Y434" s="10"/>
      <c r="AA434" s="188" t="s">
        <v>7</v>
      </c>
      <c r="AB434" s="189"/>
      <c r="AC434" s="190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1" t="s">
        <v>29</v>
      </c>
      <c r="AD458" s="191"/>
      <c r="AE458" s="191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192" t="s">
        <v>28</v>
      </c>
      <c r="I459" s="192"/>
      <c r="J459" s="192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91"/>
      <c r="AD459" s="191"/>
      <c r="AE459" s="191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 x14ac:dyDescent="0.25">
      <c r="H460" s="192"/>
      <c r="I460" s="192"/>
      <c r="J460" s="192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91"/>
      <c r="AD460" s="191"/>
      <c r="AE460" s="191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-155.76000000000022</v>
      </c>
      <c r="E464" s="193" t="s">
        <v>360</v>
      </c>
      <c r="F464" s="193"/>
      <c r="G464" s="193"/>
      <c r="H464" s="193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3" t="s">
        <v>204</v>
      </c>
      <c r="AB464" s="193"/>
      <c r="AC464" s="193"/>
      <c r="AD464" s="193"/>
      <c r="AJ464" s="3"/>
      <c r="AK464" s="3"/>
      <c r="AL464" s="3"/>
      <c r="AM464" s="3"/>
      <c r="AN464" s="18"/>
      <c r="AO464" s="3"/>
    </row>
    <row r="465" spans="2:42" x14ac:dyDescent="0.25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 x14ac:dyDescent="0.25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 x14ac:dyDescent="0.25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 x14ac:dyDescent="0.25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 x14ac:dyDescent="0.4">
      <c r="B470" s="194" t="str">
        <f>IF(C469&lt;0,"NO PAGAR","COBRAR")</f>
        <v>NO PAGAR</v>
      </c>
      <c r="C470" s="194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4" t="str">
        <f>IF(Y469&lt;0,"NO PAGAR","COBRAR")</f>
        <v>NO PAGAR</v>
      </c>
      <c r="Y470" s="194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86" t="s">
        <v>9</v>
      </c>
      <c r="C471" s="187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6" t="s">
        <v>9</v>
      </c>
      <c r="Y471" s="187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 x14ac:dyDescent="0.25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 x14ac:dyDescent="0.25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 x14ac:dyDescent="0.25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 x14ac:dyDescent="0.25">
      <c r="B475" s="11" t="s">
        <v>12</v>
      </c>
      <c r="C475" s="10"/>
      <c r="E475" s="4"/>
      <c r="F475" s="3"/>
      <c r="G475" s="3"/>
      <c r="H475" s="5"/>
      <c r="N475" s="188" t="s">
        <v>7</v>
      </c>
      <c r="O475" s="189"/>
      <c r="P475" s="189"/>
      <c r="Q475" s="190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88" t="s">
        <v>7</v>
      </c>
      <c r="AK475" s="189"/>
      <c r="AL475" s="189"/>
      <c r="AM475" s="190"/>
      <c r="AN475" s="18">
        <f>SUM(AN459:AN474)</f>
        <v>369.57</v>
      </c>
      <c r="AO475" s="3"/>
    </row>
    <row r="476" spans="2:42" ht="30" x14ac:dyDescent="0.25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 x14ac:dyDescent="0.25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 x14ac:dyDescent="0.25">
      <c r="B480" s="11" t="s">
        <v>17</v>
      </c>
      <c r="C480" s="10"/>
      <c r="E480" s="188" t="s">
        <v>7</v>
      </c>
      <c r="F480" s="189"/>
      <c r="G480" s="190"/>
      <c r="H480" s="5">
        <f>SUM(H466:H479)</f>
        <v>170</v>
      </c>
      <c r="V480" s="17"/>
      <c r="X480" s="11" t="s">
        <v>914</v>
      </c>
      <c r="Y480" s="10">
        <f>AN477</f>
        <v>140</v>
      </c>
      <c r="AA480" s="188" t="s">
        <v>7</v>
      </c>
      <c r="AB480" s="189"/>
      <c r="AC480" s="190"/>
      <c r="AD480" s="5">
        <f>SUM(AD466:AD479)</f>
        <v>535</v>
      </c>
    </row>
    <row r="481" spans="1:43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1"/>
      <c r="C484" s="10"/>
      <c r="V484" s="17"/>
      <c r="X484" s="11"/>
      <c r="Y484" s="10"/>
    </row>
    <row r="485" spans="1:43" x14ac:dyDescent="0.25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 x14ac:dyDescent="0.25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 x14ac:dyDescent="0.25">
      <c r="E487" s="1" t="s">
        <v>19</v>
      </c>
      <c r="V487" s="17"/>
      <c r="AA487" s="1" t="s">
        <v>19</v>
      </c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 x14ac:dyDescent="0.25">
      <c r="V497" s="17"/>
    </row>
    <row r="498" spans="2:41" x14ac:dyDescent="0.25">
      <c r="H498" s="192" t="s">
        <v>30</v>
      </c>
      <c r="I498" s="192"/>
      <c r="J498" s="192"/>
      <c r="V498" s="17"/>
      <c r="AA498" s="192" t="s">
        <v>31</v>
      </c>
      <c r="AB498" s="192"/>
      <c r="AC498" s="192"/>
    </row>
    <row r="499" spans="2:41" x14ac:dyDescent="0.25">
      <c r="H499" s="192"/>
      <c r="I499" s="192"/>
      <c r="J499" s="192"/>
      <c r="V499" s="17"/>
      <c r="AA499" s="192"/>
      <c r="AB499" s="192"/>
      <c r="AC499" s="192"/>
    </row>
    <row r="500" spans="2:41" x14ac:dyDescent="0.25">
      <c r="V500" s="17"/>
    </row>
    <row r="501" spans="2:41" x14ac:dyDescent="0.25">
      <c r="V501" s="17"/>
    </row>
    <row r="502" spans="2:41" ht="23.25" x14ac:dyDescent="0.35">
      <c r="B502" s="24" t="s">
        <v>66</v>
      </c>
      <c r="V502" s="17"/>
      <c r="X502" s="22" t="s">
        <v>66</v>
      </c>
    </row>
    <row r="503" spans="2:41" ht="23.25" x14ac:dyDescent="0.35">
      <c r="B503" s="23" t="s">
        <v>32</v>
      </c>
      <c r="C503" s="20">
        <f>IF(X464="PAGADO",0,Y469)</f>
        <v>-1078.9900000000002</v>
      </c>
      <c r="E503" s="193" t="s">
        <v>204</v>
      </c>
      <c r="F503" s="193"/>
      <c r="G503" s="193"/>
      <c r="H503" s="193"/>
      <c r="V503" s="17"/>
      <c r="X503" s="23" t="s">
        <v>32</v>
      </c>
      <c r="Y503" s="20">
        <f>IF(B1284="PAGADO",0,C508)</f>
        <v>-237.65000000000032</v>
      </c>
      <c r="AA503" s="193" t="s">
        <v>360</v>
      </c>
      <c r="AB503" s="193"/>
      <c r="AC503" s="193"/>
      <c r="AD503" s="193"/>
    </row>
    <row r="504" spans="2:41" x14ac:dyDescent="0.25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 x14ac:dyDescent="0.25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 x14ac:dyDescent="0.25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 x14ac:dyDescent="0.25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 x14ac:dyDescent="0.25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 x14ac:dyDescent="0.3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5" t="str">
        <f>IF(Y508&lt;0,"NO PAGAR","COBRAR'")</f>
        <v>NO PAGAR</v>
      </c>
      <c r="Y509" s="195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 x14ac:dyDescent="0.35">
      <c r="B510" s="195" t="str">
        <f>IF(C508&lt;0,"NO PAGAR","COBRAR'")</f>
        <v>NO PAGAR</v>
      </c>
      <c r="C510" s="195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 x14ac:dyDescent="0.25">
      <c r="B511" s="186" t="s">
        <v>9</v>
      </c>
      <c r="C511" s="18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6" t="s">
        <v>9</v>
      </c>
      <c r="Y511" s="187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 x14ac:dyDescent="0.25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 x14ac:dyDescent="0.25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 x14ac:dyDescent="0.25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 x14ac:dyDescent="0.25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 x14ac:dyDescent="0.25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 x14ac:dyDescent="0.25">
      <c r="B519" s="11" t="s">
        <v>958</v>
      </c>
      <c r="C519" s="10">
        <v>48.66</v>
      </c>
      <c r="E519" s="188" t="s">
        <v>7</v>
      </c>
      <c r="F519" s="189"/>
      <c r="G519" s="190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88" t="s">
        <v>7</v>
      </c>
      <c r="AB519" s="189"/>
      <c r="AC519" s="190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 x14ac:dyDescent="0.25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 x14ac:dyDescent="0.25">
      <c r="B521" s="12"/>
      <c r="C521" s="10"/>
      <c r="N521" s="188" t="s">
        <v>7</v>
      </c>
      <c r="O521" s="189"/>
      <c r="P521" s="189"/>
      <c r="Q521" s="190"/>
      <c r="R521" s="18">
        <f>SUM(R505:R520)</f>
        <v>130</v>
      </c>
      <c r="S521" s="3"/>
      <c r="V521" s="17"/>
      <c r="X521" s="12"/>
      <c r="Y521" s="158"/>
      <c r="AJ521" s="188" t="s">
        <v>7</v>
      </c>
      <c r="AK521" s="189"/>
      <c r="AL521" s="189"/>
      <c r="AM521" s="190"/>
      <c r="AN521" s="18">
        <f>SUM(AN505:AN520)</f>
        <v>1295.6399999999999</v>
      </c>
      <c r="AO521" s="3"/>
    </row>
    <row r="522" spans="2:42" ht="15.75" thickBot="1" x14ac:dyDescent="0.3">
      <c r="B522" s="12"/>
      <c r="C522" s="10"/>
      <c r="V522" s="17"/>
      <c r="X522" s="12"/>
      <c r="Y522" s="10"/>
    </row>
    <row r="523" spans="2:42" ht="27" thickBot="1" x14ac:dyDescent="0.3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 x14ac:dyDescent="0.25">
      <c r="B524" s="12"/>
      <c r="C524" s="10"/>
      <c r="E524" s="14"/>
      <c r="V524" s="17"/>
      <c r="X524" s="12"/>
      <c r="Y524" s="10"/>
      <c r="AA524" s="14"/>
    </row>
    <row r="525" spans="2:42" x14ac:dyDescent="0.25">
      <c r="B525" s="11"/>
      <c r="C525" s="10"/>
      <c r="V525" s="17"/>
      <c r="X525" s="11"/>
      <c r="Y525" s="10"/>
    </row>
    <row r="526" spans="2:42" x14ac:dyDescent="0.25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 x14ac:dyDescent="0.25">
      <c r="E527" s="1" t="s">
        <v>19</v>
      </c>
      <c r="V527" s="17"/>
      <c r="AA527" s="1" t="s">
        <v>19</v>
      </c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91" t="s">
        <v>29</v>
      </c>
      <c r="AD546" s="191"/>
      <c r="AE546" s="191"/>
    </row>
    <row r="547" spans="2:41" x14ac:dyDescent="0.25">
      <c r="H547" s="192" t="s">
        <v>28</v>
      </c>
      <c r="I547" s="192"/>
      <c r="J547" s="192"/>
      <c r="V547" s="17"/>
      <c r="AC547" s="191"/>
      <c r="AD547" s="191"/>
      <c r="AE547" s="191"/>
    </row>
    <row r="548" spans="2:41" x14ac:dyDescent="0.25">
      <c r="H548" s="192"/>
      <c r="I548" s="192"/>
      <c r="J548" s="192"/>
      <c r="V548" s="17"/>
      <c r="AC548" s="191"/>
      <c r="AD548" s="191"/>
      <c r="AE548" s="191"/>
    </row>
    <row r="549" spans="2:41" ht="23.25" x14ac:dyDescent="0.35">
      <c r="B549" s="22" t="s">
        <v>67</v>
      </c>
      <c r="V549" s="17"/>
      <c r="X549" s="22" t="s">
        <v>67</v>
      </c>
    </row>
    <row r="550" spans="2:41" ht="23.25" x14ac:dyDescent="0.35">
      <c r="B550" s="23" t="s">
        <v>32</v>
      </c>
      <c r="C550" s="20">
        <f>IF(X503="PAGADO",0,Y508)</f>
        <v>-503.32000000000016</v>
      </c>
      <c r="E550" s="193" t="s">
        <v>360</v>
      </c>
      <c r="F550" s="193"/>
      <c r="G550" s="193"/>
      <c r="H550" s="193"/>
      <c r="V550" s="17"/>
      <c r="X550" s="23" t="s">
        <v>32</v>
      </c>
      <c r="Y550" s="20">
        <f>IF(B550="PAGADO",0,C555)</f>
        <v>-140.01000000000022</v>
      </c>
      <c r="AA550" s="193" t="s">
        <v>204</v>
      </c>
      <c r="AB550" s="193"/>
      <c r="AC550" s="193"/>
      <c r="AD550" s="193"/>
    </row>
    <row r="551" spans="2:41" x14ac:dyDescent="0.25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 x14ac:dyDescent="0.25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 x14ac:dyDescent="0.25">
      <c r="B553" s="1" t="s">
        <v>24</v>
      </c>
      <c r="C553" s="19">
        <f>IF(C550&gt;0,C550+C551,C551)</f>
        <v>1270</v>
      </c>
      <c r="E553" s="4">
        <v>45093</v>
      </c>
      <c r="F553" s="3" t="s">
        <v>1018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 x14ac:dyDescent="0.25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1042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 x14ac:dyDescent="0.25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 x14ac:dyDescent="0.4">
      <c r="B556" s="194" t="str">
        <f>IF(C555&lt;0,"NO PAGAR","COBRAR")</f>
        <v>NO PAGAR</v>
      </c>
      <c r="C556" s="194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94" t="str">
        <f>IF(Y555&lt;0,"NO PAGAR","COBRAR")</f>
        <v>NO PAGAR</v>
      </c>
      <c r="Y556" s="194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186" t="s">
        <v>9</v>
      </c>
      <c r="C557" s="187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86" t="s">
        <v>9</v>
      </c>
      <c r="Y557" s="187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1031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 x14ac:dyDescent="0.3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 x14ac:dyDescent="0.3">
      <c r="B566" s="11" t="s">
        <v>1027</v>
      </c>
      <c r="C566" s="10">
        <v>196.05</v>
      </c>
      <c r="E566" s="188" t="s">
        <v>7</v>
      </c>
      <c r="F566" s="189"/>
      <c r="G566" s="190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88" t="s">
        <v>7</v>
      </c>
      <c r="AB566" s="189"/>
      <c r="AC566" s="190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 x14ac:dyDescent="0.25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 x14ac:dyDescent="0.3">
      <c r="B568" s="12"/>
      <c r="C568" s="10"/>
      <c r="N568" s="188" t="s">
        <v>7</v>
      </c>
      <c r="O568" s="189"/>
      <c r="P568" s="189"/>
      <c r="Q568" s="190"/>
      <c r="R568" s="18">
        <f>SUM(R552:R567)</f>
        <v>581.5</v>
      </c>
      <c r="S568" s="3"/>
      <c r="V568" s="17"/>
      <c r="X568" s="12"/>
      <c r="Y568" s="10"/>
      <c r="AJ568" s="188" t="s">
        <v>7</v>
      </c>
      <c r="AK568" s="189"/>
      <c r="AL568" s="189"/>
      <c r="AM568" s="190"/>
      <c r="AN568" s="18">
        <f>SUM(AN552:AN567)</f>
        <v>295</v>
      </c>
      <c r="AO568" s="3"/>
    </row>
    <row r="569" spans="2:41" ht="27" thickBot="1" x14ac:dyDescent="0.3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 x14ac:dyDescent="0.3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 x14ac:dyDescent="0.25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x14ac:dyDescent="0.25">
      <c r="H584" s="192" t="s">
        <v>30</v>
      </c>
      <c r="I584" s="192"/>
      <c r="J584" s="192"/>
      <c r="V584" s="17"/>
      <c r="AA584" s="192" t="s">
        <v>31</v>
      </c>
      <c r="AB584" s="192"/>
      <c r="AC584" s="192"/>
    </row>
    <row r="585" spans="1:43" x14ac:dyDescent="0.25">
      <c r="H585" s="192"/>
      <c r="I585" s="192"/>
      <c r="J585" s="192"/>
      <c r="V585" s="17"/>
      <c r="AA585" s="192"/>
      <c r="AB585" s="192"/>
      <c r="AC585" s="192"/>
    </row>
    <row r="586" spans="1:43" x14ac:dyDescent="0.25">
      <c r="V586" s="17"/>
    </row>
    <row r="587" spans="1:43" x14ac:dyDescent="0.25">
      <c r="V587" s="17"/>
    </row>
    <row r="588" spans="1:43" ht="23.25" x14ac:dyDescent="0.35">
      <c r="B588" s="24" t="s">
        <v>67</v>
      </c>
      <c r="V588" s="17"/>
      <c r="X588" s="22" t="s">
        <v>67</v>
      </c>
    </row>
    <row r="589" spans="1:43" ht="23.25" x14ac:dyDescent="0.35">
      <c r="B589" s="23" t="s">
        <v>32</v>
      </c>
      <c r="C589" s="20">
        <f>IF(X550="PAGADO",0,Y555)</f>
        <v>-265.01000000000022</v>
      </c>
      <c r="E589" s="193" t="s">
        <v>204</v>
      </c>
      <c r="F589" s="193"/>
      <c r="G589" s="193"/>
      <c r="H589" s="193"/>
      <c r="V589" s="17"/>
      <c r="X589" s="23" t="s">
        <v>32</v>
      </c>
      <c r="Y589" s="20">
        <f>IF(B1383="PAGADO",0,C594)</f>
        <v>-95.040000000000191</v>
      </c>
      <c r="AA589" s="193" t="s">
        <v>360</v>
      </c>
      <c r="AB589" s="193"/>
      <c r="AC589" s="193"/>
      <c r="AD589" s="193"/>
    </row>
    <row r="590" spans="1:43" x14ac:dyDescent="0.25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 x14ac:dyDescent="0.25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 x14ac:dyDescent="0.25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1074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1082</v>
      </c>
      <c r="AL592" s="3" t="s">
        <v>1083</v>
      </c>
      <c r="AM592" s="3"/>
      <c r="AN592" s="18">
        <v>48</v>
      </c>
      <c r="AO592" s="3"/>
    </row>
    <row r="593" spans="2:41" x14ac:dyDescent="0.25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1073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1086</v>
      </c>
      <c r="AL593" s="3"/>
      <c r="AM593" s="3"/>
      <c r="AN593" s="18">
        <v>12</v>
      </c>
      <c r="AO593" s="3"/>
    </row>
    <row r="594" spans="2:41" x14ac:dyDescent="0.25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1087</v>
      </c>
      <c r="AL594" s="3"/>
      <c r="AM594" s="3"/>
      <c r="AN594" s="18">
        <v>16</v>
      </c>
      <c r="AO594" s="3"/>
    </row>
    <row r="595" spans="2:41" ht="23.25" x14ac:dyDescent="0.3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5" t="str">
        <f>IF(Y594&lt;0,"NO PAGAR","COBRAR'")</f>
        <v>NO PAGAR</v>
      </c>
      <c r="Y595" s="195"/>
      <c r="AA595" s="4"/>
      <c r="AB595" s="3"/>
      <c r="AC595" s="3"/>
      <c r="AD595" s="5"/>
      <c r="AJ595" s="3"/>
      <c r="AK595" s="3" t="s">
        <v>1088</v>
      </c>
      <c r="AL595" s="3"/>
      <c r="AM595" s="3"/>
      <c r="AN595" s="18">
        <v>16</v>
      </c>
      <c r="AO595" s="3"/>
    </row>
    <row r="596" spans="2:41" ht="23.25" x14ac:dyDescent="0.35">
      <c r="B596" s="195" t="str">
        <f>IF(C594&lt;0,"NO PAGAR","COBRAR'")</f>
        <v>NO PAGAR</v>
      </c>
      <c r="C596" s="195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1089</v>
      </c>
      <c r="AL596" s="3"/>
      <c r="AM596" s="3"/>
      <c r="AN596" s="18">
        <v>24</v>
      </c>
      <c r="AO596" s="3"/>
    </row>
    <row r="597" spans="2:41" x14ac:dyDescent="0.25">
      <c r="B597" s="186" t="s">
        <v>9</v>
      </c>
      <c r="C597" s="18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6" t="s">
        <v>9</v>
      </c>
      <c r="Y597" s="187"/>
      <c r="AA597" s="4"/>
      <c r="AB597" s="3"/>
      <c r="AC597" s="3"/>
      <c r="AD597" s="5"/>
      <c r="AJ597" s="25">
        <v>45134</v>
      </c>
      <c r="AK597" s="3" t="s">
        <v>1091</v>
      </c>
      <c r="AL597" s="3"/>
      <c r="AM597" s="3"/>
      <c r="AN597" s="18">
        <v>100</v>
      </c>
      <c r="AO597" s="3"/>
    </row>
    <row r="598" spans="2:41" x14ac:dyDescent="0.25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 x14ac:dyDescent="0.25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16</v>
      </c>
      <c r="C605" s="10"/>
      <c r="E605" s="188" t="s">
        <v>7</v>
      </c>
      <c r="F605" s="189"/>
      <c r="G605" s="190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88" t="s">
        <v>7</v>
      </c>
      <c r="AB605" s="189"/>
      <c r="AC605" s="190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 x14ac:dyDescent="0.25">
      <c r="B606" s="11" t="s">
        <v>1076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 x14ac:dyDescent="0.25">
      <c r="B607" s="12"/>
      <c r="C607" s="10"/>
      <c r="N607" s="188" t="s">
        <v>7</v>
      </c>
      <c r="O607" s="189"/>
      <c r="P607" s="189"/>
      <c r="Q607" s="190"/>
      <c r="R607" s="18">
        <f>SUM(R591:R606)</f>
        <v>900</v>
      </c>
      <c r="S607" s="3"/>
      <c r="V607" s="17"/>
      <c r="X607" s="12"/>
      <c r="Y607" s="10"/>
      <c r="AJ607" s="188" t="s">
        <v>7</v>
      </c>
      <c r="AK607" s="189"/>
      <c r="AL607" s="189"/>
      <c r="AM607" s="190"/>
      <c r="AN607" s="18">
        <f>SUM(AN591:AN606)</f>
        <v>1116</v>
      </c>
      <c r="AO607" s="3"/>
    </row>
    <row r="608" spans="2:41" ht="15.75" thickBot="1" x14ac:dyDescent="0.3">
      <c r="B608" s="12"/>
      <c r="C608" s="10"/>
      <c r="V608" s="17"/>
      <c r="X608" s="12"/>
      <c r="Y608" s="10"/>
    </row>
    <row r="609" spans="2:27" ht="15.75" thickBot="1" x14ac:dyDescent="0.3">
      <c r="B609" s="12"/>
      <c r="C609" s="10"/>
      <c r="N609" t="s">
        <v>1075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 x14ac:dyDescent="0.25">
      <c r="B610" s="12"/>
      <c r="C610" s="10"/>
      <c r="E610" s="14"/>
      <c r="V610" s="17"/>
      <c r="X610" s="12"/>
      <c r="Y610" s="10"/>
      <c r="AA610" s="14"/>
    </row>
    <row r="611" spans="2:27" x14ac:dyDescent="0.25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 x14ac:dyDescent="0.25">
      <c r="E612" s="1" t="s">
        <v>19</v>
      </c>
      <c r="V612" s="17"/>
      <c r="AA612" s="1" t="s">
        <v>19</v>
      </c>
    </row>
    <row r="613" spans="2:27" x14ac:dyDescent="0.25">
      <c r="V613" s="17"/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  <c r="AC625" s="191" t="s">
        <v>29</v>
      </c>
      <c r="AD625" s="191"/>
      <c r="AE625" s="191"/>
    </row>
    <row r="626" spans="2:41" x14ac:dyDescent="0.25">
      <c r="H626" s="192" t="s">
        <v>28</v>
      </c>
      <c r="I626" s="192"/>
      <c r="J626" s="192"/>
      <c r="V626" s="17"/>
      <c r="AC626" s="191"/>
      <c r="AD626" s="191"/>
      <c r="AE626" s="191"/>
    </row>
    <row r="627" spans="2:41" x14ac:dyDescent="0.25">
      <c r="H627" s="192"/>
      <c r="I627" s="192"/>
      <c r="J627" s="192"/>
      <c r="V627" s="17"/>
      <c r="AC627" s="191"/>
      <c r="AD627" s="191"/>
      <c r="AE627" s="191"/>
    </row>
    <row r="628" spans="2:41" x14ac:dyDescent="0.25">
      <c r="V628" s="17"/>
    </row>
    <row r="629" spans="2:41" x14ac:dyDescent="0.25">
      <c r="V629" s="17"/>
    </row>
    <row r="630" spans="2:41" ht="23.25" x14ac:dyDescent="0.35">
      <c r="B630" s="22" t="s">
        <v>68</v>
      </c>
      <c r="V630" s="17"/>
      <c r="X630" s="22" t="s">
        <v>68</v>
      </c>
    </row>
    <row r="631" spans="2:41" ht="23.25" x14ac:dyDescent="0.35">
      <c r="B631" s="23" t="s">
        <v>32</v>
      </c>
      <c r="C631" s="20">
        <f>IF(X589="PAGADO",0,Y594)</f>
        <v>-1211.0400000000002</v>
      </c>
      <c r="E631" s="193" t="s">
        <v>204</v>
      </c>
      <c r="F631" s="193"/>
      <c r="G631" s="193"/>
      <c r="H631" s="193"/>
      <c r="V631" s="17"/>
      <c r="X631" s="23" t="s">
        <v>32</v>
      </c>
      <c r="Y631" s="20">
        <f>IF(B631="PAGADO",0,C636)</f>
        <v>-475.33000000000015</v>
      </c>
      <c r="AA631" s="193" t="s">
        <v>204</v>
      </c>
      <c r="AB631" s="193"/>
      <c r="AC631" s="193"/>
      <c r="AD631" s="193"/>
    </row>
    <row r="632" spans="2:41" x14ac:dyDescent="0.25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 x14ac:dyDescent="0.25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1179</v>
      </c>
      <c r="AL634" s="3"/>
      <c r="AM634" s="3"/>
      <c r="AN634" s="18">
        <v>40</v>
      </c>
      <c r="AO634" s="3"/>
    </row>
    <row r="635" spans="2:41" x14ac:dyDescent="0.25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1130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1183</v>
      </c>
      <c r="AL635" s="3"/>
      <c r="AM635" s="3"/>
      <c r="AN635" s="18">
        <v>59.09</v>
      </c>
      <c r="AO635" s="3"/>
    </row>
    <row r="636" spans="2:41" x14ac:dyDescent="0.25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1132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 x14ac:dyDescent="0.4">
      <c r="B637" s="194" t="str">
        <f>IF(C636&lt;0,"NO PAGAR","COBRAR")</f>
        <v>NO PAGAR</v>
      </c>
      <c r="C637" s="194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94" t="str">
        <f>IF(Y636&lt;0,"NO PAGAR","COBRAR")</f>
        <v>NO PAGAR</v>
      </c>
      <c r="Y637" s="194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86" t="s">
        <v>9</v>
      </c>
      <c r="C638" s="187"/>
      <c r="E638" s="4">
        <v>45139</v>
      </c>
      <c r="F638" s="3" t="s">
        <v>1108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86" t="s">
        <v>9</v>
      </c>
      <c r="Y638" s="187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1110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10</v>
      </c>
      <c r="C640" s="10">
        <f>R649</f>
        <v>296</v>
      </c>
      <c r="E640" s="4">
        <v>45140</v>
      </c>
      <c r="F640" s="3" t="s">
        <v>1112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11</v>
      </c>
      <c r="C641" s="10">
        <v>50</v>
      </c>
      <c r="E641" s="4">
        <v>45140</v>
      </c>
      <c r="F641" s="3" t="s">
        <v>1129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17</v>
      </c>
      <c r="C647" s="10">
        <f>R653</f>
        <v>260.29000000000002</v>
      </c>
      <c r="E647" s="188" t="s">
        <v>7</v>
      </c>
      <c r="F647" s="189"/>
      <c r="G647" s="190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88" t="s">
        <v>7</v>
      </c>
      <c r="AB647" s="189"/>
      <c r="AC647" s="190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 x14ac:dyDescent="0.25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N649" s="188" t="s">
        <v>7</v>
      </c>
      <c r="O649" s="189"/>
      <c r="P649" s="189"/>
      <c r="Q649" s="190"/>
      <c r="R649" s="18">
        <f>SUM(R633:R648)</f>
        <v>296</v>
      </c>
      <c r="S649" s="3"/>
      <c r="V649" s="17"/>
      <c r="X649" s="12"/>
      <c r="Y649" s="10"/>
      <c r="AJ649" s="188" t="s">
        <v>7</v>
      </c>
      <c r="AK649" s="189"/>
      <c r="AL649" s="189"/>
      <c r="AM649" s="190"/>
      <c r="AN649" s="18">
        <f>SUM(AN633:AN648)</f>
        <v>849.09</v>
      </c>
      <c r="AO649" s="3"/>
    </row>
    <row r="650" spans="2:41" x14ac:dyDescent="0.25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1125</v>
      </c>
      <c r="V650" s="17"/>
      <c r="X650" s="12"/>
      <c r="Y650" s="10"/>
    </row>
    <row r="651" spans="2:41" x14ac:dyDescent="0.25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 x14ac:dyDescent="0.25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1124</v>
      </c>
      <c r="V652" s="17"/>
      <c r="X652" s="12"/>
      <c r="Y652" s="10"/>
      <c r="AA652" s="14"/>
    </row>
    <row r="653" spans="2:41" x14ac:dyDescent="0.25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1"/>
      <c r="C657" s="10"/>
      <c r="V657" s="17"/>
      <c r="X657" s="11"/>
      <c r="Y657" s="10"/>
    </row>
    <row r="658" spans="1:43" x14ac:dyDescent="0.25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 x14ac:dyDescent="0.25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 x14ac:dyDescent="0.25">
      <c r="E660" s="1" t="s">
        <v>19</v>
      </c>
      <c r="V660" s="17"/>
      <c r="AA660" s="1" t="s">
        <v>19</v>
      </c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5">
      <c r="V670" s="17"/>
    </row>
    <row r="671" spans="1:43" x14ac:dyDescent="0.25">
      <c r="H671" s="192" t="s">
        <v>30</v>
      </c>
      <c r="I671" s="192"/>
      <c r="J671" s="192"/>
      <c r="V671" s="17"/>
      <c r="AA671" s="192" t="s">
        <v>31</v>
      </c>
      <c r="AB671" s="192"/>
      <c r="AC671" s="192"/>
    </row>
    <row r="672" spans="1:43" x14ac:dyDescent="0.25">
      <c r="H672" s="192"/>
      <c r="I672" s="192"/>
      <c r="J672" s="192"/>
      <c r="V672" s="17"/>
      <c r="AA672" s="192"/>
      <c r="AB672" s="192"/>
      <c r="AC672" s="192"/>
    </row>
    <row r="673" spans="2:41" x14ac:dyDescent="0.25">
      <c r="V673" s="17"/>
    </row>
    <row r="674" spans="2:41" x14ac:dyDescent="0.25">
      <c r="V674" s="17"/>
    </row>
    <row r="675" spans="2:41" ht="23.25" x14ac:dyDescent="0.35">
      <c r="B675" s="24" t="s">
        <v>68</v>
      </c>
      <c r="V675" s="17"/>
      <c r="X675" s="22" t="s">
        <v>68</v>
      </c>
    </row>
    <row r="676" spans="2:41" ht="23.25" x14ac:dyDescent="0.35">
      <c r="B676" s="23" t="s">
        <v>32</v>
      </c>
      <c r="C676" s="20">
        <f>IF(X631="PAGADO",0,Y636)</f>
        <v>-1354.42</v>
      </c>
      <c r="E676" s="193" t="s">
        <v>204</v>
      </c>
      <c r="F676" s="193"/>
      <c r="G676" s="193"/>
      <c r="H676" s="193"/>
      <c r="V676" s="17"/>
      <c r="X676" s="23" t="s">
        <v>32</v>
      </c>
      <c r="Y676" s="20">
        <f>IF(B1476="PAGADO",0,C681)</f>
        <v>-874.42000000000007</v>
      </c>
      <c r="AA676" s="193" t="s">
        <v>204</v>
      </c>
      <c r="AB676" s="193"/>
      <c r="AC676" s="193"/>
      <c r="AD676" s="193"/>
    </row>
    <row r="677" spans="2:41" x14ac:dyDescent="0.25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 x14ac:dyDescent="0.25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433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518</v>
      </c>
      <c r="AC678" s="3" t="s">
        <v>1245</v>
      </c>
      <c r="AD678" s="5">
        <v>160</v>
      </c>
      <c r="AJ678" s="25">
        <v>45159</v>
      </c>
      <c r="AK678" s="3" t="s">
        <v>433</v>
      </c>
      <c r="AL678" s="3">
        <v>100</v>
      </c>
      <c r="AM678" s="3"/>
      <c r="AN678" s="18">
        <v>100</v>
      </c>
      <c r="AO678" s="3"/>
    </row>
    <row r="679" spans="2:41" x14ac:dyDescent="0.25">
      <c r="B679" s="1" t="s">
        <v>24</v>
      </c>
      <c r="C679" s="19">
        <f>IF(C676&gt;0,C676+C677,C677)</f>
        <v>675</v>
      </c>
      <c r="E679" s="4">
        <v>45120</v>
      </c>
      <c r="F679" s="3" t="s">
        <v>1214</v>
      </c>
      <c r="G679" s="3" t="s">
        <v>1212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 x14ac:dyDescent="0.25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 x14ac:dyDescent="0.3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5" t="str">
        <f>IF(Y681&lt;0,"NO PAGAR","COBRAR'")</f>
        <v>NO PAGAR</v>
      </c>
      <c r="Y682" s="195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 x14ac:dyDescent="0.35">
      <c r="B683" s="195" t="str">
        <f>IF(C681&lt;0,"NO PAGAR","COBRAR'")</f>
        <v>NO PAGAR</v>
      </c>
      <c r="C683" s="195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86" t="s">
        <v>9</v>
      </c>
      <c r="C684" s="187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86" t="s">
        <v>9</v>
      </c>
      <c r="Y684" s="187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 x14ac:dyDescent="0.25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 x14ac:dyDescent="0.25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 x14ac:dyDescent="0.25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 x14ac:dyDescent="0.25">
      <c r="B692" s="11" t="s">
        <v>16</v>
      </c>
      <c r="C692" s="10"/>
      <c r="E692" s="188" t="s">
        <v>7</v>
      </c>
      <c r="F692" s="189"/>
      <c r="G692" s="190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88" t="s">
        <v>7</v>
      </c>
      <c r="AB692" s="189"/>
      <c r="AC692" s="190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 x14ac:dyDescent="0.25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1269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 x14ac:dyDescent="0.3">
      <c r="B694" s="12"/>
      <c r="C694" s="10"/>
      <c r="N694" s="188" t="s">
        <v>7</v>
      </c>
      <c r="O694" s="189"/>
      <c r="P694" s="189"/>
      <c r="Q694" s="190"/>
      <c r="R694" s="18">
        <f>SUM(R678:R693)</f>
        <v>195</v>
      </c>
      <c r="S694" s="3"/>
      <c r="V694" s="17"/>
      <c r="X694" s="12"/>
      <c r="Y694" s="10"/>
      <c r="AJ694" s="188" t="s">
        <v>7</v>
      </c>
      <c r="AK694" s="189"/>
      <c r="AL694" s="189"/>
      <c r="AM694" s="190"/>
      <c r="AN694" s="18">
        <f>SUM(AN678:AN693)</f>
        <v>400</v>
      </c>
      <c r="AO694" s="3"/>
    </row>
    <row r="695" spans="2:43" ht="15.75" thickBot="1" x14ac:dyDescent="0.3">
      <c r="B695" s="12"/>
      <c r="C695" s="10"/>
      <c r="V695" s="17"/>
      <c r="X695" s="12"/>
      <c r="Y695" s="10"/>
      <c r="AJ695" s="183">
        <v>0.71685185185185185</v>
      </c>
      <c r="AK695" s="181">
        <v>20230809</v>
      </c>
      <c r="AL695" s="181" t="s">
        <v>468</v>
      </c>
      <c r="AM695" s="181" t="s">
        <v>476</v>
      </c>
      <c r="AN695" s="181">
        <v>93</v>
      </c>
      <c r="AO695" s="182">
        <v>53141</v>
      </c>
      <c r="AP695" s="181">
        <v>312949</v>
      </c>
      <c r="AQ695" s="180"/>
    </row>
    <row r="696" spans="2:43" ht="15.75" thickBot="1" x14ac:dyDescent="0.3">
      <c r="B696" s="12"/>
      <c r="C696" s="10"/>
      <c r="V696" s="17"/>
      <c r="X696" s="12"/>
      <c r="Y696" s="10"/>
      <c r="AJ696" s="183">
        <v>0.67206018518518518</v>
      </c>
      <c r="AK696" s="181">
        <v>20230810</v>
      </c>
      <c r="AL696" s="181" t="s">
        <v>468</v>
      </c>
      <c r="AM696" s="181" t="s">
        <v>476</v>
      </c>
      <c r="AN696" s="181">
        <v>100.02</v>
      </c>
      <c r="AO696" s="182">
        <v>57144</v>
      </c>
      <c r="AP696" s="181">
        <v>313517</v>
      </c>
      <c r="AQ696" s="180"/>
    </row>
    <row r="697" spans="2:43" x14ac:dyDescent="0.25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2"/>
      <c r="C699" s="10"/>
      <c r="V699" s="17"/>
      <c r="X699" s="12"/>
      <c r="Y699" s="10"/>
    </row>
    <row r="700" spans="2:43" x14ac:dyDescent="0.25">
      <c r="B700" s="12"/>
      <c r="C700" s="10"/>
      <c r="V700" s="17"/>
      <c r="X700" s="12"/>
      <c r="Y700" s="10"/>
    </row>
    <row r="701" spans="2:43" x14ac:dyDescent="0.25">
      <c r="B701" s="12"/>
      <c r="C701" s="10"/>
      <c r="V701" s="17"/>
      <c r="X701" s="12"/>
      <c r="Y701" s="10"/>
    </row>
    <row r="702" spans="2:43" x14ac:dyDescent="0.25">
      <c r="B702" s="12"/>
      <c r="C702" s="10"/>
      <c r="V702" s="17"/>
      <c r="X702" s="12"/>
      <c r="Y702" s="10"/>
    </row>
    <row r="703" spans="2:43" x14ac:dyDescent="0.25">
      <c r="B703" s="11"/>
      <c r="C703" s="10"/>
      <c r="V703" s="17"/>
      <c r="X703" s="11"/>
      <c r="Y703" s="10"/>
    </row>
    <row r="704" spans="2:43" x14ac:dyDescent="0.25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 x14ac:dyDescent="0.25">
      <c r="E705" s="1" t="s">
        <v>19</v>
      </c>
      <c r="V705" s="17"/>
      <c r="AA705" s="1" t="s">
        <v>19</v>
      </c>
    </row>
    <row r="706" spans="5:31" x14ac:dyDescent="0.25">
      <c r="V706" s="17"/>
    </row>
    <row r="707" spans="5:31" x14ac:dyDescent="0.25">
      <c r="V707" s="17"/>
    </row>
    <row r="708" spans="5:31" x14ac:dyDescent="0.25">
      <c r="V708" s="17"/>
    </row>
    <row r="709" spans="5:31" x14ac:dyDescent="0.25">
      <c r="V709" s="17"/>
    </row>
    <row r="710" spans="5:31" x14ac:dyDescent="0.25">
      <c r="V710" s="17"/>
    </row>
    <row r="711" spans="5:31" x14ac:dyDescent="0.25">
      <c r="V711" s="17"/>
    </row>
    <row r="712" spans="5:31" x14ac:dyDescent="0.25">
      <c r="V712" s="17"/>
    </row>
    <row r="713" spans="5:31" x14ac:dyDescent="0.25">
      <c r="V713" s="17"/>
    </row>
    <row r="714" spans="5:31" x14ac:dyDescent="0.25">
      <c r="V714" s="17"/>
    </row>
    <row r="715" spans="5:31" x14ac:dyDescent="0.25">
      <c r="V715" s="17"/>
    </row>
    <row r="716" spans="5:31" x14ac:dyDescent="0.25">
      <c r="V716" s="17"/>
    </row>
    <row r="717" spans="5:31" x14ac:dyDescent="0.25">
      <c r="V717" s="17"/>
    </row>
    <row r="718" spans="5:31" x14ac:dyDescent="0.25">
      <c r="V718" s="17"/>
      <c r="AC718" s="191" t="s">
        <v>29</v>
      </c>
      <c r="AD718" s="191"/>
      <c r="AE718" s="191"/>
    </row>
    <row r="719" spans="5:31" x14ac:dyDescent="0.25">
      <c r="H719" s="192" t="s">
        <v>28</v>
      </c>
      <c r="I719" s="192"/>
      <c r="J719" s="192"/>
      <c r="V719" s="17"/>
      <c r="AC719" s="191"/>
      <c r="AD719" s="191"/>
      <c r="AE719" s="191"/>
    </row>
    <row r="720" spans="5:31" x14ac:dyDescent="0.25">
      <c r="H720" s="192"/>
      <c r="I720" s="192"/>
      <c r="J720" s="192"/>
      <c r="V720" s="17"/>
      <c r="AC720" s="191"/>
      <c r="AD720" s="191"/>
      <c r="AE720" s="191"/>
    </row>
    <row r="721" spans="2:41" x14ac:dyDescent="0.25">
      <c r="V721" s="17"/>
    </row>
    <row r="722" spans="2:41" x14ac:dyDescent="0.25">
      <c r="V722" s="17"/>
    </row>
    <row r="723" spans="2:41" ht="23.25" x14ac:dyDescent="0.35">
      <c r="B723" s="22" t="s">
        <v>69</v>
      </c>
      <c r="V723" s="17"/>
      <c r="X723" s="22" t="s">
        <v>69</v>
      </c>
    </row>
    <row r="724" spans="2:41" ht="23.25" x14ac:dyDescent="0.35">
      <c r="B724" s="23" t="s">
        <v>32</v>
      </c>
      <c r="C724" s="20">
        <f>IF(X676="PAGADO",0,Y681)</f>
        <v>-1307.44</v>
      </c>
      <c r="E724" s="193" t="s">
        <v>204</v>
      </c>
      <c r="F724" s="193"/>
      <c r="G724" s="193"/>
      <c r="H724" s="193"/>
      <c r="V724" s="17"/>
      <c r="X724" s="23" t="s">
        <v>32</v>
      </c>
      <c r="Y724" s="20">
        <f>IF(B724="PAGADO",0,C729)</f>
        <v>-1808.44</v>
      </c>
      <c r="AA724" s="193" t="s">
        <v>20</v>
      </c>
      <c r="AB724" s="193"/>
      <c r="AC724" s="193"/>
      <c r="AD724" s="193"/>
    </row>
    <row r="725" spans="2:41" x14ac:dyDescent="0.25">
      <c r="B725" s="1" t="s">
        <v>0</v>
      </c>
      <c r="C725" s="19">
        <f>H740</f>
        <v>580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C726" s="20"/>
      <c r="E726" s="4">
        <v>45147</v>
      </c>
      <c r="F726" s="3" t="s">
        <v>199</v>
      </c>
      <c r="G726" s="3" t="s">
        <v>1289</v>
      </c>
      <c r="H726" s="5">
        <v>580</v>
      </c>
      <c r="N726" s="25">
        <v>45163</v>
      </c>
      <c r="O726" s="3" t="s">
        <v>1279</v>
      </c>
      <c r="P726" s="3"/>
      <c r="Q726" s="3"/>
      <c r="R726" s="18">
        <v>150</v>
      </c>
      <c r="S726" s="3"/>
      <c r="V726" s="17"/>
      <c r="Y726" s="2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" t="s">
        <v>24</v>
      </c>
      <c r="C727" s="19">
        <f>IF(C724&gt;0,C724+C725,C725)</f>
        <v>580</v>
      </c>
      <c r="E727" s="4"/>
      <c r="F727" s="3"/>
      <c r="G727" s="3"/>
      <c r="H727" s="5"/>
      <c r="N727" s="25">
        <v>45166</v>
      </c>
      <c r="O727" s="3" t="s">
        <v>1287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" t="s">
        <v>9</v>
      </c>
      <c r="C728" s="20">
        <f>C751</f>
        <v>2388.44</v>
      </c>
      <c r="E728" s="4"/>
      <c r="F728" s="3"/>
      <c r="G728" s="3"/>
      <c r="H728" s="5"/>
      <c r="N728" s="25">
        <v>45167</v>
      </c>
      <c r="O728" s="3" t="s">
        <v>1292</v>
      </c>
      <c r="P728" s="3"/>
      <c r="Q728" s="3"/>
      <c r="R728" s="18">
        <v>20</v>
      </c>
      <c r="S728" s="3"/>
      <c r="V728" s="17"/>
      <c r="X728" s="1" t="s">
        <v>9</v>
      </c>
      <c r="Y728" s="20">
        <f>Y751</f>
        <v>1808.44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6" t="s">
        <v>25</v>
      </c>
      <c r="C729" s="21">
        <f>C727-C728</f>
        <v>-1808.44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6" t="s">
        <v>8</v>
      </c>
      <c r="Y729" s="21">
        <f>Y727-Y728</f>
        <v>-1808.44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 x14ac:dyDescent="0.4">
      <c r="B730" s="194" t="str">
        <f>IF(C729&lt;0,"NO PAGAR","COBRAR")</f>
        <v>NO PAGAR</v>
      </c>
      <c r="C730" s="194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94" t="str">
        <f>IF(Y729&lt;0,"NO PAGAR","COBRAR")</f>
        <v>NO PAGAR</v>
      </c>
      <c r="Y730" s="194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86" t="s">
        <v>9</v>
      </c>
      <c r="C731" s="187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86" t="s">
        <v>9</v>
      </c>
      <c r="Y731" s="187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9" t="str">
        <f>IF(C765&lt;0,"SALDO A FAVOR","SALDO ADELANTAD0'")</f>
        <v>SALDO ADELANTAD0'</v>
      </c>
      <c r="C732" s="10">
        <f>IF(Y681&lt;=0,Y681*-1)</f>
        <v>1307.44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1808.44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10</v>
      </c>
      <c r="C733" s="10">
        <f>R742</f>
        <v>1081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11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17</v>
      </c>
      <c r="C740" s="10"/>
      <c r="E740" s="188" t="s">
        <v>7</v>
      </c>
      <c r="F740" s="189"/>
      <c r="G740" s="190"/>
      <c r="H740" s="5">
        <f>SUM(H726:H739)</f>
        <v>580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88" t="s">
        <v>7</v>
      </c>
      <c r="AB740" s="189"/>
      <c r="AC740" s="190"/>
      <c r="AD740" s="5">
        <f>SUM(AD726:AD739)</f>
        <v>0</v>
      </c>
      <c r="AJ740" s="3"/>
      <c r="AK740" s="3"/>
      <c r="AL740" s="3"/>
      <c r="AM740" s="3"/>
      <c r="AN740" s="18"/>
      <c r="AO740" s="3"/>
    </row>
    <row r="741" spans="2:41" x14ac:dyDescent="0.25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N742" s="188" t="s">
        <v>7</v>
      </c>
      <c r="O742" s="189"/>
      <c r="P742" s="189"/>
      <c r="Q742" s="190"/>
      <c r="R742" s="18">
        <f>SUM(R726:R741)</f>
        <v>1081</v>
      </c>
      <c r="S742" s="3"/>
      <c r="V742" s="17"/>
      <c r="X742" s="12"/>
      <c r="Y742" s="10"/>
      <c r="AJ742" s="188" t="s">
        <v>7</v>
      </c>
      <c r="AK742" s="189"/>
      <c r="AL742" s="189"/>
      <c r="AM742" s="190"/>
      <c r="AN742" s="18">
        <f>SUM(AN726:AN741)</f>
        <v>0</v>
      </c>
      <c r="AO742" s="3"/>
    </row>
    <row r="743" spans="2:41" x14ac:dyDescent="0.25">
      <c r="B743" s="12"/>
      <c r="C743" s="10"/>
      <c r="V743" s="17"/>
      <c r="X743" s="12"/>
      <c r="Y743" s="10"/>
    </row>
    <row r="744" spans="2:41" x14ac:dyDescent="0.25">
      <c r="B744" s="12"/>
      <c r="C744" s="10"/>
      <c r="V744" s="17"/>
      <c r="X744" s="12"/>
      <c r="Y744" s="10"/>
    </row>
    <row r="745" spans="2:41" x14ac:dyDescent="0.25">
      <c r="B745" s="12"/>
      <c r="C745" s="10"/>
      <c r="E745" s="14"/>
      <c r="V745" s="17"/>
      <c r="X745" s="12"/>
      <c r="Y745" s="10"/>
      <c r="AA745" s="14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V748" s="17"/>
      <c r="X748" s="12"/>
      <c r="Y748" s="10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1"/>
      <c r="C750" s="10"/>
      <c r="V750" s="17"/>
      <c r="X750" s="11"/>
      <c r="Y750" s="10"/>
    </row>
    <row r="751" spans="2:41" x14ac:dyDescent="0.25">
      <c r="B751" s="15" t="s">
        <v>18</v>
      </c>
      <c r="C751" s="16">
        <f>SUM(C732:C750)</f>
        <v>2388.44</v>
      </c>
      <c r="V751" s="17"/>
      <c r="X751" s="15" t="s">
        <v>18</v>
      </c>
      <c r="Y751" s="16">
        <f>SUM(Y732:Y750)</f>
        <v>1808.44</v>
      </c>
    </row>
    <row r="752" spans="2:41" x14ac:dyDescent="0.25">
      <c r="D752" t="s">
        <v>22</v>
      </c>
      <c r="E752" t="s">
        <v>21</v>
      </c>
      <c r="V752" s="17"/>
      <c r="Z752" t="s">
        <v>22</v>
      </c>
      <c r="AA752" t="s">
        <v>21</v>
      </c>
    </row>
    <row r="753" spans="1:43" x14ac:dyDescent="0.25">
      <c r="E753" s="1" t="s">
        <v>19</v>
      </c>
      <c r="V753" s="17"/>
      <c r="AA753" s="1" t="s">
        <v>19</v>
      </c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 x14ac:dyDescent="0.25">
      <c r="V763" s="17"/>
    </row>
    <row r="764" spans="1:43" x14ac:dyDescent="0.25">
      <c r="H764" s="192" t="s">
        <v>30</v>
      </c>
      <c r="I764" s="192"/>
      <c r="J764" s="192"/>
      <c r="V764" s="17"/>
      <c r="AA764" s="192" t="s">
        <v>31</v>
      </c>
      <c r="AB764" s="192"/>
      <c r="AC764" s="192"/>
    </row>
    <row r="765" spans="1:43" x14ac:dyDescent="0.25">
      <c r="H765" s="192"/>
      <c r="I765" s="192"/>
      <c r="J765" s="192"/>
      <c r="V765" s="17"/>
      <c r="AA765" s="192"/>
      <c r="AB765" s="192"/>
      <c r="AC765" s="192"/>
    </row>
    <row r="766" spans="1:43" x14ac:dyDescent="0.25">
      <c r="V766" s="17"/>
    </row>
    <row r="767" spans="1:43" x14ac:dyDescent="0.25">
      <c r="V767" s="17"/>
    </row>
    <row r="768" spans="1:43" ht="23.25" x14ac:dyDescent="0.35">
      <c r="B768" s="24" t="s">
        <v>69</v>
      </c>
      <c r="V768" s="17"/>
      <c r="X768" s="22" t="s">
        <v>69</v>
      </c>
    </row>
    <row r="769" spans="2:41" ht="23.25" x14ac:dyDescent="0.35">
      <c r="B769" s="23" t="s">
        <v>32</v>
      </c>
      <c r="C769" s="20">
        <f>IF(X724="PAGADO",0,C729)</f>
        <v>-1808.44</v>
      </c>
      <c r="E769" s="193" t="s">
        <v>20</v>
      </c>
      <c r="F769" s="193"/>
      <c r="G769" s="193"/>
      <c r="H769" s="193"/>
      <c r="V769" s="17"/>
      <c r="X769" s="23" t="s">
        <v>32</v>
      </c>
      <c r="Y769" s="20">
        <f>IF(B1569="PAGADO",0,C774)</f>
        <v>-1808.44</v>
      </c>
      <c r="AA769" s="193" t="s">
        <v>20</v>
      </c>
      <c r="AB769" s="193"/>
      <c r="AC769" s="193"/>
      <c r="AD769" s="193"/>
    </row>
    <row r="770" spans="2:41" x14ac:dyDescent="0.25">
      <c r="B770" s="1" t="s">
        <v>0</v>
      </c>
      <c r="C770" s="19">
        <f>H785</f>
        <v>0</v>
      </c>
      <c r="E770" s="2" t="s">
        <v>1</v>
      </c>
      <c r="F770" s="2" t="s">
        <v>2</v>
      </c>
      <c r="G770" s="2" t="s">
        <v>3</v>
      </c>
      <c r="H770" s="2" t="s">
        <v>4</v>
      </c>
      <c r="N770" s="2" t="s">
        <v>1</v>
      </c>
      <c r="O770" s="2" t="s">
        <v>5</v>
      </c>
      <c r="P770" s="2" t="s">
        <v>4</v>
      </c>
      <c r="Q770" s="2" t="s">
        <v>6</v>
      </c>
      <c r="R770" s="2" t="s">
        <v>7</v>
      </c>
      <c r="S770" s="3"/>
      <c r="V770" s="17"/>
      <c r="X770" s="1" t="s">
        <v>0</v>
      </c>
      <c r="Y770" s="19">
        <f>AD785</f>
        <v>0</v>
      </c>
      <c r="AA770" s="2" t="s">
        <v>1</v>
      </c>
      <c r="AB770" s="2" t="s">
        <v>2</v>
      </c>
      <c r="AC770" s="2" t="s">
        <v>3</v>
      </c>
      <c r="AD770" s="2" t="s">
        <v>4</v>
      </c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</row>
    <row r="771" spans="2:41" x14ac:dyDescent="0.25">
      <c r="C771" s="2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Y771" s="2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" t="s">
        <v>24</v>
      </c>
      <c r="C772" s="19">
        <f>IF(C769&gt;0,C769+C770,C770)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" t="s">
        <v>24</v>
      </c>
      <c r="Y772" s="19">
        <f>IF(Y769&gt;0,Y769+Y770,Y770)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" t="s">
        <v>9</v>
      </c>
      <c r="C773" s="20">
        <f>C797</f>
        <v>1808.44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9</v>
      </c>
      <c r="Y773" s="20">
        <f>Y797</f>
        <v>1808.44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6" t="s">
        <v>26</v>
      </c>
      <c r="C774" s="21">
        <f>C772-C773</f>
        <v>-1808.44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 t="s">
        <v>27</v>
      </c>
      <c r="Y774" s="21">
        <f>Y772-Y773</f>
        <v>-1808.44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ht="23.25" x14ac:dyDescent="0.35">
      <c r="B775" s="6"/>
      <c r="C775" s="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5" t="str">
        <f>IF(Y774&lt;0,"NO PAGAR","COBRAR'")</f>
        <v>NO PAGAR</v>
      </c>
      <c r="Y775" s="195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 x14ac:dyDescent="0.35">
      <c r="B776" s="195" t="str">
        <f>IF(C774&lt;0,"NO PAGAR","COBRAR'")</f>
        <v>NO PAGAR</v>
      </c>
      <c r="C776" s="195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6"/>
      <c r="Y776" s="8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86" t="s">
        <v>9</v>
      </c>
      <c r="C777" s="187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86" t="s">
        <v>9</v>
      </c>
      <c r="Y777" s="187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9" t="str">
        <f>IF(Y729&lt;0,"SALDO ADELANTADO","SALDO A FAVOR '")</f>
        <v>SALDO ADELANTADO</v>
      </c>
      <c r="C778" s="10">
        <f>IF(Y729&lt;=0,Y729*-1)</f>
        <v>1808.44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9" t="str">
        <f>IF(C774&lt;0,"SALDO ADELANTADO","SALDO A FAVOR'")</f>
        <v>SALDO ADELANTADO</v>
      </c>
      <c r="Y778" s="10">
        <f>IF(C774&lt;=0,C774*-1)</f>
        <v>1808.44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10</v>
      </c>
      <c r="C779" s="10">
        <f>R787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10</v>
      </c>
      <c r="Y779" s="10">
        <f>AN787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11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11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12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12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13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13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14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14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15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15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16</v>
      </c>
      <c r="C785" s="10"/>
      <c r="E785" s="188" t="s">
        <v>7</v>
      </c>
      <c r="F785" s="189"/>
      <c r="G785" s="190"/>
      <c r="H785" s="5">
        <f>SUM(H771:H784)</f>
        <v>0</v>
      </c>
      <c r="N785" s="3"/>
      <c r="O785" s="3"/>
      <c r="P785" s="3"/>
      <c r="Q785" s="3"/>
      <c r="R785" s="18"/>
      <c r="S785" s="3"/>
      <c r="V785" s="17"/>
      <c r="X785" s="11" t="s">
        <v>16</v>
      </c>
      <c r="Y785" s="10"/>
      <c r="AA785" s="188" t="s">
        <v>7</v>
      </c>
      <c r="AB785" s="189"/>
      <c r="AC785" s="190"/>
      <c r="AD785" s="5">
        <f>SUM(AD771:AD784)</f>
        <v>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17</v>
      </c>
      <c r="C786" s="10"/>
      <c r="E786" s="13"/>
      <c r="F786" s="13"/>
      <c r="G786" s="13"/>
      <c r="N786" s="3"/>
      <c r="O786" s="3"/>
      <c r="P786" s="3"/>
      <c r="Q786" s="3"/>
      <c r="R786" s="18"/>
      <c r="S786" s="3"/>
      <c r="V786" s="17"/>
      <c r="X786" s="11" t="s">
        <v>17</v>
      </c>
      <c r="Y786" s="10"/>
      <c r="AA786" s="13"/>
      <c r="AB786" s="13"/>
      <c r="AC786" s="13"/>
      <c r="AJ786" s="3"/>
      <c r="AK786" s="3"/>
      <c r="AL786" s="3"/>
      <c r="AM786" s="3"/>
      <c r="AN786" s="18"/>
      <c r="AO786" s="3"/>
    </row>
    <row r="787" spans="2:41" x14ac:dyDescent="0.25">
      <c r="B787" s="12"/>
      <c r="C787" s="10"/>
      <c r="N787" s="188" t="s">
        <v>7</v>
      </c>
      <c r="O787" s="189"/>
      <c r="P787" s="189"/>
      <c r="Q787" s="190"/>
      <c r="R787" s="18">
        <f>SUM(R771:R786)</f>
        <v>0</v>
      </c>
      <c r="S787" s="3"/>
      <c r="V787" s="17"/>
      <c r="X787" s="12"/>
      <c r="Y787" s="10"/>
      <c r="AJ787" s="188" t="s">
        <v>7</v>
      </c>
      <c r="AK787" s="189"/>
      <c r="AL787" s="189"/>
      <c r="AM787" s="190"/>
      <c r="AN787" s="18">
        <f>SUM(AN771:AN786)</f>
        <v>0</v>
      </c>
      <c r="AO787" s="3"/>
    </row>
    <row r="788" spans="2:41" x14ac:dyDescent="0.25">
      <c r="B788" s="12"/>
      <c r="C788" s="10"/>
      <c r="V788" s="17"/>
      <c r="X788" s="12"/>
      <c r="Y788" s="10"/>
    </row>
    <row r="789" spans="2:41" x14ac:dyDescent="0.25">
      <c r="B789" s="12"/>
      <c r="C789" s="10"/>
      <c r="V789" s="17"/>
      <c r="X789" s="12"/>
      <c r="Y789" s="10"/>
    </row>
    <row r="790" spans="2:41" x14ac:dyDescent="0.25">
      <c r="B790" s="12"/>
      <c r="C790" s="10"/>
      <c r="E790" s="14"/>
      <c r="V790" s="17"/>
      <c r="X790" s="12"/>
      <c r="Y790" s="10"/>
      <c r="AA790" s="14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V793" s="17"/>
      <c r="X793" s="12"/>
      <c r="Y793" s="10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1"/>
      <c r="C796" s="10"/>
      <c r="V796" s="17"/>
      <c r="X796" s="11"/>
      <c r="Y796" s="10"/>
    </row>
    <row r="797" spans="2:41" x14ac:dyDescent="0.25">
      <c r="B797" s="15" t="s">
        <v>18</v>
      </c>
      <c r="C797" s="16">
        <f>SUM(C778:C796)</f>
        <v>1808.44</v>
      </c>
      <c r="D797" t="s">
        <v>22</v>
      </c>
      <c r="E797" t="s">
        <v>21</v>
      </c>
      <c r="V797" s="17"/>
      <c r="X797" s="15" t="s">
        <v>18</v>
      </c>
      <c r="Y797" s="16">
        <f>SUM(Y778:Y796)</f>
        <v>1808.44</v>
      </c>
      <c r="Z797" t="s">
        <v>22</v>
      </c>
      <c r="AA797" t="s">
        <v>21</v>
      </c>
    </row>
    <row r="798" spans="2:41" x14ac:dyDescent="0.25">
      <c r="E798" s="1" t="s">
        <v>19</v>
      </c>
      <c r="V798" s="17"/>
      <c r="AA798" s="1" t="s">
        <v>19</v>
      </c>
    </row>
    <row r="799" spans="2:41" x14ac:dyDescent="0.25">
      <c r="V799" s="17"/>
    </row>
    <row r="800" spans="2:41" x14ac:dyDescent="0.25">
      <c r="V800" s="17"/>
    </row>
    <row r="801" spans="2:31" x14ac:dyDescent="0.25">
      <c r="V801" s="17"/>
    </row>
    <row r="802" spans="2:31" x14ac:dyDescent="0.25">
      <c r="V802" s="17"/>
    </row>
    <row r="803" spans="2:31" x14ac:dyDescent="0.25">
      <c r="V803" s="17"/>
    </row>
    <row r="804" spans="2:31" x14ac:dyDescent="0.25">
      <c r="V804" s="17"/>
    </row>
    <row r="805" spans="2:31" x14ac:dyDescent="0.25">
      <c r="V805" s="17"/>
    </row>
    <row r="806" spans="2:31" x14ac:dyDescent="0.25">
      <c r="V806" s="17"/>
    </row>
    <row r="807" spans="2:31" x14ac:dyDescent="0.25">
      <c r="V807" s="17"/>
    </row>
    <row r="808" spans="2:31" x14ac:dyDescent="0.25">
      <c r="V808" s="17"/>
    </row>
    <row r="809" spans="2:31" x14ac:dyDescent="0.25">
      <c r="V809" s="17"/>
    </row>
    <row r="810" spans="2:31" x14ac:dyDescent="0.25">
      <c r="V810" s="17"/>
    </row>
    <row r="811" spans="2:31" x14ac:dyDescent="0.25">
      <c r="V811" s="17"/>
      <c r="AC811" s="191" t="s">
        <v>29</v>
      </c>
      <c r="AD811" s="191"/>
      <c r="AE811" s="191"/>
    </row>
    <row r="812" spans="2:31" x14ac:dyDescent="0.25">
      <c r="H812" s="192" t="s">
        <v>28</v>
      </c>
      <c r="I812" s="192"/>
      <c r="J812" s="192"/>
      <c r="V812" s="17"/>
      <c r="AC812" s="191"/>
      <c r="AD812" s="191"/>
      <c r="AE812" s="191"/>
    </row>
    <row r="813" spans="2:31" x14ac:dyDescent="0.25">
      <c r="H813" s="192"/>
      <c r="I813" s="192"/>
      <c r="J813" s="192"/>
      <c r="V813" s="17"/>
      <c r="AC813" s="191"/>
      <c r="AD813" s="191"/>
      <c r="AE813" s="191"/>
    </row>
    <row r="814" spans="2:31" x14ac:dyDescent="0.25">
      <c r="V814" s="17"/>
    </row>
    <row r="815" spans="2:31" x14ac:dyDescent="0.25">
      <c r="V815" s="17"/>
    </row>
    <row r="816" spans="2:31" ht="23.25" x14ac:dyDescent="0.35">
      <c r="B816" s="22" t="s">
        <v>70</v>
      </c>
      <c r="V816" s="17"/>
      <c r="X816" s="22" t="s">
        <v>70</v>
      </c>
    </row>
    <row r="817" spans="2:41" ht="23.25" x14ac:dyDescent="0.35">
      <c r="B817" s="23" t="s">
        <v>32</v>
      </c>
      <c r="C817" s="20">
        <f>IF(X769="PAGADO",0,Y774)</f>
        <v>-1808.44</v>
      </c>
      <c r="E817" s="193" t="s">
        <v>20</v>
      </c>
      <c r="F817" s="193"/>
      <c r="G817" s="193"/>
      <c r="H817" s="193"/>
      <c r="V817" s="17"/>
      <c r="X817" s="23" t="s">
        <v>32</v>
      </c>
      <c r="Y817" s="20">
        <f>IF(B817="PAGADO",0,C822)</f>
        <v>-1808.44</v>
      </c>
      <c r="AA817" s="193" t="s">
        <v>20</v>
      </c>
      <c r="AB817" s="193"/>
      <c r="AC817" s="193"/>
      <c r="AD817" s="193"/>
    </row>
    <row r="818" spans="2:41" x14ac:dyDescent="0.25">
      <c r="B818" s="1" t="s">
        <v>0</v>
      </c>
      <c r="C818" s="19">
        <f>H833</f>
        <v>0</v>
      </c>
      <c r="E818" s="2" t="s">
        <v>1</v>
      </c>
      <c r="F818" s="2" t="s">
        <v>2</v>
      </c>
      <c r="G818" s="2" t="s">
        <v>3</v>
      </c>
      <c r="H818" s="2" t="s">
        <v>4</v>
      </c>
      <c r="N818" s="2" t="s">
        <v>1</v>
      </c>
      <c r="O818" s="2" t="s">
        <v>5</v>
      </c>
      <c r="P818" s="2" t="s">
        <v>4</v>
      </c>
      <c r="Q818" s="2" t="s">
        <v>6</v>
      </c>
      <c r="R818" s="2" t="s">
        <v>7</v>
      </c>
      <c r="S818" s="3"/>
      <c r="V818" s="17"/>
      <c r="X818" s="1" t="s">
        <v>0</v>
      </c>
      <c r="Y818" s="19">
        <f>AD833</f>
        <v>0</v>
      </c>
      <c r="AA818" s="2" t="s">
        <v>1</v>
      </c>
      <c r="AB818" s="2" t="s">
        <v>2</v>
      </c>
      <c r="AC818" s="2" t="s">
        <v>3</v>
      </c>
      <c r="AD818" s="2" t="s">
        <v>4</v>
      </c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 x14ac:dyDescent="0.25">
      <c r="C819" s="2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Y819" s="2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" t="s">
        <v>24</v>
      </c>
      <c r="C820" s="19">
        <f>IF(C817&gt;0,C817+C818,C818)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" t="s">
        <v>24</v>
      </c>
      <c r="Y820" s="19">
        <f>IF(Y817&gt;0,Y818+Y817,Y818)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" t="s">
        <v>9</v>
      </c>
      <c r="C821" s="20">
        <f>C844</f>
        <v>1808.44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9</v>
      </c>
      <c r="Y821" s="20">
        <f>Y844</f>
        <v>1808.44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6" t="s">
        <v>25</v>
      </c>
      <c r="C822" s="21">
        <f>C820-C821</f>
        <v>-1808.44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6" t="s">
        <v>8</v>
      </c>
      <c r="Y822" s="21">
        <f>Y820-Y821</f>
        <v>-1808.44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ht="26.25" x14ac:dyDescent="0.4">
      <c r="B823" s="194" t="str">
        <f>IF(C822&lt;0,"NO PAGAR","COBRAR")</f>
        <v>NO PAGAR</v>
      </c>
      <c r="C823" s="194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94" t="str">
        <f>IF(Y822&lt;0,"NO PAGAR","COBRAR")</f>
        <v>NO PAGAR</v>
      </c>
      <c r="Y823" s="194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86" t="s">
        <v>9</v>
      </c>
      <c r="C824" s="187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86" t="s">
        <v>9</v>
      </c>
      <c r="Y824" s="187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9" t="str">
        <f>IF(C858&lt;0,"SALDO A FAVOR","SALDO ADELANTAD0'")</f>
        <v>SALDO ADELANTAD0'</v>
      </c>
      <c r="C825" s="10">
        <f>IF(Y769&lt;=0,Y769*-1)</f>
        <v>1808.44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9" t="str">
        <f>IF(C822&lt;0,"SALDO ADELANTADO","SALDO A FAVOR'")</f>
        <v>SALDO ADELANTADO</v>
      </c>
      <c r="Y825" s="10">
        <f>IF(C822&lt;=0,C822*-1)</f>
        <v>1808.44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10</v>
      </c>
      <c r="C826" s="10">
        <f>R835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10</v>
      </c>
      <c r="Y826" s="10">
        <f>AN835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11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11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12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12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13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13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14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14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15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15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16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16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17</v>
      </c>
      <c r="C833" s="10"/>
      <c r="E833" s="188" t="s">
        <v>7</v>
      </c>
      <c r="F833" s="189"/>
      <c r="G833" s="190"/>
      <c r="H833" s="5">
        <f>SUM(H819:H832)</f>
        <v>0</v>
      </c>
      <c r="N833" s="3"/>
      <c r="O833" s="3"/>
      <c r="P833" s="3"/>
      <c r="Q833" s="3"/>
      <c r="R833" s="18"/>
      <c r="S833" s="3"/>
      <c r="V833" s="17"/>
      <c r="X833" s="11" t="s">
        <v>17</v>
      </c>
      <c r="Y833" s="10"/>
      <c r="AA833" s="188" t="s">
        <v>7</v>
      </c>
      <c r="AB833" s="189"/>
      <c r="AC833" s="190"/>
      <c r="AD833" s="5">
        <f>SUM(AD819:AD832)</f>
        <v>0</v>
      </c>
      <c r="AJ833" s="3"/>
      <c r="AK833" s="3"/>
      <c r="AL833" s="3"/>
      <c r="AM833" s="3"/>
      <c r="AN833" s="18"/>
      <c r="AO833" s="3"/>
    </row>
    <row r="834" spans="2:41" x14ac:dyDescent="0.25">
      <c r="B834" s="12"/>
      <c r="C834" s="10"/>
      <c r="E834" s="13"/>
      <c r="F834" s="13"/>
      <c r="G834" s="13"/>
      <c r="N834" s="3"/>
      <c r="O834" s="3"/>
      <c r="P834" s="3"/>
      <c r="Q834" s="3"/>
      <c r="R834" s="18"/>
      <c r="S834" s="3"/>
      <c r="V834" s="17"/>
      <c r="X834" s="12"/>
      <c r="Y834" s="10"/>
      <c r="AA834" s="13"/>
      <c r="AB834" s="13"/>
      <c r="AC834" s="13"/>
      <c r="AJ834" s="3"/>
      <c r="AK834" s="3"/>
      <c r="AL834" s="3"/>
      <c r="AM834" s="3"/>
      <c r="AN834" s="18"/>
      <c r="AO834" s="3"/>
    </row>
    <row r="835" spans="2:41" x14ac:dyDescent="0.25">
      <c r="B835" s="12"/>
      <c r="C835" s="10"/>
      <c r="N835" s="188" t="s">
        <v>7</v>
      </c>
      <c r="O835" s="189"/>
      <c r="P835" s="189"/>
      <c r="Q835" s="190"/>
      <c r="R835" s="18">
        <f>SUM(R819:R834)</f>
        <v>0</v>
      </c>
      <c r="S835" s="3"/>
      <c r="V835" s="17"/>
      <c r="X835" s="12"/>
      <c r="Y835" s="10"/>
      <c r="AJ835" s="188" t="s">
        <v>7</v>
      </c>
      <c r="AK835" s="189"/>
      <c r="AL835" s="189"/>
      <c r="AM835" s="190"/>
      <c r="AN835" s="18">
        <f>SUM(AN819:AN834)</f>
        <v>0</v>
      </c>
      <c r="AO835" s="3"/>
    </row>
    <row r="836" spans="2:41" x14ac:dyDescent="0.25">
      <c r="B836" s="12"/>
      <c r="C836" s="10"/>
      <c r="V836" s="17"/>
      <c r="X836" s="12"/>
      <c r="Y836" s="10"/>
    </row>
    <row r="837" spans="2:41" x14ac:dyDescent="0.25">
      <c r="B837" s="12"/>
      <c r="C837" s="10"/>
      <c r="V837" s="17"/>
      <c r="X837" s="12"/>
      <c r="Y837" s="10"/>
    </row>
    <row r="838" spans="2:41" x14ac:dyDescent="0.25">
      <c r="B838" s="12"/>
      <c r="C838" s="10"/>
      <c r="E838" s="14"/>
      <c r="V838" s="17"/>
      <c r="X838" s="12"/>
      <c r="Y838" s="10"/>
      <c r="AA838" s="14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V841" s="17"/>
      <c r="X841" s="12"/>
      <c r="Y841" s="10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1"/>
      <c r="C843" s="10"/>
      <c r="V843" s="17"/>
      <c r="X843" s="11"/>
      <c r="Y843" s="10"/>
    </row>
    <row r="844" spans="2:41" x14ac:dyDescent="0.25">
      <c r="B844" s="15" t="s">
        <v>18</v>
      </c>
      <c r="C844" s="16">
        <f>SUM(C825:C843)</f>
        <v>1808.44</v>
      </c>
      <c r="V844" s="17"/>
      <c r="X844" s="15" t="s">
        <v>18</v>
      </c>
      <c r="Y844" s="16">
        <f>SUM(Y825:Y843)</f>
        <v>1808.44</v>
      </c>
    </row>
    <row r="845" spans="2:41" x14ac:dyDescent="0.25">
      <c r="D845" t="s">
        <v>22</v>
      </c>
      <c r="E845" t="s">
        <v>21</v>
      </c>
      <c r="V845" s="17"/>
      <c r="Z845" t="s">
        <v>22</v>
      </c>
      <c r="AA845" t="s">
        <v>21</v>
      </c>
    </row>
    <row r="846" spans="2:41" x14ac:dyDescent="0.25">
      <c r="E846" s="1" t="s">
        <v>19</v>
      </c>
      <c r="V846" s="17"/>
      <c r="AA846" s="1" t="s">
        <v>19</v>
      </c>
    </row>
    <row r="847" spans="2:41" x14ac:dyDescent="0.25">
      <c r="V847" s="17"/>
    </row>
    <row r="848" spans="2:41" x14ac:dyDescent="0.25">
      <c r="V848" s="17"/>
    </row>
    <row r="849" spans="1:43" x14ac:dyDescent="0.25">
      <c r="V849" s="17"/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 x14ac:dyDescent="0.25">
      <c r="V856" s="17"/>
    </row>
    <row r="857" spans="1:43" x14ac:dyDescent="0.25">
      <c r="H857" s="192" t="s">
        <v>30</v>
      </c>
      <c r="I857" s="192"/>
      <c r="J857" s="192"/>
      <c r="V857" s="17"/>
      <c r="AA857" s="192" t="s">
        <v>31</v>
      </c>
      <c r="AB857" s="192"/>
      <c r="AC857" s="192"/>
    </row>
    <row r="858" spans="1:43" x14ac:dyDescent="0.25">
      <c r="H858" s="192"/>
      <c r="I858" s="192"/>
      <c r="J858" s="192"/>
      <c r="V858" s="17"/>
      <c r="AA858" s="192"/>
      <c r="AB858" s="192"/>
      <c r="AC858" s="192"/>
    </row>
    <row r="859" spans="1:43" x14ac:dyDescent="0.25">
      <c r="V859" s="17"/>
    </row>
    <row r="860" spans="1:43" x14ac:dyDescent="0.25">
      <c r="V860" s="17"/>
    </row>
    <row r="861" spans="1:43" ht="23.25" x14ac:dyDescent="0.35">
      <c r="B861" s="24" t="s">
        <v>70</v>
      </c>
      <c r="V861" s="17"/>
      <c r="X861" s="22" t="s">
        <v>70</v>
      </c>
    </row>
    <row r="862" spans="1:43" ht="23.25" x14ac:dyDescent="0.35">
      <c r="B862" s="23" t="s">
        <v>32</v>
      </c>
      <c r="C862" s="20">
        <f>IF(X817="PAGADO",0,C822)</f>
        <v>-1808.44</v>
      </c>
      <c r="E862" s="193" t="s">
        <v>20</v>
      </c>
      <c r="F862" s="193"/>
      <c r="G862" s="193"/>
      <c r="H862" s="193"/>
      <c r="V862" s="17"/>
      <c r="X862" s="23" t="s">
        <v>32</v>
      </c>
      <c r="Y862" s="20">
        <f>IF(B1662="PAGADO",0,C867)</f>
        <v>-1808.44</v>
      </c>
      <c r="AA862" s="193" t="s">
        <v>20</v>
      </c>
      <c r="AB862" s="193"/>
      <c r="AC862" s="193"/>
      <c r="AD862" s="193"/>
    </row>
    <row r="863" spans="1:43" x14ac:dyDescent="0.25">
      <c r="B863" s="1" t="s">
        <v>0</v>
      </c>
      <c r="C863" s="19">
        <f>H878</f>
        <v>0</v>
      </c>
      <c r="E863" s="2" t="s">
        <v>1</v>
      </c>
      <c r="F863" s="2" t="s">
        <v>2</v>
      </c>
      <c r="G863" s="2" t="s">
        <v>3</v>
      </c>
      <c r="H863" s="2" t="s">
        <v>4</v>
      </c>
      <c r="N863" s="2" t="s">
        <v>1</v>
      </c>
      <c r="O863" s="2" t="s">
        <v>5</v>
      </c>
      <c r="P863" s="2" t="s">
        <v>4</v>
      </c>
      <c r="Q863" s="2" t="s">
        <v>6</v>
      </c>
      <c r="R863" s="2" t="s">
        <v>7</v>
      </c>
      <c r="S863" s="3"/>
      <c r="V863" s="17"/>
      <c r="X863" s="1" t="s">
        <v>0</v>
      </c>
      <c r="Y863" s="19">
        <f>AD878</f>
        <v>0</v>
      </c>
      <c r="AA863" s="2" t="s">
        <v>1</v>
      </c>
      <c r="AB863" s="2" t="s">
        <v>2</v>
      </c>
      <c r="AC863" s="2" t="s">
        <v>3</v>
      </c>
      <c r="AD863" s="2" t="s">
        <v>4</v>
      </c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</row>
    <row r="864" spans="1:43" x14ac:dyDescent="0.25">
      <c r="C864" s="2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Y864" s="2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" t="s">
        <v>24</v>
      </c>
      <c r="C865" s="19">
        <f>IF(C862&gt;0,C862+C863,C863)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24</v>
      </c>
      <c r="Y865" s="19">
        <f>IF(Y862&gt;0,Y862+Y863,Y863)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" t="s">
        <v>9</v>
      </c>
      <c r="C866" s="20">
        <f>C890</f>
        <v>1808.44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9</v>
      </c>
      <c r="Y866" s="20">
        <f>Y890</f>
        <v>1808.44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6" t="s">
        <v>26</v>
      </c>
      <c r="C867" s="21">
        <f>C865-C866</f>
        <v>-1808.44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 t="s">
        <v>27</v>
      </c>
      <c r="Y867" s="21">
        <f>Y865-Y866</f>
        <v>-1808.44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ht="23.25" x14ac:dyDescent="0.35">
      <c r="B868" s="6"/>
      <c r="C868" s="7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95" t="str">
        <f>IF(Y867&lt;0,"NO PAGAR","COBRAR'")</f>
        <v>NO PAGAR</v>
      </c>
      <c r="Y868" s="195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 x14ac:dyDescent="0.35">
      <c r="B869" s="195" t="str">
        <f>IF(C867&lt;0,"NO PAGAR","COBRAR'")</f>
        <v>NO PAGAR</v>
      </c>
      <c r="C869" s="195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6"/>
      <c r="Y869" s="8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86" t="s">
        <v>9</v>
      </c>
      <c r="C870" s="187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86" t="s">
        <v>9</v>
      </c>
      <c r="Y870" s="187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9" t="str">
        <f>IF(Y822&lt;0,"SALDO ADELANTADO","SALDO A FAVOR '")</f>
        <v>SALDO ADELANTADO</v>
      </c>
      <c r="C871" s="10">
        <f>IF(Y822&lt;=0,Y822*-1)</f>
        <v>1808.44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9" t="str">
        <f>IF(C867&lt;0,"SALDO ADELANTADO","SALDO A FAVOR'")</f>
        <v>SALDO ADELANTADO</v>
      </c>
      <c r="Y871" s="10">
        <f>IF(C867&lt;=0,C867*-1)</f>
        <v>1808.44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1" t="s">
        <v>10</v>
      </c>
      <c r="C872" s="10">
        <f>R880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10</v>
      </c>
      <c r="Y872" s="10">
        <f>AN880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11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11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12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12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11" t="s">
        <v>13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13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14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14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15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15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16</v>
      </c>
      <c r="C878" s="10"/>
      <c r="E878" s="188" t="s">
        <v>7</v>
      </c>
      <c r="F878" s="189"/>
      <c r="G878" s="190"/>
      <c r="H878" s="5">
        <f>SUM(H864:H877)</f>
        <v>0</v>
      </c>
      <c r="N878" s="3"/>
      <c r="O878" s="3"/>
      <c r="P878" s="3"/>
      <c r="Q878" s="3"/>
      <c r="R878" s="18"/>
      <c r="S878" s="3"/>
      <c r="V878" s="17"/>
      <c r="X878" s="11" t="s">
        <v>16</v>
      </c>
      <c r="Y878" s="10"/>
      <c r="AA878" s="188" t="s">
        <v>7</v>
      </c>
      <c r="AB878" s="189"/>
      <c r="AC878" s="190"/>
      <c r="AD878" s="5">
        <f>SUM(AD864:AD877)</f>
        <v>0</v>
      </c>
      <c r="AJ878" s="3"/>
      <c r="AK878" s="3"/>
      <c r="AL878" s="3"/>
      <c r="AM878" s="3"/>
      <c r="AN878" s="18"/>
      <c r="AO878" s="3"/>
    </row>
    <row r="879" spans="2:41" x14ac:dyDescent="0.25">
      <c r="B879" s="11" t="s">
        <v>17</v>
      </c>
      <c r="C879" s="10"/>
      <c r="E879" s="13"/>
      <c r="F879" s="13"/>
      <c r="G879" s="13"/>
      <c r="N879" s="3"/>
      <c r="O879" s="3"/>
      <c r="P879" s="3"/>
      <c r="Q879" s="3"/>
      <c r="R879" s="18"/>
      <c r="S879" s="3"/>
      <c r="V879" s="17"/>
      <c r="X879" s="11" t="s">
        <v>17</v>
      </c>
      <c r="Y879" s="10"/>
      <c r="AA879" s="13"/>
      <c r="AB879" s="13"/>
      <c r="AC879" s="13"/>
      <c r="AJ879" s="3"/>
      <c r="AK879" s="3"/>
      <c r="AL879" s="3"/>
      <c r="AM879" s="3"/>
      <c r="AN879" s="18"/>
      <c r="AO879" s="3"/>
    </row>
    <row r="880" spans="2:41" x14ac:dyDescent="0.25">
      <c r="B880" s="12"/>
      <c r="C880" s="10"/>
      <c r="N880" s="188" t="s">
        <v>7</v>
      </c>
      <c r="O880" s="189"/>
      <c r="P880" s="189"/>
      <c r="Q880" s="190"/>
      <c r="R880" s="18">
        <f>SUM(R864:R879)</f>
        <v>0</v>
      </c>
      <c r="S880" s="3"/>
      <c r="V880" s="17"/>
      <c r="X880" s="12"/>
      <c r="Y880" s="10"/>
      <c r="AJ880" s="188" t="s">
        <v>7</v>
      </c>
      <c r="AK880" s="189"/>
      <c r="AL880" s="189"/>
      <c r="AM880" s="190"/>
      <c r="AN880" s="18">
        <f>SUM(AN864:AN879)</f>
        <v>0</v>
      </c>
      <c r="AO880" s="3"/>
    </row>
    <row r="881" spans="2:27" x14ac:dyDescent="0.25">
      <c r="B881" s="12"/>
      <c r="C881" s="10"/>
      <c r="V881" s="17"/>
      <c r="X881" s="12"/>
      <c r="Y881" s="10"/>
    </row>
    <row r="882" spans="2:27" x14ac:dyDescent="0.25">
      <c r="B882" s="12"/>
      <c r="C882" s="10"/>
      <c r="V882" s="17"/>
      <c r="X882" s="12"/>
      <c r="Y882" s="10"/>
    </row>
    <row r="883" spans="2:27" x14ac:dyDescent="0.25">
      <c r="B883" s="12"/>
      <c r="C883" s="10"/>
      <c r="E883" s="14"/>
      <c r="V883" s="17"/>
      <c r="X883" s="12"/>
      <c r="Y883" s="10"/>
      <c r="AA883" s="14"/>
    </row>
    <row r="884" spans="2:27" x14ac:dyDescent="0.25">
      <c r="B884" s="12"/>
      <c r="C884" s="10"/>
      <c r="V884" s="17"/>
      <c r="X884" s="12"/>
      <c r="Y884" s="10"/>
    </row>
    <row r="885" spans="2:27" x14ac:dyDescent="0.25">
      <c r="B885" s="12"/>
      <c r="C885" s="10"/>
      <c r="V885" s="17"/>
      <c r="X885" s="12"/>
      <c r="Y885" s="10"/>
    </row>
    <row r="886" spans="2:27" x14ac:dyDescent="0.25">
      <c r="B886" s="12"/>
      <c r="C886" s="10"/>
      <c r="V886" s="17"/>
      <c r="X886" s="12"/>
      <c r="Y886" s="10"/>
    </row>
    <row r="887" spans="2:27" x14ac:dyDescent="0.25">
      <c r="B887" s="12"/>
      <c r="C887" s="10"/>
      <c r="V887" s="17"/>
      <c r="X887" s="12"/>
      <c r="Y887" s="10"/>
    </row>
    <row r="888" spans="2:27" x14ac:dyDescent="0.25">
      <c r="B888" s="12"/>
      <c r="C888" s="10"/>
      <c r="V888" s="17"/>
      <c r="X888" s="12"/>
      <c r="Y888" s="10"/>
    </row>
    <row r="889" spans="2:27" x14ac:dyDescent="0.25">
      <c r="B889" s="11"/>
      <c r="C889" s="10"/>
      <c r="V889" s="17"/>
      <c r="X889" s="11"/>
      <c r="Y889" s="10"/>
    </row>
    <row r="890" spans="2:27" x14ac:dyDescent="0.25">
      <c r="B890" s="15" t="s">
        <v>18</v>
      </c>
      <c r="C890" s="16">
        <f>SUM(C871:C889)</f>
        <v>1808.44</v>
      </c>
      <c r="D890" t="s">
        <v>22</v>
      </c>
      <c r="E890" t="s">
        <v>21</v>
      </c>
      <c r="V890" s="17"/>
      <c r="X890" s="15" t="s">
        <v>18</v>
      </c>
      <c r="Y890" s="16">
        <f>SUM(Y871:Y889)</f>
        <v>1808.44</v>
      </c>
      <c r="Z890" t="s">
        <v>22</v>
      </c>
      <c r="AA890" t="s">
        <v>21</v>
      </c>
    </row>
    <row r="891" spans="2:27" x14ac:dyDescent="0.25">
      <c r="E891" s="1" t="s">
        <v>19</v>
      </c>
      <c r="V891" s="17"/>
      <c r="AA891" s="1" t="s">
        <v>19</v>
      </c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</row>
    <row r="898" spans="2:41" x14ac:dyDescent="0.25">
      <c r="V898" s="17"/>
    </row>
    <row r="899" spans="2:41" x14ac:dyDescent="0.25">
      <c r="V899" s="17"/>
    </row>
    <row r="900" spans="2:41" x14ac:dyDescent="0.25">
      <c r="V900" s="17"/>
    </row>
    <row r="901" spans="2:41" x14ac:dyDescent="0.25">
      <c r="V901" s="17"/>
    </row>
    <row r="902" spans="2:41" x14ac:dyDescent="0.25">
      <c r="V902" s="17"/>
    </row>
    <row r="903" spans="2:41" x14ac:dyDescent="0.25">
      <c r="V903" s="17"/>
    </row>
    <row r="904" spans="2:41" x14ac:dyDescent="0.25">
      <c r="V904" s="17"/>
    </row>
    <row r="905" spans="2:41" x14ac:dyDescent="0.25">
      <c r="V905" s="17"/>
      <c r="AC905" s="191" t="s">
        <v>29</v>
      </c>
      <c r="AD905" s="191"/>
      <c r="AE905" s="191"/>
    </row>
    <row r="906" spans="2:41" x14ac:dyDescent="0.25">
      <c r="H906" s="192" t="s">
        <v>28</v>
      </c>
      <c r="I906" s="192"/>
      <c r="J906" s="192"/>
      <c r="V906" s="17"/>
      <c r="AC906" s="191"/>
      <c r="AD906" s="191"/>
      <c r="AE906" s="191"/>
    </row>
    <row r="907" spans="2:41" x14ac:dyDescent="0.25">
      <c r="H907" s="192"/>
      <c r="I907" s="192"/>
      <c r="J907" s="192"/>
      <c r="V907" s="17"/>
      <c r="AC907" s="191"/>
      <c r="AD907" s="191"/>
      <c r="AE907" s="191"/>
    </row>
    <row r="908" spans="2:41" x14ac:dyDescent="0.25">
      <c r="V908" s="17"/>
    </row>
    <row r="909" spans="2:41" x14ac:dyDescent="0.25">
      <c r="V909" s="17"/>
    </row>
    <row r="910" spans="2:41" ht="23.25" x14ac:dyDescent="0.35">
      <c r="B910" s="22" t="s">
        <v>71</v>
      </c>
      <c r="V910" s="17"/>
      <c r="X910" s="22" t="s">
        <v>71</v>
      </c>
    </row>
    <row r="911" spans="2:41" ht="23.25" x14ac:dyDescent="0.35">
      <c r="B911" s="23" t="s">
        <v>32</v>
      </c>
      <c r="C911" s="20">
        <f>IF(X862="PAGADO",0,Y867)</f>
        <v>-1808.44</v>
      </c>
      <c r="E911" s="193" t="s">
        <v>20</v>
      </c>
      <c r="F911" s="193"/>
      <c r="G911" s="193"/>
      <c r="H911" s="193"/>
      <c r="V911" s="17"/>
      <c r="X911" s="23" t="s">
        <v>32</v>
      </c>
      <c r="Y911" s="20">
        <f>IF(B911="PAGADO",0,C916)</f>
        <v>-1808.44</v>
      </c>
      <c r="AA911" s="193" t="s">
        <v>20</v>
      </c>
      <c r="AB911" s="193"/>
      <c r="AC911" s="193"/>
      <c r="AD911" s="193"/>
    </row>
    <row r="912" spans="2:41" x14ac:dyDescent="0.25">
      <c r="B912" s="1" t="s">
        <v>0</v>
      </c>
      <c r="C912" s="19">
        <f>H927</f>
        <v>0</v>
      </c>
      <c r="E912" s="2" t="s">
        <v>1</v>
      </c>
      <c r="F912" s="2" t="s">
        <v>2</v>
      </c>
      <c r="G912" s="2" t="s">
        <v>3</v>
      </c>
      <c r="H912" s="2" t="s">
        <v>4</v>
      </c>
      <c r="N912" s="2" t="s">
        <v>1</v>
      </c>
      <c r="O912" s="2" t="s">
        <v>5</v>
      </c>
      <c r="P912" s="2" t="s">
        <v>4</v>
      </c>
      <c r="Q912" s="2" t="s">
        <v>6</v>
      </c>
      <c r="R912" s="2" t="s">
        <v>7</v>
      </c>
      <c r="S912" s="3"/>
      <c r="V912" s="17"/>
      <c r="X912" s="1" t="s">
        <v>0</v>
      </c>
      <c r="Y912" s="19">
        <f>AD927</f>
        <v>0</v>
      </c>
      <c r="AA912" s="2" t="s">
        <v>1</v>
      </c>
      <c r="AB912" s="2" t="s">
        <v>2</v>
      </c>
      <c r="AC912" s="2" t="s">
        <v>3</v>
      </c>
      <c r="AD912" s="2" t="s">
        <v>4</v>
      </c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 x14ac:dyDescent="0.25">
      <c r="C913" s="2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Y913" s="2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" t="s">
        <v>24</v>
      </c>
      <c r="C914" s="19">
        <f>IF(C911&gt;0,C911+C912,C912)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" t="s">
        <v>24</v>
      </c>
      <c r="Y914" s="19">
        <f>IF(Y911&gt;0,Y912+Y911,Y912)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" t="s">
        <v>9</v>
      </c>
      <c r="C915" s="20">
        <f>C938</f>
        <v>1808.44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9</v>
      </c>
      <c r="Y915" s="20">
        <f>Y938</f>
        <v>1808.44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6" t="s">
        <v>25</v>
      </c>
      <c r="C916" s="21">
        <f>C914-C915</f>
        <v>-1808.44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6" t="s">
        <v>8</v>
      </c>
      <c r="Y916" s="21">
        <f>Y914-Y915</f>
        <v>-1808.44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ht="26.25" x14ac:dyDescent="0.4">
      <c r="B917" s="194" t="str">
        <f>IF(C916&lt;0,"NO PAGAR","COBRAR")</f>
        <v>NO PAGAR</v>
      </c>
      <c r="C917" s="194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94" t="str">
        <f>IF(Y916&lt;0,"NO PAGAR","COBRAR")</f>
        <v>NO PAGAR</v>
      </c>
      <c r="Y917" s="194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86" t="s">
        <v>9</v>
      </c>
      <c r="C918" s="18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86" t="s">
        <v>9</v>
      </c>
      <c r="Y918" s="187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9" t="str">
        <f>IF(C952&lt;0,"SALDO A FAVOR","SALDO ADELANTAD0'")</f>
        <v>SALDO ADELANTAD0'</v>
      </c>
      <c r="C919" s="10">
        <f>IF(Y867&lt;=0,Y867*-1)</f>
        <v>1808.44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9" t="str">
        <f>IF(C916&lt;0,"SALDO ADELANTADO","SALDO A FAVOR'")</f>
        <v>SALDO ADELANTADO</v>
      </c>
      <c r="Y919" s="10">
        <f>IF(C916&lt;=0,C916*-1)</f>
        <v>1808.44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10</v>
      </c>
      <c r="C920" s="10">
        <f>R929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10</v>
      </c>
      <c r="Y920" s="10">
        <f>AN929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11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11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12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13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14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15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16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16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17</v>
      </c>
      <c r="C927" s="10"/>
      <c r="E927" s="188" t="s">
        <v>7</v>
      </c>
      <c r="F927" s="189"/>
      <c r="G927" s="190"/>
      <c r="H927" s="5">
        <f>SUM(H913:H926)</f>
        <v>0</v>
      </c>
      <c r="N927" s="3"/>
      <c r="O927" s="3"/>
      <c r="P927" s="3"/>
      <c r="Q927" s="3"/>
      <c r="R927" s="18"/>
      <c r="S927" s="3"/>
      <c r="V927" s="17"/>
      <c r="X927" s="11" t="s">
        <v>17</v>
      </c>
      <c r="Y927" s="10"/>
      <c r="AA927" s="188" t="s">
        <v>7</v>
      </c>
      <c r="AB927" s="189"/>
      <c r="AC927" s="190"/>
      <c r="AD927" s="5">
        <f>SUM(AD913:AD926)</f>
        <v>0</v>
      </c>
      <c r="AJ927" s="3"/>
      <c r="AK927" s="3"/>
      <c r="AL927" s="3"/>
      <c r="AM927" s="3"/>
      <c r="AN927" s="18"/>
      <c r="AO927" s="3"/>
    </row>
    <row r="928" spans="2:41" x14ac:dyDescent="0.25">
      <c r="B928" s="12"/>
      <c r="C928" s="10"/>
      <c r="E928" s="13"/>
      <c r="F928" s="13"/>
      <c r="G928" s="13"/>
      <c r="N928" s="3"/>
      <c r="O928" s="3"/>
      <c r="P928" s="3"/>
      <c r="Q928" s="3"/>
      <c r="R928" s="18"/>
      <c r="S928" s="3"/>
      <c r="V928" s="17"/>
      <c r="X928" s="12"/>
      <c r="Y928" s="10"/>
      <c r="AA928" s="13"/>
      <c r="AB928" s="13"/>
      <c r="AC928" s="13"/>
      <c r="AJ928" s="3"/>
      <c r="AK928" s="3"/>
      <c r="AL928" s="3"/>
      <c r="AM928" s="3"/>
      <c r="AN928" s="18"/>
      <c r="AO928" s="3"/>
    </row>
    <row r="929" spans="2:41" x14ac:dyDescent="0.25">
      <c r="B929" s="12"/>
      <c r="C929" s="10"/>
      <c r="N929" s="188" t="s">
        <v>7</v>
      </c>
      <c r="O929" s="189"/>
      <c r="P929" s="189"/>
      <c r="Q929" s="190"/>
      <c r="R929" s="18">
        <f>SUM(R913:R928)</f>
        <v>0</v>
      </c>
      <c r="S929" s="3"/>
      <c r="V929" s="17"/>
      <c r="X929" s="12"/>
      <c r="Y929" s="10"/>
      <c r="AJ929" s="188" t="s">
        <v>7</v>
      </c>
      <c r="AK929" s="189"/>
      <c r="AL929" s="189"/>
      <c r="AM929" s="190"/>
      <c r="AN929" s="18">
        <f>SUM(AN913:AN928)</f>
        <v>0</v>
      </c>
      <c r="AO929" s="3"/>
    </row>
    <row r="930" spans="2:41" x14ac:dyDescent="0.25">
      <c r="B930" s="12"/>
      <c r="C930" s="10"/>
      <c r="V930" s="17"/>
      <c r="X930" s="12"/>
      <c r="Y930" s="10"/>
    </row>
    <row r="931" spans="2:41" x14ac:dyDescent="0.25">
      <c r="B931" s="12"/>
      <c r="C931" s="10"/>
      <c r="V931" s="17"/>
      <c r="X931" s="12"/>
      <c r="Y931" s="10"/>
    </row>
    <row r="932" spans="2:41" x14ac:dyDescent="0.25">
      <c r="B932" s="12"/>
      <c r="C932" s="10"/>
      <c r="E932" s="14"/>
      <c r="V932" s="17"/>
      <c r="X932" s="12"/>
      <c r="Y932" s="10"/>
      <c r="AA932" s="14"/>
    </row>
    <row r="933" spans="2:41" x14ac:dyDescent="0.25">
      <c r="B933" s="12"/>
      <c r="C933" s="10"/>
      <c r="V933" s="17"/>
      <c r="X933" s="12"/>
      <c r="Y933" s="10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V935" s="17"/>
      <c r="X935" s="12"/>
      <c r="Y935" s="10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1"/>
      <c r="C937" s="10"/>
      <c r="V937" s="17"/>
      <c r="X937" s="11"/>
      <c r="Y937" s="10"/>
    </row>
    <row r="938" spans="2:41" x14ac:dyDescent="0.25">
      <c r="B938" s="15" t="s">
        <v>18</v>
      </c>
      <c r="C938" s="16">
        <f>SUM(C919:C937)</f>
        <v>1808.44</v>
      </c>
      <c r="V938" s="17"/>
      <c r="X938" s="15" t="s">
        <v>18</v>
      </c>
      <c r="Y938" s="16">
        <f>SUM(Y919:Y937)</f>
        <v>1808.44</v>
      </c>
    </row>
    <row r="939" spans="2:41" x14ac:dyDescent="0.25">
      <c r="D939" t="s">
        <v>22</v>
      </c>
      <c r="E939" t="s">
        <v>21</v>
      </c>
      <c r="V939" s="17"/>
      <c r="Z939" t="s">
        <v>22</v>
      </c>
      <c r="AA939" t="s">
        <v>21</v>
      </c>
    </row>
    <row r="940" spans="2:41" x14ac:dyDescent="0.25">
      <c r="E940" s="1" t="s">
        <v>19</v>
      </c>
      <c r="V940" s="17"/>
      <c r="AA940" s="1" t="s">
        <v>19</v>
      </c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1:43" x14ac:dyDescent="0.25">
      <c r="V945" s="17"/>
    </row>
    <row r="946" spans="1:43" x14ac:dyDescent="0.25">
      <c r="V946" s="17"/>
    </row>
    <row r="947" spans="1:43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 x14ac:dyDescent="0.25">
      <c r="V950" s="17"/>
    </row>
    <row r="951" spans="1:43" x14ac:dyDescent="0.25">
      <c r="H951" s="192" t="s">
        <v>30</v>
      </c>
      <c r="I951" s="192"/>
      <c r="J951" s="192"/>
      <c r="V951" s="17"/>
      <c r="AA951" s="192" t="s">
        <v>31</v>
      </c>
      <c r="AB951" s="192"/>
      <c r="AC951" s="192"/>
    </row>
    <row r="952" spans="1:43" x14ac:dyDescent="0.25">
      <c r="H952" s="192"/>
      <c r="I952" s="192"/>
      <c r="J952" s="192"/>
      <c r="V952" s="17"/>
      <c r="AA952" s="192"/>
      <c r="AB952" s="192"/>
      <c r="AC952" s="192"/>
    </row>
    <row r="953" spans="1:43" x14ac:dyDescent="0.25">
      <c r="V953" s="17"/>
    </row>
    <row r="954" spans="1:43" x14ac:dyDescent="0.25">
      <c r="V954" s="17"/>
    </row>
    <row r="955" spans="1:43" ht="23.25" x14ac:dyDescent="0.35">
      <c r="B955" s="24" t="s">
        <v>73</v>
      </c>
      <c r="V955" s="17"/>
      <c r="X955" s="22" t="s">
        <v>71</v>
      </c>
    </row>
    <row r="956" spans="1:43" ht="23.25" x14ac:dyDescent="0.35">
      <c r="B956" s="23" t="s">
        <v>32</v>
      </c>
      <c r="C956" s="20">
        <f>IF(X911="PAGADO",0,C916)</f>
        <v>-1808.44</v>
      </c>
      <c r="E956" s="193" t="s">
        <v>20</v>
      </c>
      <c r="F956" s="193"/>
      <c r="G956" s="193"/>
      <c r="H956" s="193"/>
      <c r="V956" s="17"/>
      <c r="X956" s="23" t="s">
        <v>32</v>
      </c>
      <c r="Y956" s="20">
        <f>IF(B1756="PAGADO",0,C961)</f>
        <v>-1808.44</v>
      </c>
      <c r="AA956" s="193" t="s">
        <v>20</v>
      </c>
      <c r="AB956" s="193"/>
      <c r="AC956" s="193"/>
      <c r="AD956" s="193"/>
    </row>
    <row r="957" spans="1:43" x14ac:dyDescent="0.25">
      <c r="B957" s="1" t="s">
        <v>0</v>
      </c>
      <c r="C957" s="19">
        <f>H972</f>
        <v>0</v>
      </c>
      <c r="E957" s="2" t="s">
        <v>1</v>
      </c>
      <c r="F957" s="2" t="s">
        <v>2</v>
      </c>
      <c r="G957" s="2" t="s">
        <v>3</v>
      </c>
      <c r="H957" s="2" t="s">
        <v>4</v>
      </c>
      <c r="N957" s="2" t="s">
        <v>1</v>
      </c>
      <c r="O957" s="2" t="s">
        <v>5</v>
      </c>
      <c r="P957" s="2" t="s">
        <v>4</v>
      </c>
      <c r="Q957" s="2" t="s">
        <v>6</v>
      </c>
      <c r="R957" s="2" t="s">
        <v>7</v>
      </c>
      <c r="S957" s="3"/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</row>
    <row r="958" spans="1:43" x14ac:dyDescent="0.25">
      <c r="C958" s="2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Y958" s="2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x14ac:dyDescent="0.25">
      <c r="B959" s="1" t="s">
        <v>24</v>
      </c>
      <c r="C959" s="19">
        <f>IF(C956&gt;0,C956+C957,C957)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24</v>
      </c>
      <c r="Y959" s="19">
        <f>IF(Y956&gt;0,Y956+Y957,Y957)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x14ac:dyDescent="0.25">
      <c r="B960" s="1" t="s">
        <v>9</v>
      </c>
      <c r="C960" s="20">
        <f>C984</f>
        <v>1808.44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9</v>
      </c>
      <c r="Y960" s="20">
        <f>Y984</f>
        <v>1808.44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6" t="s">
        <v>26</v>
      </c>
      <c r="C961" s="21">
        <f>C959-C960</f>
        <v>-1808.44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 t="s">
        <v>27</v>
      </c>
      <c r="Y961" s="21">
        <f>Y959-Y960</f>
        <v>-1808.44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3.25" x14ac:dyDescent="0.35">
      <c r="B962" s="6"/>
      <c r="C962" s="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95" t="str">
        <f>IF(Y961&lt;0,"NO PAGAR","COBRAR'")</f>
        <v>NO PAGAR</v>
      </c>
      <c r="Y962" s="195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 x14ac:dyDescent="0.35">
      <c r="B963" s="195" t="str">
        <f>IF(C961&lt;0,"NO PAGAR","COBRAR'")</f>
        <v>NO PAGAR</v>
      </c>
      <c r="C963" s="195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6"/>
      <c r="Y963" s="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86" t="s">
        <v>9</v>
      </c>
      <c r="C964" s="187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86" t="s">
        <v>9</v>
      </c>
      <c r="Y964" s="187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9" t="str">
        <f>IF(Y916&lt;0,"SALDO ADELANTADO","SALDO A FAVOR '")</f>
        <v>SALDO ADELANTADO</v>
      </c>
      <c r="C965" s="10">
        <f>IF(Y916&lt;=0,Y916*-1)</f>
        <v>1808.44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IF(C961&lt;0,"SALDO ADELANTADO","SALDO A FAVOR'")</f>
        <v>SALDO ADELANTADO</v>
      </c>
      <c r="Y965" s="10">
        <f>IF(C961&lt;=0,C961*-1)</f>
        <v>1808.44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10</v>
      </c>
      <c r="C966" s="10">
        <f>R974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AN974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16</v>
      </c>
      <c r="C972" s="10"/>
      <c r="E972" s="188" t="s">
        <v>7</v>
      </c>
      <c r="F972" s="189"/>
      <c r="G972" s="190"/>
      <c r="H972" s="5">
        <f>SUM(H958:H971)</f>
        <v>0</v>
      </c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188" t="s">
        <v>7</v>
      </c>
      <c r="AB972" s="189"/>
      <c r="AC972" s="190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 x14ac:dyDescent="0.25">
      <c r="B973" s="11" t="s">
        <v>17</v>
      </c>
      <c r="C973" s="10"/>
      <c r="E973" s="13"/>
      <c r="F973" s="13"/>
      <c r="G973" s="13"/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 x14ac:dyDescent="0.25">
      <c r="B974" s="12"/>
      <c r="C974" s="10"/>
      <c r="N974" s="188" t="s">
        <v>7</v>
      </c>
      <c r="O974" s="189"/>
      <c r="P974" s="189"/>
      <c r="Q974" s="190"/>
      <c r="R974" s="18">
        <f>SUM(R958:R973)</f>
        <v>0</v>
      </c>
      <c r="S974" s="3"/>
      <c r="V974" s="17"/>
      <c r="X974" s="12"/>
      <c r="Y974" s="10"/>
      <c r="AJ974" s="188" t="s">
        <v>7</v>
      </c>
      <c r="AK974" s="189"/>
      <c r="AL974" s="189"/>
      <c r="AM974" s="190"/>
      <c r="AN974" s="18">
        <f>SUM(AN958:AN973)</f>
        <v>0</v>
      </c>
      <c r="AO974" s="3"/>
    </row>
    <row r="975" spans="2:41" x14ac:dyDescent="0.25">
      <c r="B975" s="12"/>
      <c r="C975" s="10"/>
      <c r="V975" s="17"/>
      <c r="X975" s="12"/>
      <c r="Y975" s="10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E977" s="14"/>
      <c r="V977" s="17"/>
      <c r="X977" s="12"/>
      <c r="Y977" s="10"/>
      <c r="AA977" s="14"/>
    </row>
    <row r="978" spans="2:27" x14ac:dyDescent="0.25">
      <c r="B978" s="12"/>
      <c r="C978" s="10"/>
      <c r="V978" s="17"/>
      <c r="X978" s="12"/>
      <c r="Y978" s="10"/>
    </row>
    <row r="979" spans="2:27" x14ac:dyDescent="0.25">
      <c r="B979" s="12"/>
      <c r="C979" s="10"/>
      <c r="V979" s="17"/>
      <c r="X979" s="12"/>
      <c r="Y979" s="10"/>
    </row>
    <row r="980" spans="2:27" x14ac:dyDescent="0.25">
      <c r="B980" s="12"/>
      <c r="C980" s="10"/>
      <c r="V980" s="17"/>
      <c r="X980" s="12"/>
      <c r="Y980" s="10"/>
    </row>
    <row r="981" spans="2:27" x14ac:dyDescent="0.25">
      <c r="B981" s="12"/>
      <c r="C981" s="10"/>
      <c r="V981" s="17"/>
      <c r="X981" s="12"/>
      <c r="Y981" s="10"/>
    </row>
    <row r="982" spans="2:27" x14ac:dyDescent="0.25">
      <c r="B982" s="12"/>
      <c r="C982" s="10"/>
      <c r="V982" s="17"/>
      <c r="X982" s="12"/>
      <c r="Y982" s="10"/>
    </row>
    <row r="983" spans="2:27" x14ac:dyDescent="0.25">
      <c r="B983" s="11"/>
      <c r="C983" s="10"/>
      <c r="V983" s="17"/>
      <c r="X983" s="11"/>
      <c r="Y983" s="10"/>
    </row>
    <row r="984" spans="2:27" x14ac:dyDescent="0.25">
      <c r="B984" s="15" t="s">
        <v>18</v>
      </c>
      <c r="C984" s="16">
        <f>SUM(C965:C983)</f>
        <v>1808.44</v>
      </c>
      <c r="D984" t="s">
        <v>22</v>
      </c>
      <c r="E984" t="s">
        <v>21</v>
      </c>
      <c r="V984" s="17"/>
      <c r="X984" s="15" t="s">
        <v>18</v>
      </c>
      <c r="Y984" s="16">
        <f>SUM(Y965:Y983)</f>
        <v>1808.44</v>
      </c>
      <c r="Z984" t="s">
        <v>22</v>
      </c>
      <c r="AA984" t="s">
        <v>21</v>
      </c>
    </row>
    <row r="985" spans="2:27" x14ac:dyDescent="0.25">
      <c r="E985" s="1" t="s">
        <v>19</v>
      </c>
      <c r="V985" s="17"/>
      <c r="AA985" s="1" t="s">
        <v>19</v>
      </c>
    </row>
    <row r="986" spans="2:27" x14ac:dyDescent="0.25">
      <c r="V986" s="17"/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  <c r="AC998" s="191" t="s">
        <v>29</v>
      </c>
      <c r="AD998" s="191"/>
      <c r="AE998" s="191"/>
    </row>
    <row r="999" spans="2:41" x14ac:dyDescent="0.25">
      <c r="H999" s="192" t="s">
        <v>28</v>
      </c>
      <c r="I999" s="192"/>
      <c r="J999" s="192"/>
      <c r="V999" s="17"/>
      <c r="AC999" s="191"/>
      <c r="AD999" s="191"/>
      <c r="AE999" s="191"/>
    </row>
    <row r="1000" spans="2:41" x14ac:dyDescent="0.25">
      <c r="H1000" s="192"/>
      <c r="I1000" s="192"/>
      <c r="J1000" s="192"/>
      <c r="V1000" s="17"/>
      <c r="AC1000" s="191"/>
      <c r="AD1000" s="191"/>
      <c r="AE1000" s="191"/>
    </row>
    <row r="1001" spans="2:41" x14ac:dyDescent="0.25">
      <c r="V1001" s="17"/>
    </row>
    <row r="1002" spans="2:41" x14ac:dyDescent="0.25">
      <c r="V1002" s="17"/>
    </row>
    <row r="1003" spans="2:41" ht="23.25" x14ac:dyDescent="0.35">
      <c r="B1003" s="22" t="s">
        <v>72</v>
      </c>
      <c r="V1003" s="17"/>
      <c r="X1003" s="22" t="s">
        <v>74</v>
      </c>
    </row>
    <row r="1004" spans="2:41" ht="23.25" x14ac:dyDescent="0.35">
      <c r="B1004" s="23" t="s">
        <v>32</v>
      </c>
      <c r="C1004" s="20">
        <f>IF(X956="PAGADO",0,Y961)</f>
        <v>-1808.44</v>
      </c>
      <c r="E1004" s="193" t="s">
        <v>20</v>
      </c>
      <c r="F1004" s="193"/>
      <c r="G1004" s="193"/>
      <c r="H1004" s="193"/>
      <c r="V1004" s="17"/>
      <c r="X1004" s="23" t="s">
        <v>32</v>
      </c>
      <c r="Y1004" s="20">
        <f>IF(B1004="PAGADO",0,C1009)</f>
        <v>-1808.44</v>
      </c>
      <c r="AA1004" s="193" t="s">
        <v>20</v>
      </c>
      <c r="AB1004" s="193"/>
      <c r="AC1004" s="193"/>
      <c r="AD1004" s="193"/>
    </row>
    <row r="1005" spans="2:41" x14ac:dyDescent="0.25">
      <c r="B1005" s="1" t="s">
        <v>0</v>
      </c>
      <c r="C1005" s="19">
        <f>H1020</f>
        <v>0</v>
      </c>
      <c r="E1005" s="2" t="s">
        <v>1</v>
      </c>
      <c r="F1005" s="2" t="s">
        <v>2</v>
      </c>
      <c r="G1005" s="2" t="s">
        <v>3</v>
      </c>
      <c r="H1005" s="2" t="s">
        <v>4</v>
      </c>
      <c r="N1005" s="2" t="s">
        <v>1</v>
      </c>
      <c r="O1005" s="2" t="s">
        <v>5</v>
      </c>
      <c r="P1005" s="2" t="s">
        <v>4</v>
      </c>
      <c r="Q1005" s="2" t="s">
        <v>6</v>
      </c>
      <c r="R1005" s="2" t="s">
        <v>7</v>
      </c>
      <c r="S1005" s="3"/>
      <c r="V1005" s="17"/>
      <c r="X1005" s="1" t="s">
        <v>0</v>
      </c>
      <c r="Y1005" s="19">
        <f>AD1020</f>
        <v>0</v>
      </c>
      <c r="AA1005" s="2" t="s">
        <v>1</v>
      </c>
      <c r="AB1005" s="2" t="s">
        <v>2</v>
      </c>
      <c r="AC1005" s="2" t="s">
        <v>3</v>
      </c>
      <c r="AD1005" s="2" t="s">
        <v>4</v>
      </c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2:41" x14ac:dyDescent="0.25">
      <c r="C1006" s="2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Y1006" s="2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" t="s">
        <v>24</v>
      </c>
      <c r="C1007" s="19">
        <f>IF(C1004&gt;0,C1004+C1005,C1005)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" t="s">
        <v>24</v>
      </c>
      <c r="Y1007" s="19">
        <f>IF(Y1004&gt;0,Y1004+Y1005,Y1005)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" t="s">
        <v>9</v>
      </c>
      <c r="C1008" s="20">
        <f>C1031</f>
        <v>1808.44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9</v>
      </c>
      <c r="Y1008" s="20">
        <f>Y1031</f>
        <v>1808.44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6" t="s">
        <v>25</v>
      </c>
      <c r="C1009" s="21">
        <f>C1007-C1008</f>
        <v>-1808.44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 t="s">
        <v>8</v>
      </c>
      <c r="Y1009" s="21">
        <f>Y1007-Y1008</f>
        <v>-1808.44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6.25" x14ac:dyDescent="0.4">
      <c r="B1010" s="194" t="str">
        <f>IF(C1009&lt;0,"NO PAGAR","COBRAR")</f>
        <v>NO PAGAR</v>
      </c>
      <c r="C1010" s="194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94" t="str">
        <f>IF(Y1009&lt;0,"NO PAGAR","COBRAR")</f>
        <v>NO PAGAR</v>
      </c>
      <c r="Y1010" s="194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86" t="s">
        <v>9</v>
      </c>
      <c r="C1011" s="18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86" t="s">
        <v>9</v>
      </c>
      <c r="Y1011" s="187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9" t="str">
        <f>IF(C1045&lt;0,"SALDO A FAVOR","SALDO ADELANTAD0'")</f>
        <v>SALDO ADELANTAD0'</v>
      </c>
      <c r="C1012" s="10">
        <f>IF(Y956&lt;=0,Y956*-1)</f>
        <v>1808.44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9" t="str">
        <f>IF(C1009&lt;0,"SALDO ADELANTADO","SALDO A FAVOR'")</f>
        <v>SALDO ADELANTADO</v>
      </c>
      <c r="Y1012" s="10">
        <f>IF(C1009&lt;=0,C1009*-1)</f>
        <v>1808.44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10</v>
      </c>
      <c r="C1013" s="10">
        <f>R1022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10</v>
      </c>
      <c r="Y1013" s="10">
        <f>AN1022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11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12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13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14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15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16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17</v>
      </c>
      <c r="C1020" s="10"/>
      <c r="E1020" s="188" t="s">
        <v>7</v>
      </c>
      <c r="F1020" s="189"/>
      <c r="G1020" s="190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1" t="s">
        <v>17</v>
      </c>
      <c r="Y1020" s="10"/>
      <c r="AA1020" s="188" t="s">
        <v>7</v>
      </c>
      <c r="AB1020" s="189"/>
      <c r="AC1020" s="190"/>
      <c r="AD1020" s="5">
        <f>SUM(AD1006:AD1019)</f>
        <v>0</v>
      </c>
      <c r="AJ1020" s="3"/>
      <c r="AK1020" s="3"/>
      <c r="AL1020" s="3"/>
      <c r="AM1020" s="3"/>
      <c r="AN1020" s="18"/>
      <c r="AO1020" s="3"/>
    </row>
    <row r="1021" spans="2:41" x14ac:dyDescent="0.25">
      <c r="B1021" s="12"/>
      <c r="C1021" s="10"/>
      <c r="E1021" s="13"/>
      <c r="F1021" s="13"/>
      <c r="G1021" s="13"/>
      <c r="N1021" s="3"/>
      <c r="O1021" s="3"/>
      <c r="P1021" s="3"/>
      <c r="Q1021" s="3"/>
      <c r="R1021" s="18"/>
      <c r="S1021" s="3"/>
      <c r="V1021" s="17"/>
      <c r="X1021" s="12"/>
      <c r="Y1021" s="10"/>
      <c r="AA1021" s="13"/>
      <c r="AB1021" s="13"/>
      <c r="AC1021" s="13"/>
      <c r="AJ1021" s="3"/>
      <c r="AK1021" s="3"/>
      <c r="AL1021" s="3"/>
      <c r="AM1021" s="3"/>
      <c r="AN1021" s="18"/>
      <c r="AO1021" s="3"/>
    </row>
    <row r="1022" spans="2:41" x14ac:dyDescent="0.25">
      <c r="B1022" s="12"/>
      <c r="C1022" s="10"/>
      <c r="N1022" s="188" t="s">
        <v>7</v>
      </c>
      <c r="O1022" s="189"/>
      <c r="P1022" s="189"/>
      <c r="Q1022" s="190"/>
      <c r="R1022" s="18">
        <f>SUM(R1006:R1021)</f>
        <v>0</v>
      </c>
      <c r="S1022" s="3"/>
      <c r="V1022" s="17"/>
      <c r="X1022" s="12"/>
      <c r="Y1022" s="10"/>
      <c r="AJ1022" s="188" t="s">
        <v>7</v>
      </c>
      <c r="AK1022" s="189"/>
      <c r="AL1022" s="189"/>
      <c r="AM1022" s="190"/>
      <c r="AN1022" s="18">
        <f>SUM(AN1006:AN1021)</f>
        <v>0</v>
      </c>
      <c r="AO1022" s="3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1:43" x14ac:dyDescent="0.25">
      <c r="B1025" s="12"/>
      <c r="C1025" s="10"/>
      <c r="E1025" s="14"/>
      <c r="V1025" s="17"/>
      <c r="X1025" s="12"/>
      <c r="Y1025" s="10"/>
      <c r="AA1025" s="14"/>
    </row>
    <row r="1026" spans="1:43" x14ac:dyDescent="0.25">
      <c r="B1026" s="12"/>
      <c r="C1026" s="10"/>
      <c r="V1026" s="17"/>
      <c r="X1026" s="12"/>
      <c r="Y1026" s="10"/>
    </row>
    <row r="1027" spans="1:43" x14ac:dyDescent="0.25">
      <c r="B1027" s="12"/>
      <c r="C1027" s="10"/>
      <c r="V1027" s="17"/>
      <c r="X1027" s="12"/>
      <c r="Y1027" s="10"/>
    </row>
    <row r="1028" spans="1:43" x14ac:dyDescent="0.25">
      <c r="B1028" s="12"/>
      <c r="C1028" s="10"/>
      <c r="V1028" s="17"/>
      <c r="X1028" s="12"/>
      <c r="Y1028" s="10"/>
    </row>
    <row r="1029" spans="1:43" x14ac:dyDescent="0.25">
      <c r="B1029" s="12"/>
      <c r="C1029" s="10"/>
      <c r="V1029" s="17"/>
      <c r="X1029" s="12"/>
      <c r="Y1029" s="10"/>
    </row>
    <row r="1030" spans="1:43" x14ac:dyDescent="0.25">
      <c r="B1030" s="11"/>
      <c r="C1030" s="10"/>
      <c r="V1030" s="17"/>
      <c r="X1030" s="11"/>
      <c r="Y1030" s="10"/>
    </row>
    <row r="1031" spans="1:43" x14ac:dyDescent="0.25">
      <c r="B1031" s="15" t="s">
        <v>18</v>
      </c>
      <c r="C1031" s="16">
        <f>SUM(C1012:C1030)</f>
        <v>1808.44</v>
      </c>
      <c r="V1031" s="17"/>
      <c r="X1031" s="15" t="s">
        <v>18</v>
      </c>
      <c r="Y1031" s="16">
        <f>SUM(Y1012:Y1030)</f>
        <v>1808.44</v>
      </c>
    </row>
    <row r="1032" spans="1:43" x14ac:dyDescent="0.25">
      <c r="D1032" t="s">
        <v>22</v>
      </c>
      <c r="E1032" t="s">
        <v>21</v>
      </c>
      <c r="V1032" s="17"/>
      <c r="Z1032" t="s">
        <v>22</v>
      </c>
      <c r="AA1032" t="s">
        <v>21</v>
      </c>
    </row>
    <row r="1033" spans="1:43" x14ac:dyDescent="0.25">
      <c r="E1033" s="1" t="s">
        <v>19</v>
      </c>
      <c r="V1033" s="17"/>
      <c r="AA1033" s="1" t="s">
        <v>19</v>
      </c>
    </row>
    <row r="1034" spans="1:43" x14ac:dyDescent="0.25">
      <c r="V1034" s="17"/>
    </row>
    <row r="1035" spans="1:43" x14ac:dyDescent="0.25">
      <c r="V1035" s="17"/>
    </row>
    <row r="1036" spans="1:43" x14ac:dyDescent="0.25">
      <c r="V1036" s="17"/>
    </row>
    <row r="1037" spans="1:43" x14ac:dyDescent="0.25">
      <c r="V1037" s="17"/>
    </row>
    <row r="1038" spans="1:43" x14ac:dyDescent="0.25">
      <c r="V1038" s="17"/>
    </row>
    <row r="1039" spans="1:43" x14ac:dyDescent="0.25">
      <c r="V1039" s="17"/>
    </row>
    <row r="1040" spans="1:43" x14ac:dyDescent="0.25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1:43" x14ac:dyDescent="0.25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 x14ac:dyDescent="0.25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 x14ac:dyDescent="0.25">
      <c r="V1043" s="17"/>
    </row>
    <row r="1044" spans="1:43" x14ac:dyDescent="0.25">
      <c r="H1044" s="192" t="s">
        <v>30</v>
      </c>
      <c r="I1044" s="192"/>
      <c r="J1044" s="192"/>
      <c r="V1044" s="17"/>
      <c r="AA1044" s="192" t="s">
        <v>31</v>
      </c>
      <c r="AB1044" s="192"/>
      <c r="AC1044" s="192"/>
    </row>
    <row r="1045" spans="1:43" x14ac:dyDescent="0.25">
      <c r="H1045" s="192"/>
      <c r="I1045" s="192"/>
      <c r="J1045" s="192"/>
      <c r="V1045" s="17"/>
      <c r="AA1045" s="192"/>
      <c r="AB1045" s="192"/>
      <c r="AC1045" s="192"/>
    </row>
    <row r="1046" spans="1:43" x14ac:dyDescent="0.25">
      <c r="V1046" s="17"/>
    </row>
    <row r="1047" spans="1:43" x14ac:dyDescent="0.25">
      <c r="V1047" s="17"/>
    </row>
    <row r="1048" spans="1:43" ht="23.25" x14ac:dyDescent="0.35">
      <c r="B1048" s="24" t="s">
        <v>72</v>
      </c>
      <c r="V1048" s="17"/>
      <c r="X1048" s="22" t="s">
        <v>72</v>
      </c>
    </row>
    <row r="1049" spans="1:43" ht="23.25" x14ac:dyDescent="0.35">
      <c r="B1049" s="23" t="s">
        <v>32</v>
      </c>
      <c r="C1049" s="20">
        <f>IF(X1004="PAGADO",0,C1009)</f>
        <v>-1808.44</v>
      </c>
      <c r="E1049" s="193" t="s">
        <v>20</v>
      </c>
      <c r="F1049" s="193"/>
      <c r="G1049" s="193"/>
      <c r="H1049" s="193"/>
      <c r="V1049" s="17"/>
      <c r="X1049" s="23" t="s">
        <v>32</v>
      </c>
      <c r="Y1049" s="20">
        <f>IF(B1849="PAGADO",0,C1054)</f>
        <v>-1808.44</v>
      </c>
      <c r="AA1049" s="193" t="s">
        <v>20</v>
      </c>
      <c r="AB1049" s="193"/>
      <c r="AC1049" s="193"/>
      <c r="AD1049" s="193"/>
    </row>
    <row r="1050" spans="1:43" x14ac:dyDescent="0.25">
      <c r="B1050" s="1" t="s">
        <v>0</v>
      </c>
      <c r="C1050" s="19">
        <f>H1065</f>
        <v>0</v>
      </c>
      <c r="E1050" s="2" t="s">
        <v>1</v>
      </c>
      <c r="F1050" s="2" t="s">
        <v>2</v>
      </c>
      <c r="G1050" s="2" t="s">
        <v>3</v>
      </c>
      <c r="H1050" s="2" t="s">
        <v>4</v>
      </c>
      <c r="N1050" s="2" t="s">
        <v>1</v>
      </c>
      <c r="O1050" s="2" t="s">
        <v>5</v>
      </c>
      <c r="P1050" s="2" t="s">
        <v>4</v>
      </c>
      <c r="Q1050" s="2" t="s">
        <v>6</v>
      </c>
      <c r="R1050" s="2" t="s">
        <v>7</v>
      </c>
      <c r="S1050" s="3"/>
      <c r="V1050" s="17"/>
      <c r="X1050" s="1" t="s">
        <v>0</v>
      </c>
      <c r="Y1050" s="19">
        <f>AD1065</f>
        <v>0</v>
      </c>
      <c r="AA1050" s="2" t="s">
        <v>1</v>
      </c>
      <c r="AB1050" s="2" t="s">
        <v>2</v>
      </c>
      <c r="AC1050" s="2" t="s">
        <v>3</v>
      </c>
      <c r="AD1050" s="2" t="s">
        <v>4</v>
      </c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</row>
    <row r="1051" spans="1:43" x14ac:dyDescent="0.25">
      <c r="C1051" s="2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Y1051" s="2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1:43" x14ac:dyDescent="0.25">
      <c r="B1052" s="1" t="s">
        <v>24</v>
      </c>
      <c r="C1052" s="19">
        <f>IF(C1049&gt;0,C1049+C1050,C1050)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" t="s">
        <v>24</v>
      </c>
      <c r="Y1052" s="19">
        <f>IF(Y1049&gt;0,Y1049+Y1050,Y1050)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 x14ac:dyDescent="0.25">
      <c r="B1053" s="1" t="s">
        <v>9</v>
      </c>
      <c r="C1053" s="20">
        <f>C1077</f>
        <v>1808.44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9</v>
      </c>
      <c r="Y1053" s="20">
        <f>Y1077</f>
        <v>1808.44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 x14ac:dyDescent="0.25">
      <c r="B1054" s="6" t="s">
        <v>26</v>
      </c>
      <c r="C1054" s="21">
        <f>C1052-C1053</f>
        <v>-1808.44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 t="s">
        <v>27</v>
      </c>
      <c r="Y1054" s="21">
        <f>Y1052-Y1053</f>
        <v>-1808.44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ht="23.25" x14ac:dyDescent="0.35">
      <c r="B1055" s="6"/>
      <c r="C1055" s="7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95" t="str">
        <f>IF(Y1054&lt;0,"NO PAGAR","COBRAR'")</f>
        <v>NO PAGAR</v>
      </c>
      <c r="Y1055" s="195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 x14ac:dyDescent="0.35">
      <c r="B1056" s="195" t="str">
        <f>IF(C1054&lt;0,"NO PAGAR","COBRAR'")</f>
        <v>NO PAGAR</v>
      </c>
      <c r="C1056" s="195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6"/>
      <c r="Y1056" s="8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86" t="s">
        <v>9</v>
      </c>
      <c r="C1057" s="187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86" t="s">
        <v>9</v>
      </c>
      <c r="Y1057" s="187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9" t="str">
        <f>IF(Y1009&lt;0,"SALDO ADELANTADO","SALDO A FAVOR '")</f>
        <v>SALDO ADELANTADO</v>
      </c>
      <c r="C1058" s="10">
        <f>IF(Y1009&lt;=0,Y1009*-1)</f>
        <v>1808.44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9" t="str">
        <f>IF(C1054&lt;0,"SALDO ADELANTADO","SALDO A FAVOR'")</f>
        <v>SALDO ADELANTADO</v>
      </c>
      <c r="Y1058" s="10">
        <f>IF(C1054&lt;=0,C1054*-1)</f>
        <v>1808.44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11" t="s">
        <v>10</v>
      </c>
      <c r="C1059" s="10">
        <f>R1067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10</v>
      </c>
      <c r="Y1059" s="10">
        <f>AN1067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1" t="s">
        <v>11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11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1" t="s">
        <v>12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12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13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13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14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14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15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15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16</v>
      </c>
      <c r="C1065" s="10"/>
      <c r="E1065" s="188" t="s">
        <v>7</v>
      </c>
      <c r="F1065" s="189"/>
      <c r="G1065" s="190"/>
      <c r="H1065" s="5">
        <f>SUM(H1051:H1064)</f>
        <v>0</v>
      </c>
      <c r="N1065" s="3"/>
      <c r="O1065" s="3"/>
      <c r="P1065" s="3"/>
      <c r="Q1065" s="3"/>
      <c r="R1065" s="18"/>
      <c r="S1065" s="3"/>
      <c r="V1065" s="17"/>
      <c r="X1065" s="11" t="s">
        <v>16</v>
      </c>
      <c r="Y1065" s="10"/>
      <c r="AA1065" s="188" t="s">
        <v>7</v>
      </c>
      <c r="AB1065" s="189"/>
      <c r="AC1065" s="190"/>
      <c r="AD1065" s="5">
        <f>SUM(AD1051:AD1064)</f>
        <v>0</v>
      </c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17</v>
      </c>
      <c r="C1066" s="10"/>
      <c r="E1066" s="13"/>
      <c r="F1066" s="13"/>
      <c r="G1066" s="13"/>
      <c r="N1066" s="3"/>
      <c r="O1066" s="3"/>
      <c r="P1066" s="3"/>
      <c r="Q1066" s="3"/>
      <c r="R1066" s="18"/>
      <c r="S1066" s="3"/>
      <c r="V1066" s="17"/>
      <c r="X1066" s="11" t="s">
        <v>17</v>
      </c>
      <c r="Y1066" s="10"/>
      <c r="AA1066" s="13"/>
      <c r="AB1066" s="13"/>
      <c r="AC1066" s="13"/>
      <c r="AJ1066" s="3"/>
      <c r="AK1066" s="3"/>
      <c r="AL1066" s="3"/>
      <c r="AM1066" s="3"/>
      <c r="AN1066" s="18"/>
      <c r="AO1066" s="3"/>
    </row>
    <row r="1067" spans="2:41" x14ac:dyDescent="0.25">
      <c r="B1067" s="12"/>
      <c r="C1067" s="10"/>
      <c r="N1067" s="188" t="s">
        <v>7</v>
      </c>
      <c r="O1067" s="189"/>
      <c r="P1067" s="189"/>
      <c r="Q1067" s="190"/>
      <c r="R1067" s="18">
        <f>SUM(R1051:R1066)</f>
        <v>0</v>
      </c>
      <c r="S1067" s="3"/>
      <c r="V1067" s="17"/>
      <c r="X1067" s="12"/>
      <c r="Y1067" s="10"/>
      <c r="AJ1067" s="188" t="s">
        <v>7</v>
      </c>
      <c r="AK1067" s="189"/>
      <c r="AL1067" s="189"/>
      <c r="AM1067" s="190"/>
      <c r="AN1067" s="18">
        <f>SUM(AN1051:AN1066)</f>
        <v>0</v>
      </c>
      <c r="AO1067" s="3"/>
    </row>
    <row r="1068" spans="2:41" x14ac:dyDescent="0.25">
      <c r="B1068" s="12"/>
      <c r="C1068" s="10"/>
      <c r="V1068" s="17"/>
      <c r="X1068" s="12"/>
      <c r="Y1068" s="10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E1070" s="14"/>
      <c r="V1070" s="17"/>
      <c r="X1070" s="12"/>
      <c r="Y1070" s="10"/>
      <c r="AA1070" s="14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V1073" s="17"/>
      <c r="X1073" s="12"/>
      <c r="Y1073" s="10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</row>
    <row r="1076" spans="2:27" x14ac:dyDescent="0.25">
      <c r="B1076" s="11"/>
      <c r="C1076" s="10"/>
      <c r="V1076" s="17"/>
      <c r="X1076" s="11"/>
      <c r="Y1076" s="10"/>
    </row>
    <row r="1077" spans="2:27" x14ac:dyDescent="0.25">
      <c r="B1077" s="15" t="s">
        <v>18</v>
      </c>
      <c r="C1077" s="16">
        <f>SUM(C1058:C1076)</f>
        <v>1808.44</v>
      </c>
      <c r="D1077" t="s">
        <v>22</v>
      </c>
      <c r="E1077" t="s">
        <v>21</v>
      </c>
      <c r="V1077" s="17"/>
      <c r="X1077" s="15" t="s">
        <v>18</v>
      </c>
      <c r="Y1077" s="16">
        <f>SUM(Y1058:Y1076)</f>
        <v>1808.44</v>
      </c>
      <c r="Z1077" t="s">
        <v>22</v>
      </c>
      <c r="AA1077" t="s">
        <v>21</v>
      </c>
    </row>
    <row r="1078" spans="2:27" x14ac:dyDescent="0.25">
      <c r="E1078" s="1" t="s">
        <v>19</v>
      </c>
      <c r="V1078" s="17"/>
      <c r="AA1078" s="1" t="s">
        <v>19</v>
      </c>
    </row>
    <row r="1079" spans="2:27" x14ac:dyDescent="0.25">
      <c r="V1079" s="17"/>
    </row>
    <row r="1080" spans="2:27" x14ac:dyDescent="0.25">
      <c r="V1080" s="17"/>
    </row>
    <row r="1081" spans="2:27" x14ac:dyDescent="0.25">
      <c r="V1081" s="17"/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</sheetData>
  <mergeCells count="289">
    <mergeCell ref="E1065:G1065"/>
    <mergeCell ref="AA1065:AC1065"/>
    <mergeCell ref="N1067:Q1067"/>
    <mergeCell ref="AJ1067:AM1067"/>
    <mergeCell ref="E1049:H1049"/>
    <mergeCell ref="AA1049:AD1049"/>
    <mergeCell ref="X1055:Y1055"/>
    <mergeCell ref="B1056:C1056"/>
    <mergeCell ref="B1057:C1057"/>
    <mergeCell ref="X1057:Y1057"/>
    <mergeCell ref="E1020:G1020"/>
    <mergeCell ref="AA1020:AC1020"/>
    <mergeCell ref="N1022:Q1022"/>
    <mergeCell ref="AJ1022:AM1022"/>
    <mergeCell ref="H1044:J1045"/>
    <mergeCell ref="AA1044:AC1045"/>
    <mergeCell ref="E1004:H1004"/>
    <mergeCell ref="AA1004:AD1004"/>
    <mergeCell ref="B1010:C1010"/>
    <mergeCell ref="X1010:Y1010"/>
    <mergeCell ref="B1011:C1011"/>
    <mergeCell ref="X1011:Y1011"/>
    <mergeCell ref="E972:G972"/>
    <mergeCell ref="AA972:AC972"/>
    <mergeCell ref="N974:Q974"/>
    <mergeCell ref="AJ974:AM974"/>
    <mergeCell ref="AC998:AE1000"/>
    <mergeCell ref="H999:J1000"/>
    <mergeCell ref="E956:H956"/>
    <mergeCell ref="AA956:AD956"/>
    <mergeCell ref="X962:Y962"/>
    <mergeCell ref="B963:C963"/>
    <mergeCell ref="B964:C964"/>
    <mergeCell ref="X964:Y964"/>
    <mergeCell ref="E927:G927"/>
    <mergeCell ref="AA927:AC927"/>
    <mergeCell ref="N929:Q929"/>
    <mergeCell ref="AJ929:AM929"/>
    <mergeCell ref="H951:J952"/>
    <mergeCell ref="AA951:AC952"/>
    <mergeCell ref="E911:H911"/>
    <mergeCell ref="AA911:AD911"/>
    <mergeCell ref="B917:C917"/>
    <mergeCell ref="X917:Y917"/>
    <mergeCell ref="B918:C918"/>
    <mergeCell ref="X918:Y918"/>
    <mergeCell ref="E878:G878"/>
    <mergeCell ref="AA878:AC878"/>
    <mergeCell ref="N880:Q880"/>
    <mergeCell ref="AJ880:AM880"/>
    <mergeCell ref="AC905:AE907"/>
    <mergeCell ref="H906:J907"/>
    <mergeCell ref="E862:H862"/>
    <mergeCell ref="AA862:AD862"/>
    <mergeCell ref="X868:Y868"/>
    <mergeCell ref="B869:C869"/>
    <mergeCell ref="B870:C870"/>
    <mergeCell ref="X870:Y870"/>
    <mergeCell ref="E833:G833"/>
    <mergeCell ref="AA833:AC833"/>
    <mergeCell ref="N835:Q835"/>
    <mergeCell ref="AJ835:AM835"/>
    <mergeCell ref="H857:J858"/>
    <mergeCell ref="AA857:AC858"/>
    <mergeCell ref="E817:H817"/>
    <mergeCell ref="AA817:AD817"/>
    <mergeCell ref="B823:C823"/>
    <mergeCell ref="X823:Y823"/>
    <mergeCell ref="B824:C824"/>
    <mergeCell ref="X824:Y824"/>
    <mergeCell ref="E785:G785"/>
    <mergeCell ref="AA785:AC785"/>
    <mergeCell ref="N787:Q787"/>
    <mergeCell ref="AJ787:AM787"/>
    <mergeCell ref="AC811:AE813"/>
    <mergeCell ref="H812:J813"/>
    <mergeCell ref="E769:H769"/>
    <mergeCell ref="AA769:AD769"/>
    <mergeCell ref="X775:Y775"/>
    <mergeCell ref="B776:C776"/>
    <mergeCell ref="B777:C777"/>
    <mergeCell ref="X777:Y777"/>
    <mergeCell ref="E740:G740"/>
    <mergeCell ref="AA740:AC740"/>
    <mergeCell ref="N742:Q742"/>
    <mergeCell ref="AJ742:AM742"/>
    <mergeCell ref="H764:J765"/>
    <mergeCell ref="AA764:AC765"/>
    <mergeCell ref="E724:H724"/>
    <mergeCell ref="AA724:AD724"/>
    <mergeCell ref="B730:C730"/>
    <mergeCell ref="X730:Y730"/>
    <mergeCell ref="B731:C731"/>
    <mergeCell ref="X731:Y731"/>
    <mergeCell ref="E692:G692"/>
    <mergeCell ref="AA692:AC692"/>
    <mergeCell ref="N694:Q69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4"/>
  <sheetViews>
    <sheetView topLeftCell="E698" zoomScale="89" zoomScaleNormal="89" workbookViewId="0">
      <selection activeCell="S706" sqref="S706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191" t="s">
        <v>29</v>
      </c>
      <c r="AD2" s="191"/>
      <c r="AE2" s="191"/>
    </row>
    <row r="3" spans="2:41" x14ac:dyDescent="0.25">
      <c r="H3" s="192" t="s">
        <v>28</v>
      </c>
      <c r="I3" s="192"/>
      <c r="J3" s="192"/>
      <c r="V3" s="17"/>
      <c r="AC3" s="191"/>
      <c r="AD3" s="191"/>
      <c r="AE3" s="191"/>
    </row>
    <row r="4" spans="2:41" x14ac:dyDescent="0.25">
      <c r="H4" s="192"/>
      <c r="I4" s="192"/>
      <c r="J4" s="192"/>
      <c r="V4" s="17"/>
      <c r="AC4" s="191"/>
      <c r="AD4" s="191"/>
      <c r="AE4" s="19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93" t="s">
        <v>20</v>
      </c>
      <c r="F8" s="193"/>
      <c r="G8" s="193"/>
      <c r="H8" s="193"/>
      <c r="V8" s="17"/>
      <c r="X8" s="23" t="s">
        <v>82</v>
      </c>
      <c r="Y8" s="20">
        <f>IF(B8="PAGADO",0,C13)</f>
        <v>0</v>
      </c>
      <c r="AA8" s="193" t="s">
        <v>20</v>
      </c>
      <c r="AB8" s="193"/>
      <c r="AC8" s="193"/>
      <c r="AD8" s="193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94" t="str">
        <f>IF(C13&lt;0,"NO PAGAR","COBRAR")</f>
        <v>COBRAR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8" t="s">
        <v>7</v>
      </c>
      <c r="F24" s="189"/>
      <c r="G24" s="19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8" t="s">
        <v>7</v>
      </c>
      <c r="AB24" s="189"/>
      <c r="AC24" s="19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 x14ac:dyDescent="0.25">
      <c r="H49" s="192"/>
      <c r="I49" s="192"/>
      <c r="J49" s="192"/>
      <c r="V49" s="17"/>
      <c r="AA49" s="192"/>
      <c r="AB49" s="192"/>
      <c r="AC49" s="19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93" t="s">
        <v>20</v>
      </c>
      <c r="F53" s="193"/>
      <c r="G53" s="193"/>
      <c r="H53" s="193"/>
      <c r="V53" s="17"/>
      <c r="X53" s="23" t="s">
        <v>82</v>
      </c>
      <c r="Y53" s="20">
        <f>IF(B53="PAGADO",0,C58)</f>
        <v>0</v>
      </c>
      <c r="AA53" s="193" t="s">
        <v>20</v>
      </c>
      <c r="AB53" s="193"/>
      <c r="AC53" s="193"/>
      <c r="AD53" s="193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/>
      <c r="E69" s="188" t="s">
        <v>7</v>
      </c>
      <c r="F69" s="189"/>
      <c r="G69" s="19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91" t="s">
        <v>29</v>
      </c>
      <c r="AD100" s="191"/>
      <c r="AE100" s="191"/>
    </row>
    <row r="101" spans="2:41" x14ac:dyDescent="0.25">
      <c r="H101" s="192" t="s">
        <v>28</v>
      </c>
      <c r="I101" s="192"/>
      <c r="J101" s="192"/>
      <c r="V101" s="17"/>
      <c r="AC101" s="191"/>
      <c r="AD101" s="191"/>
      <c r="AE101" s="191"/>
    </row>
    <row r="102" spans="2:41" x14ac:dyDescent="0.25">
      <c r="H102" s="192"/>
      <c r="I102" s="192"/>
      <c r="J102" s="192"/>
      <c r="V102" s="17"/>
      <c r="AC102" s="191"/>
      <c r="AD102" s="191"/>
      <c r="AE102" s="191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193" t="s">
        <v>20</v>
      </c>
      <c r="F106" s="193"/>
      <c r="G106" s="193"/>
      <c r="H106" s="193"/>
      <c r="V106" s="17"/>
      <c r="X106" s="23" t="s">
        <v>32</v>
      </c>
      <c r="Y106" s="20">
        <f>IF(B106="PAGADO",0,C111)</f>
        <v>0</v>
      </c>
      <c r="AA106" s="193" t="s">
        <v>20</v>
      </c>
      <c r="AB106" s="193"/>
      <c r="AC106" s="193"/>
      <c r="AD106" s="193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94" t="str">
        <f>IF(C111&lt;0,"NO PAGAR","COBRAR")</f>
        <v>COBRAR</v>
      </c>
      <c r="C112" s="19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4" t="str">
        <f>IF(Y111&lt;0,"NO PAGAR","COBRAR")</f>
        <v>COBRAR</v>
      </c>
      <c r="Y112" s="19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6" t="s">
        <v>9</v>
      </c>
      <c r="C113" s="18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6" t="s">
        <v>9</v>
      </c>
      <c r="Y113" s="18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8" t="s">
        <v>7</v>
      </c>
      <c r="F122" s="189"/>
      <c r="G122" s="19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8" t="s">
        <v>7</v>
      </c>
      <c r="AB122" s="189"/>
      <c r="AC122" s="19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8" t="s">
        <v>7</v>
      </c>
      <c r="O124" s="189"/>
      <c r="P124" s="189"/>
      <c r="Q124" s="190"/>
      <c r="R124" s="18">
        <f>SUM(R108:R123)</f>
        <v>0</v>
      </c>
      <c r="S124" s="3"/>
      <c r="V124" s="17"/>
      <c r="X124" s="12"/>
      <c r="Y124" s="10"/>
      <c r="AJ124" s="188" t="s">
        <v>7</v>
      </c>
      <c r="AK124" s="189"/>
      <c r="AL124" s="189"/>
      <c r="AM124" s="190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92" t="s">
        <v>30</v>
      </c>
      <c r="I146" s="192"/>
      <c r="J146" s="192"/>
      <c r="V146" s="17"/>
      <c r="AA146" s="192" t="s">
        <v>31</v>
      </c>
      <c r="AB146" s="192"/>
      <c r="AC146" s="192"/>
    </row>
    <row r="147" spans="2:41" x14ac:dyDescent="0.25">
      <c r="H147" s="192"/>
      <c r="I147" s="192"/>
      <c r="J147" s="192"/>
      <c r="V147" s="17"/>
      <c r="AA147" s="192"/>
      <c r="AB147" s="192"/>
      <c r="AC147" s="192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0</v>
      </c>
      <c r="E151" s="193" t="s">
        <v>20</v>
      </c>
      <c r="F151" s="193"/>
      <c r="G151" s="193"/>
      <c r="H151" s="193"/>
      <c r="V151" s="17"/>
      <c r="X151" s="23" t="s">
        <v>82</v>
      </c>
      <c r="Y151" s="20">
        <f>IF(B151="PAGADO",0,C156)</f>
        <v>0</v>
      </c>
      <c r="AA151" s="193" t="s">
        <v>20</v>
      </c>
      <c r="AB151" s="193"/>
      <c r="AC151" s="193"/>
      <c r="AD151" s="193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5" t="str">
        <f>IF(Y156&lt;0,"NO PAGAR","COBRAR'")</f>
        <v>COBRAR'</v>
      </c>
      <c r="Y157" s="19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95" t="str">
        <f>IF(C156&lt;0,"NO PAGAR","COBRAR'")</f>
        <v>COBRAR'</v>
      </c>
      <c r="C158" s="19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6" t="s">
        <v>9</v>
      </c>
      <c r="C159" s="18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6" t="s">
        <v>9</v>
      </c>
      <c r="Y159" s="18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8" t="s">
        <v>7</v>
      </c>
      <c r="F167" s="189"/>
      <c r="G167" s="19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8" t="s">
        <v>7</v>
      </c>
      <c r="AB167" s="189"/>
      <c r="AC167" s="19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8" t="s">
        <v>7</v>
      </c>
      <c r="O169" s="189"/>
      <c r="P169" s="189"/>
      <c r="Q169" s="190"/>
      <c r="R169" s="18">
        <f>SUM(R153:R168)</f>
        <v>0</v>
      </c>
      <c r="S169" s="3"/>
      <c r="V169" s="17"/>
      <c r="X169" s="12"/>
      <c r="Y169" s="10"/>
      <c r="AJ169" s="188" t="s">
        <v>7</v>
      </c>
      <c r="AK169" s="189"/>
      <c r="AL169" s="189"/>
      <c r="AM169" s="190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91" t="s">
        <v>29</v>
      </c>
      <c r="AD185" s="191"/>
      <c r="AE185" s="191"/>
    </row>
    <row r="186" spans="2:41" x14ac:dyDescent="0.25">
      <c r="H186" s="192" t="s">
        <v>28</v>
      </c>
      <c r="I186" s="192"/>
      <c r="J186" s="192"/>
      <c r="V186" s="17"/>
      <c r="AC186" s="191"/>
      <c r="AD186" s="191"/>
      <c r="AE186" s="191"/>
    </row>
    <row r="187" spans="2:41" x14ac:dyDescent="0.25">
      <c r="H187" s="192"/>
      <c r="I187" s="192"/>
      <c r="J187" s="192"/>
      <c r="V187" s="17"/>
      <c r="AC187" s="191"/>
      <c r="AD187" s="191"/>
      <c r="AE187" s="191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193" t="s">
        <v>20</v>
      </c>
      <c r="F191" s="193"/>
      <c r="G191" s="193"/>
      <c r="H191" s="193"/>
      <c r="V191" s="17"/>
      <c r="X191" s="23" t="s">
        <v>32</v>
      </c>
      <c r="Y191" s="20">
        <f>IF(B191="PAGADO",0,C196)</f>
        <v>0</v>
      </c>
      <c r="AA191" s="193" t="s">
        <v>20</v>
      </c>
      <c r="AB191" s="193"/>
      <c r="AC191" s="193"/>
      <c r="AD191" s="193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94" t="str">
        <f>IF(C196&lt;0,"NO PAGAR","COBRAR")</f>
        <v>COBRAR</v>
      </c>
      <c r="C197" s="194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94" t="str">
        <f>IF(Y196&lt;0,"NO PAGAR","COBRAR")</f>
        <v>COBRAR</v>
      </c>
      <c r="Y197" s="194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86" t="s">
        <v>9</v>
      </c>
      <c r="C198" s="187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6" t="s">
        <v>9</v>
      </c>
      <c r="Y198" s="18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88" t="s">
        <v>7</v>
      </c>
      <c r="F207" s="189"/>
      <c r="G207" s="190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88" t="s">
        <v>7</v>
      </c>
      <c r="AB207" s="189"/>
      <c r="AC207" s="190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88" t="s">
        <v>7</v>
      </c>
      <c r="O209" s="189"/>
      <c r="P209" s="189"/>
      <c r="Q209" s="190"/>
      <c r="R209" s="18">
        <f>SUM(R193:R208)</f>
        <v>0</v>
      </c>
      <c r="S209" s="3"/>
      <c r="V209" s="17"/>
      <c r="X209" s="12"/>
      <c r="Y209" s="10"/>
      <c r="AJ209" s="188" t="s">
        <v>7</v>
      </c>
      <c r="AK209" s="189"/>
      <c r="AL209" s="189"/>
      <c r="AM209" s="190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92" t="s">
        <v>30</v>
      </c>
      <c r="I231" s="192"/>
      <c r="J231" s="192"/>
      <c r="V231" s="17"/>
      <c r="AA231" s="192" t="s">
        <v>31</v>
      </c>
      <c r="AB231" s="192"/>
      <c r="AC231" s="192"/>
    </row>
    <row r="232" spans="1:43" x14ac:dyDescent="0.25">
      <c r="H232" s="192"/>
      <c r="I232" s="192"/>
      <c r="J232" s="192"/>
      <c r="V232" s="17"/>
      <c r="AA232" s="192"/>
      <c r="AB232" s="192"/>
      <c r="AC232" s="192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193" t="s">
        <v>20</v>
      </c>
      <c r="F236" s="193"/>
      <c r="G236" s="193"/>
      <c r="H236" s="193"/>
      <c r="V236" s="17"/>
      <c r="X236" s="23" t="s">
        <v>32</v>
      </c>
      <c r="Y236" s="20">
        <f>IF(B236="PAGADO",0,C241)</f>
        <v>0</v>
      </c>
      <c r="AA236" s="193" t="s">
        <v>20</v>
      </c>
      <c r="AB236" s="193"/>
      <c r="AC236" s="193"/>
      <c r="AD236" s="193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5" t="str">
        <f>IF(Y241&lt;0,"NO PAGAR","COBRAR'")</f>
        <v>COBRAR'</v>
      </c>
      <c r="Y242" s="195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195" t="str">
        <f>IF(C241&lt;0,"NO PAGAR","COBRAR'")</f>
        <v>COBRAR'</v>
      </c>
      <c r="C243" s="19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86" t="s">
        <v>9</v>
      </c>
      <c r="C244" s="18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6" t="s">
        <v>9</v>
      </c>
      <c r="Y244" s="187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88" t="s">
        <v>7</v>
      </c>
      <c r="F252" s="189"/>
      <c r="G252" s="190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8" t="s">
        <v>7</v>
      </c>
      <c r="AB252" s="189"/>
      <c r="AC252" s="190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88" t="s">
        <v>7</v>
      </c>
      <c r="O254" s="189"/>
      <c r="P254" s="189"/>
      <c r="Q254" s="190"/>
      <c r="R254" s="18">
        <f>SUM(R238:R253)</f>
        <v>0</v>
      </c>
      <c r="S254" s="3"/>
      <c r="V254" s="17"/>
      <c r="X254" s="12"/>
      <c r="Y254" s="10"/>
      <c r="AJ254" s="188" t="s">
        <v>7</v>
      </c>
      <c r="AK254" s="189"/>
      <c r="AL254" s="189"/>
      <c r="AM254" s="190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91" t="s">
        <v>29</v>
      </c>
      <c r="AD277" s="191"/>
      <c r="AE277" s="191"/>
    </row>
    <row r="278" spans="2:41" x14ac:dyDescent="0.25">
      <c r="H278" s="192" t="s">
        <v>28</v>
      </c>
      <c r="I278" s="192"/>
      <c r="J278" s="192"/>
      <c r="V278" s="17"/>
      <c r="AC278" s="191"/>
      <c r="AD278" s="191"/>
      <c r="AE278" s="191"/>
    </row>
    <row r="279" spans="2:41" x14ac:dyDescent="0.25">
      <c r="H279" s="192"/>
      <c r="I279" s="192"/>
      <c r="J279" s="192"/>
      <c r="V279" s="17"/>
      <c r="AC279" s="191"/>
      <c r="AD279" s="191"/>
      <c r="AE279" s="191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0</v>
      </c>
      <c r="E283" s="193" t="s">
        <v>20</v>
      </c>
      <c r="F283" s="193"/>
      <c r="G283" s="193"/>
      <c r="H283" s="193"/>
      <c r="V283" s="17"/>
      <c r="X283" s="23" t="s">
        <v>32</v>
      </c>
      <c r="Y283" s="20">
        <f>IF(B283="PAGADO",0,C288)</f>
        <v>0</v>
      </c>
      <c r="AA283" s="193" t="s">
        <v>20</v>
      </c>
      <c r="AB283" s="193"/>
      <c r="AC283" s="193"/>
      <c r="AD283" s="193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94" t="str">
        <f>IF(C288&lt;0,"NO PAGAR","COBRAR")</f>
        <v>COBRAR</v>
      </c>
      <c r="C289" s="194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4" t="str">
        <f>IF(Y288&lt;0,"NO PAGAR","COBRAR")</f>
        <v>COBRAR</v>
      </c>
      <c r="Y289" s="194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86" t="s">
        <v>9</v>
      </c>
      <c r="C290" s="187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6" t="s">
        <v>9</v>
      </c>
      <c r="Y290" s="18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88" t="s">
        <v>7</v>
      </c>
      <c r="F299" s="189"/>
      <c r="G299" s="190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8" t="s">
        <v>7</v>
      </c>
      <c r="AB299" s="189"/>
      <c r="AC299" s="190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88" t="s">
        <v>7</v>
      </c>
      <c r="O301" s="189"/>
      <c r="P301" s="189"/>
      <c r="Q301" s="190"/>
      <c r="R301" s="18">
        <f>SUM(R285:R300)</f>
        <v>0</v>
      </c>
      <c r="S301" s="3"/>
      <c r="V301" s="17"/>
      <c r="X301" s="12"/>
      <c r="Y301" s="10"/>
      <c r="AJ301" s="188" t="s">
        <v>7</v>
      </c>
      <c r="AK301" s="189"/>
      <c r="AL301" s="189"/>
      <c r="AM301" s="190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92" t="s">
        <v>30</v>
      </c>
      <c r="I323" s="192"/>
      <c r="J323" s="192"/>
      <c r="V323" s="17"/>
      <c r="AA323" s="192" t="s">
        <v>31</v>
      </c>
      <c r="AB323" s="192"/>
      <c r="AC323" s="192"/>
    </row>
    <row r="324" spans="1:43" x14ac:dyDescent="0.25">
      <c r="H324" s="192"/>
      <c r="I324" s="192"/>
      <c r="J324" s="192"/>
      <c r="V324" s="17"/>
      <c r="AA324" s="192"/>
      <c r="AB324" s="192"/>
      <c r="AC324" s="192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0</v>
      </c>
      <c r="E328" s="193" t="s">
        <v>20</v>
      </c>
      <c r="F328" s="193"/>
      <c r="G328" s="193"/>
      <c r="H328" s="193"/>
      <c r="V328" s="17"/>
      <c r="X328" s="23" t="s">
        <v>156</v>
      </c>
      <c r="Y328" s="20">
        <f>IF(B1074="PAGADO",0,C333)</f>
        <v>0</v>
      </c>
      <c r="AA328" s="193" t="s">
        <v>20</v>
      </c>
      <c r="AB328" s="193"/>
      <c r="AC328" s="193"/>
      <c r="AD328" s="193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5" t="str">
        <f>IF(Y333&lt;0,"NO PAGAR","COBRAR'")</f>
        <v>COBRAR'</v>
      </c>
      <c r="Y334" s="195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195" t="str">
        <f>IF(C333&lt;0,"NO PAGAR","COBRAR'")</f>
        <v>COBRAR'</v>
      </c>
      <c r="C335" s="19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86" t="s">
        <v>9</v>
      </c>
      <c r="C336" s="187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6" t="s">
        <v>9</v>
      </c>
      <c r="Y336" s="187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667</v>
      </c>
      <c r="C344" s="10"/>
      <c r="E344" s="188" t="s">
        <v>7</v>
      </c>
      <c r="F344" s="189"/>
      <c r="G344" s="190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8" t="s">
        <v>7</v>
      </c>
      <c r="AB344" s="189"/>
      <c r="AC344" s="190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88" t="s">
        <v>7</v>
      </c>
      <c r="O346" s="189"/>
      <c r="P346" s="189"/>
      <c r="Q346" s="190"/>
      <c r="R346" s="18">
        <f>SUM(R330:R345)</f>
        <v>0</v>
      </c>
      <c r="S346" s="3"/>
      <c r="V346" s="17"/>
      <c r="X346" s="12"/>
      <c r="Y346" s="10"/>
      <c r="AJ346" s="188" t="s">
        <v>7</v>
      </c>
      <c r="AK346" s="189"/>
      <c r="AL346" s="189"/>
      <c r="AM346" s="190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192" t="s">
        <v>28</v>
      </c>
      <c r="I371" s="192"/>
      <c r="J371" s="192"/>
      <c r="V371" s="17"/>
    </row>
    <row r="372" spans="2:41" x14ac:dyDescent="0.25">
      <c r="H372" s="192"/>
      <c r="I372" s="192"/>
      <c r="J372" s="192"/>
      <c r="V372" s="17"/>
    </row>
    <row r="373" spans="2:41" x14ac:dyDescent="0.25">
      <c r="V373" s="17"/>
      <c r="X373" s="205" t="s">
        <v>64</v>
      </c>
      <c r="AB373" s="199" t="s">
        <v>29</v>
      </c>
      <c r="AC373" s="199"/>
      <c r="AD373" s="199"/>
    </row>
    <row r="374" spans="2:41" x14ac:dyDescent="0.25">
      <c r="V374" s="17"/>
      <c r="X374" s="205"/>
      <c r="AB374" s="199"/>
      <c r="AC374" s="199"/>
      <c r="AD374" s="199"/>
    </row>
    <row r="375" spans="2:41" ht="23.25" x14ac:dyDescent="0.35">
      <c r="B375" s="22" t="s">
        <v>64</v>
      </c>
      <c r="V375" s="17"/>
      <c r="X375" s="205"/>
      <c r="AB375" s="199"/>
      <c r="AC375" s="199"/>
      <c r="AD375" s="199"/>
    </row>
    <row r="376" spans="2:41" ht="23.25" x14ac:dyDescent="0.35">
      <c r="B376" s="23" t="s">
        <v>130</v>
      </c>
      <c r="C376" s="20">
        <f>IF(X328="PAGADO",0,Y333)</f>
        <v>0</v>
      </c>
      <c r="E376" s="193" t="s">
        <v>930</v>
      </c>
      <c r="F376" s="193"/>
      <c r="G376" s="193"/>
      <c r="H376" s="193"/>
      <c r="V376" s="17"/>
      <c r="X376" s="23" t="s">
        <v>32</v>
      </c>
      <c r="Y376" s="20">
        <f>IF(B376="PAGADO",0,C381)</f>
        <v>0</v>
      </c>
      <c r="AA376" s="193" t="s">
        <v>555</v>
      </c>
      <c r="AB376" s="193"/>
      <c r="AC376" s="193"/>
      <c r="AD376" s="193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194" t="str">
        <f>IF(C381&lt;0,"NO PAGAR","COBRAR")</f>
        <v>COBRAR</v>
      </c>
      <c r="C382" s="194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94" t="str">
        <f>IF(Y381&lt;0,"NO PAGAR","COBRAR")</f>
        <v>COBRAR</v>
      </c>
      <c r="Y382" s="194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86" t="s">
        <v>9</v>
      </c>
      <c r="C383" s="187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86" t="s">
        <v>9</v>
      </c>
      <c r="Y383" s="187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88" t="s">
        <v>7</v>
      </c>
      <c r="AB392" s="189"/>
      <c r="AC392" s="190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188" t="s">
        <v>7</v>
      </c>
      <c r="O394" s="189"/>
      <c r="P394" s="189"/>
      <c r="Q394" s="190"/>
      <c r="R394" s="18">
        <f>SUM(R378:R393)</f>
        <v>0</v>
      </c>
      <c r="S394" s="3"/>
      <c r="V394" s="17"/>
      <c r="X394" s="12"/>
      <c r="Y394" s="10"/>
      <c r="AJ394" s="188" t="s">
        <v>7</v>
      </c>
      <c r="AK394" s="189"/>
      <c r="AL394" s="189"/>
      <c r="AM394" s="190"/>
      <c r="AN394" s="18">
        <f>SUM(AN378:AN393)</f>
        <v>0</v>
      </c>
      <c r="AO394" s="3"/>
    </row>
    <row r="395" spans="2:46" x14ac:dyDescent="0.25">
      <c r="B395" s="12"/>
      <c r="C395" s="10"/>
      <c r="E395" s="188" t="s">
        <v>7</v>
      </c>
      <c r="F395" s="189"/>
      <c r="G395" s="190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6"/>
      <c r="J410" s="76"/>
      <c r="V410" s="17"/>
      <c r="AA410" s="192" t="s">
        <v>31</v>
      </c>
      <c r="AB410" s="192"/>
      <c r="AC410" s="192"/>
    </row>
    <row r="411" spans="1:43" ht="15" customHeight="1" x14ac:dyDescent="0.4">
      <c r="H411" s="76"/>
      <c r="I411" s="76"/>
      <c r="J411" s="76"/>
      <c r="V411" s="17"/>
      <c r="AA411" s="192"/>
      <c r="AB411" s="192"/>
      <c r="AC411" s="192"/>
    </row>
    <row r="412" spans="1:43" x14ac:dyDescent="0.25">
      <c r="B412" s="207" t="s">
        <v>64</v>
      </c>
      <c r="F412" s="206" t="s">
        <v>30</v>
      </c>
      <c r="G412" s="206"/>
      <c r="H412" s="206"/>
      <c r="V412" s="17"/>
    </row>
    <row r="413" spans="1:43" x14ac:dyDescent="0.25">
      <c r="B413" s="207"/>
      <c r="F413" s="206"/>
      <c r="G413" s="206"/>
      <c r="H413" s="206"/>
      <c r="V413" s="17"/>
    </row>
    <row r="414" spans="1:43" ht="26.25" customHeight="1" x14ac:dyDescent="0.35">
      <c r="B414" s="207"/>
      <c r="F414" s="206"/>
      <c r="G414" s="206"/>
      <c r="H414" s="206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193" t="s">
        <v>555</v>
      </c>
      <c r="F415" s="193"/>
      <c r="G415" s="193"/>
      <c r="H415" s="193"/>
      <c r="V415" s="17"/>
      <c r="X415" s="23" t="s">
        <v>32</v>
      </c>
      <c r="Y415" s="20">
        <f>IF(B415="PAGADO",0,C420)</f>
        <v>0</v>
      </c>
      <c r="AA415" s="193" t="s">
        <v>555</v>
      </c>
      <c r="AB415" s="193"/>
      <c r="AC415" s="193"/>
      <c r="AD415" s="193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5" t="str">
        <f>IF(Y420&lt;0,"NO PAGAR","COBRAR'")</f>
        <v>NO PAGAR</v>
      </c>
      <c r="Y421" s="19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195" t="str">
        <f>IF(C420&lt;0,"NO PAGAR","COBRAR'")</f>
        <v>COBRAR'</v>
      </c>
      <c r="C422" s="19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86" t="s">
        <v>9</v>
      </c>
      <c r="C423" s="18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6" t="s">
        <v>9</v>
      </c>
      <c r="Y423" s="18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88" t="s">
        <v>7</v>
      </c>
      <c r="AK425" s="189"/>
      <c r="AL425" s="189"/>
      <c r="AM425" s="190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188" t="s">
        <v>7</v>
      </c>
      <c r="F431" s="189"/>
      <c r="G431" s="190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8" t="s">
        <v>7</v>
      </c>
      <c r="AB431" s="189"/>
      <c r="AC431" s="190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188" t="s">
        <v>7</v>
      </c>
      <c r="O433" s="189"/>
      <c r="P433" s="189"/>
      <c r="Q433" s="190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ht="15" customHeight="1" x14ac:dyDescent="0.4">
      <c r="H447" s="76"/>
      <c r="I447" s="76"/>
      <c r="J447" s="76"/>
      <c r="V447" s="17"/>
    </row>
    <row r="448" spans="2:27" ht="15" customHeight="1" x14ac:dyDescent="0.4">
      <c r="H448" s="76"/>
      <c r="I448" s="76"/>
      <c r="J448" s="76"/>
      <c r="V448" s="17"/>
    </row>
    <row r="449" spans="2:41" x14ac:dyDescent="0.25">
      <c r="B449" s="207" t="s">
        <v>66</v>
      </c>
      <c r="F449" s="206" t="s">
        <v>28</v>
      </c>
      <c r="G449" s="206"/>
      <c r="H449" s="206"/>
      <c r="V449" s="17"/>
      <c r="X449" s="205" t="s">
        <v>66</v>
      </c>
      <c r="AB449" s="199" t="s">
        <v>29</v>
      </c>
      <c r="AC449" s="199"/>
      <c r="AD449" s="199"/>
    </row>
    <row r="450" spans="2:41" x14ac:dyDescent="0.25">
      <c r="B450" s="207"/>
      <c r="F450" s="206"/>
      <c r="G450" s="206"/>
      <c r="H450" s="206"/>
      <c r="V450" s="17"/>
      <c r="X450" s="205"/>
      <c r="AB450" s="199"/>
      <c r="AC450" s="199"/>
      <c r="AD450" s="199"/>
    </row>
    <row r="451" spans="2:41" ht="23.25" customHeight="1" x14ac:dyDescent="0.25">
      <c r="B451" s="207"/>
      <c r="F451" s="206"/>
      <c r="G451" s="206"/>
      <c r="H451" s="206"/>
      <c r="V451" s="17"/>
      <c r="X451" s="205"/>
      <c r="AB451" s="199"/>
      <c r="AC451" s="199"/>
      <c r="AD451" s="199"/>
    </row>
    <row r="452" spans="2:41" ht="23.25" x14ac:dyDescent="0.35">
      <c r="B452" s="23" t="s">
        <v>32</v>
      </c>
      <c r="C452" s="20">
        <f>IF(X415="PAGADO",0,Y420)</f>
        <v>-64.009999999999991</v>
      </c>
      <c r="E452" s="193" t="s">
        <v>555</v>
      </c>
      <c r="F452" s="193"/>
      <c r="G452" s="193"/>
      <c r="H452" s="193"/>
      <c r="V452" s="17"/>
      <c r="X452" s="23" t="s">
        <v>32</v>
      </c>
      <c r="Y452" s="20">
        <f>IF(B452="PAGADO",0,C457)</f>
        <v>27.330000000000013</v>
      </c>
      <c r="AA452" s="193" t="s">
        <v>555</v>
      </c>
      <c r="AB452" s="193"/>
      <c r="AC452" s="193"/>
      <c r="AD452" s="193"/>
    </row>
    <row r="453" spans="2:41" x14ac:dyDescent="0.25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 x14ac:dyDescent="0.25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 x14ac:dyDescent="0.25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 x14ac:dyDescent="0.25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 x14ac:dyDescent="0.4">
      <c r="B458" s="194" t="str">
        <f>IF(C457&lt;0,"NO PAGAR","COBRAR")</f>
        <v>COBRAR</v>
      </c>
      <c r="C458" s="194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94" t="str">
        <f>IF(Y457&lt;0,"NO PAGAR","COBRAR")</f>
        <v>NO PAGAR</v>
      </c>
      <c r="Y458" s="194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186" t="s">
        <v>9</v>
      </c>
      <c r="C459" s="187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86" t="s">
        <v>9</v>
      </c>
      <c r="Y459" s="187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x14ac:dyDescent="0.25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 x14ac:dyDescent="0.25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 x14ac:dyDescent="0.25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 x14ac:dyDescent="0.25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x14ac:dyDescent="0.25">
      <c r="B468" s="11" t="s">
        <v>914</v>
      </c>
      <c r="C468" s="10"/>
      <c r="E468" s="188" t="s">
        <v>7</v>
      </c>
      <c r="F468" s="189"/>
      <c r="G468" s="190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88" t="s">
        <v>7</v>
      </c>
      <c r="AB468" s="189"/>
      <c r="AC468" s="190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 x14ac:dyDescent="0.25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 x14ac:dyDescent="0.25">
      <c r="B470" s="12"/>
      <c r="C470" s="10"/>
      <c r="N470" s="188" t="s">
        <v>7</v>
      </c>
      <c r="O470" s="189"/>
      <c r="P470" s="189"/>
      <c r="Q470" s="190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 x14ac:dyDescent="0.25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 x14ac:dyDescent="0.25">
      <c r="B472" s="11"/>
      <c r="C472" s="10"/>
      <c r="V472" s="17"/>
      <c r="X472" s="11"/>
      <c r="Y472" s="10"/>
      <c r="AJ472" s="188" t="s">
        <v>7</v>
      </c>
      <c r="AK472" s="189"/>
      <c r="AL472" s="189"/>
      <c r="AM472" s="190"/>
      <c r="AN472" s="18">
        <f>SUM(AN456:AN471)</f>
        <v>0</v>
      </c>
      <c r="AO472" s="3"/>
    </row>
    <row r="473" spans="2:42" ht="30" x14ac:dyDescent="0.25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 x14ac:dyDescent="0.25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 x14ac:dyDescent="0.25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 x14ac:dyDescent="0.25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 x14ac:dyDescent="0.25">
      <c r="V477" s="17"/>
      <c r="AN477" s="132">
        <f>SUM(AN474:AN476)</f>
        <v>170.91</v>
      </c>
    </row>
    <row r="478" spans="2:42" x14ac:dyDescent="0.25">
      <c r="V478" s="17"/>
    </row>
    <row r="479" spans="2:42" x14ac:dyDescent="0.25">
      <c r="V479" s="17"/>
    </row>
    <row r="480" spans="2:42" x14ac:dyDescent="0.25">
      <c r="V480" s="17"/>
    </row>
    <row r="481" spans="1:43" x14ac:dyDescent="0.25">
      <c r="V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5">
      <c r="V485" s="17"/>
    </row>
    <row r="486" spans="1:43" ht="15" customHeight="1" x14ac:dyDescent="0.4">
      <c r="I486" s="76"/>
      <c r="J486" s="76"/>
      <c r="V486" s="17"/>
    </row>
    <row r="487" spans="1:43" ht="15" customHeight="1" x14ac:dyDescent="0.4">
      <c r="H487" s="76"/>
      <c r="I487" s="76"/>
      <c r="J487" s="76"/>
      <c r="V487" s="17"/>
    </row>
    <row r="488" spans="1:43" x14ac:dyDescent="0.25">
      <c r="B488" s="207" t="s">
        <v>66</v>
      </c>
      <c r="F488" s="210" t="s">
        <v>30</v>
      </c>
      <c r="G488" s="210"/>
      <c r="H488" s="210"/>
      <c r="V488" s="17"/>
      <c r="X488" s="205" t="s">
        <v>66</v>
      </c>
      <c r="AB488" s="206" t="s">
        <v>31</v>
      </c>
      <c r="AC488" s="206"/>
      <c r="AD488" s="206"/>
    </row>
    <row r="489" spans="1:43" ht="15" customHeight="1" x14ac:dyDescent="0.25">
      <c r="B489" s="207"/>
      <c r="F489" s="210"/>
      <c r="G489" s="210"/>
      <c r="H489" s="210"/>
      <c r="V489" s="17"/>
      <c r="X489" s="205"/>
      <c r="AB489" s="206"/>
      <c r="AC489" s="206"/>
      <c r="AD489" s="206"/>
    </row>
    <row r="490" spans="1:43" ht="23.25" customHeight="1" x14ac:dyDescent="0.25">
      <c r="B490" s="207"/>
      <c r="F490" s="210"/>
      <c r="G490" s="210"/>
      <c r="H490" s="210"/>
      <c r="V490" s="17"/>
      <c r="X490" s="205"/>
      <c r="AB490" s="206"/>
      <c r="AC490" s="206"/>
      <c r="AD490" s="206"/>
    </row>
    <row r="491" spans="1:43" ht="23.25" x14ac:dyDescent="0.35">
      <c r="B491" s="23" t="s">
        <v>82</v>
      </c>
      <c r="C491" s="20">
        <f>IF(X452="PAGADO",0,Y457)</f>
        <v>-239.15</v>
      </c>
      <c r="E491" s="193" t="s">
        <v>555</v>
      </c>
      <c r="F491" s="193"/>
      <c r="G491" s="193"/>
      <c r="H491" s="193"/>
      <c r="V491" s="17"/>
      <c r="X491" s="23" t="s">
        <v>32</v>
      </c>
      <c r="Y491" s="20">
        <f>IF(B491="PAGADO",0,C496)</f>
        <v>0</v>
      </c>
      <c r="AA491" s="193" t="s">
        <v>555</v>
      </c>
      <c r="AB491" s="193"/>
      <c r="AC491" s="193"/>
      <c r="AD491" s="193"/>
    </row>
    <row r="492" spans="1:43" x14ac:dyDescent="0.25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 x14ac:dyDescent="0.25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 x14ac:dyDescent="0.25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 x14ac:dyDescent="0.25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 x14ac:dyDescent="0.25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 x14ac:dyDescent="0.3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5" t="str">
        <f>IF(Y496&lt;0,"NO PAGAR","COBRAR'")</f>
        <v>COBRAR'</v>
      </c>
      <c r="Y497" s="195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 x14ac:dyDescent="0.35">
      <c r="B498" s="195" t="str">
        <f>IF(C496&lt;0,"NO PAGAR","COBRAR'")</f>
        <v>COBRAR'</v>
      </c>
      <c r="C498" s="195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 x14ac:dyDescent="0.25">
      <c r="B499" s="186" t="s">
        <v>9</v>
      </c>
      <c r="C499" s="187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86" t="s">
        <v>9</v>
      </c>
      <c r="Y499" s="187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 x14ac:dyDescent="0.25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 x14ac:dyDescent="0.25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 x14ac:dyDescent="0.25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 x14ac:dyDescent="0.25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 x14ac:dyDescent="0.25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 x14ac:dyDescent="0.25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 x14ac:dyDescent="0.25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 x14ac:dyDescent="0.25">
      <c r="B507" s="11" t="s">
        <v>958</v>
      </c>
      <c r="C507" s="10">
        <v>48.66</v>
      </c>
      <c r="E507" s="188" t="s">
        <v>7</v>
      </c>
      <c r="F507" s="189"/>
      <c r="G507" s="190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88" t="s">
        <v>7</v>
      </c>
      <c r="AB507" s="189"/>
      <c r="AC507" s="190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 x14ac:dyDescent="0.25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 x14ac:dyDescent="0.3">
      <c r="B509" s="12"/>
      <c r="C509" s="10"/>
      <c r="N509" s="188" t="s">
        <v>7</v>
      </c>
      <c r="O509" s="189"/>
      <c r="P509" s="189"/>
      <c r="Q509" s="190"/>
      <c r="R509" s="18">
        <f>SUM(R493:R508)</f>
        <v>25</v>
      </c>
      <c r="S509" s="3"/>
      <c r="V509" s="17"/>
      <c r="X509" s="12"/>
      <c r="Y509" s="10"/>
      <c r="AJ509" s="188" t="s">
        <v>7</v>
      </c>
      <c r="AK509" s="189"/>
      <c r="AL509" s="189"/>
      <c r="AM509" s="190"/>
      <c r="AN509" s="18">
        <f>SUM(AN493:AN508)</f>
        <v>0</v>
      </c>
      <c r="AO509" s="3"/>
    </row>
    <row r="510" spans="2:42" ht="27" thickBot="1" x14ac:dyDescent="0.3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 x14ac:dyDescent="0.3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 x14ac:dyDescent="0.3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 x14ac:dyDescent="0.25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 x14ac:dyDescent="0.25">
      <c r="V514" s="17"/>
    </row>
    <row r="515" spans="5:40" x14ac:dyDescent="0.25">
      <c r="V515" s="17"/>
    </row>
    <row r="516" spans="5:40" x14ac:dyDescent="0.25">
      <c r="V516" s="17"/>
    </row>
    <row r="517" spans="5:40" x14ac:dyDescent="0.25">
      <c r="V517" s="17"/>
    </row>
    <row r="518" spans="5:40" x14ac:dyDescent="0.25">
      <c r="V518" s="17"/>
    </row>
    <row r="519" spans="5:40" x14ac:dyDescent="0.25">
      <c r="V519" s="17"/>
    </row>
    <row r="520" spans="5:40" x14ac:dyDescent="0.25">
      <c r="V520" s="17"/>
    </row>
    <row r="521" spans="5:40" x14ac:dyDescent="0.25">
      <c r="V521" s="17"/>
    </row>
    <row r="522" spans="5:40" x14ac:dyDescent="0.25">
      <c r="V522" s="17"/>
    </row>
    <row r="523" spans="5:40" x14ac:dyDescent="0.25">
      <c r="V523" s="17"/>
    </row>
    <row r="524" spans="5:40" x14ac:dyDescent="0.25">
      <c r="V524" s="17"/>
    </row>
    <row r="525" spans="5:40" x14ac:dyDescent="0.25">
      <c r="V525" s="17"/>
    </row>
    <row r="526" spans="5:40" x14ac:dyDescent="0.25">
      <c r="V526" s="17"/>
    </row>
    <row r="527" spans="5:40" x14ac:dyDescent="0.25">
      <c r="V527" s="17"/>
    </row>
    <row r="528" spans="5:40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  <c r="AC532" s="191" t="s">
        <v>29</v>
      </c>
      <c r="AD532" s="191"/>
      <c r="AE532" s="191"/>
    </row>
    <row r="533" spans="2:41" ht="15" customHeight="1" x14ac:dyDescent="0.4">
      <c r="I533" s="76"/>
      <c r="J533" s="76"/>
      <c r="V533" s="17"/>
      <c r="AC533" s="191"/>
      <c r="AD533" s="191"/>
      <c r="AE533" s="191"/>
    </row>
    <row r="534" spans="2:41" ht="15" customHeight="1" x14ac:dyDescent="0.4">
      <c r="H534" s="76"/>
      <c r="I534" s="76"/>
      <c r="J534" s="76"/>
      <c r="V534" s="17"/>
      <c r="AC534" s="191"/>
      <c r="AD534" s="191"/>
      <c r="AE534" s="191"/>
    </row>
    <row r="535" spans="2:41" x14ac:dyDescent="0.25">
      <c r="B535" s="205" t="s">
        <v>67</v>
      </c>
      <c r="F535" s="206" t="s">
        <v>28</v>
      </c>
      <c r="G535" s="206"/>
      <c r="H535" s="206"/>
      <c r="V535" s="17"/>
    </row>
    <row r="536" spans="2:41" x14ac:dyDescent="0.25">
      <c r="B536" s="205"/>
      <c r="F536" s="206"/>
      <c r="G536" s="206"/>
      <c r="H536" s="206"/>
      <c r="V536" s="17"/>
    </row>
    <row r="537" spans="2:41" ht="26.25" customHeight="1" x14ac:dyDescent="0.35">
      <c r="B537" s="205"/>
      <c r="F537" s="206"/>
      <c r="G537" s="206"/>
      <c r="H537" s="206"/>
      <c r="V537" s="17"/>
      <c r="X537" s="22" t="s">
        <v>67</v>
      </c>
    </row>
    <row r="538" spans="2:41" ht="23.25" x14ac:dyDescent="0.35">
      <c r="B538" s="23" t="s">
        <v>32</v>
      </c>
      <c r="C538" s="20">
        <f>IF(X491="PAGADO",0,Y496)</f>
        <v>839.88</v>
      </c>
      <c r="E538" s="193" t="s">
        <v>555</v>
      </c>
      <c r="F538" s="193"/>
      <c r="G538" s="193"/>
      <c r="H538" s="193"/>
      <c r="V538" s="17"/>
      <c r="X538" s="23" t="s">
        <v>32</v>
      </c>
      <c r="Y538" s="20">
        <f>IF(B538="PAGADO",0,C543)</f>
        <v>-76.499999999999773</v>
      </c>
      <c r="AA538" s="193" t="s">
        <v>555</v>
      </c>
      <c r="AB538" s="193"/>
      <c r="AC538" s="193"/>
      <c r="AD538" s="193"/>
    </row>
    <row r="539" spans="2:41" x14ac:dyDescent="0.25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 x14ac:dyDescent="0.25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1036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 x14ac:dyDescent="0.25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1019</v>
      </c>
      <c r="H541" s="5">
        <v>150</v>
      </c>
      <c r="N541" s="25">
        <v>45112</v>
      </c>
      <c r="O541" s="3" t="s">
        <v>1043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 x14ac:dyDescent="0.25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 x14ac:dyDescent="0.25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 x14ac:dyDescent="0.4">
      <c r="B544" s="194" t="str">
        <f>IF(C543&lt;0,"NO PAGAR","COBRAR")</f>
        <v>NO PAGAR</v>
      </c>
      <c r="C544" s="194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4" t="str">
        <f>IF(Y543&lt;0,"NO PAGAR","COBRAR")</f>
        <v>COBRAR</v>
      </c>
      <c r="Y544" s="194"/>
      <c r="AA544" s="4">
        <v>45064</v>
      </c>
      <c r="AB544" s="3" t="s">
        <v>1061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 x14ac:dyDescent="0.25">
      <c r="B545" s="186" t="s">
        <v>9</v>
      </c>
      <c r="C545" s="187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86" t="s">
        <v>9</v>
      </c>
      <c r="Y545" s="187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1031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1027</v>
      </c>
      <c r="C554" s="10">
        <v>114.96</v>
      </c>
      <c r="E554" s="188" t="s">
        <v>7</v>
      </c>
      <c r="F554" s="189"/>
      <c r="G554" s="190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88" t="s">
        <v>7</v>
      </c>
      <c r="AB554" s="189"/>
      <c r="AC554" s="190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 x14ac:dyDescent="0.25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188" t="s">
        <v>7</v>
      </c>
      <c r="O556" s="189"/>
      <c r="P556" s="189"/>
      <c r="Q556" s="190"/>
      <c r="R556" s="18">
        <f>SUM(R540:R555)</f>
        <v>985.81</v>
      </c>
      <c r="S556" s="3"/>
      <c r="V556" s="17"/>
      <c r="X556" s="12"/>
      <c r="Y556" s="10"/>
      <c r="AJ556" s="188" t="s">
        <v>7</v>
      </c>
      <c r="AK556" s="189"/>
      <c r="AL556" s="189"/>
      <c r="AM556" s="190"/>
      <c r="AN556" s="18">
        <f>SUM(AN540:AN555)</f>
        <v>0</v>
      </c>
      <c r="AO556" s="3"/>
    </row>
    <row r="557" spans="2:41" ht="18.75" customHeight="1" thickBot="1" x14ac:dyDescent="0.3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 x14ac:dyDescent="0.3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 x14ac:dyDescent="0.25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 x14ac:dyDescent="0.25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 x14ac:dyDescent="0.25">
      <c r="E562" s="1" t="s">
        <v>19</v>
      </c>
      <c r="V562" s="17"/>
      <c r="AA562" s="1" t="s">
        <v>19</v>
      </c>
    </row>
    <row r="563" spans="1:43" x14ac:dyDescent="0.25">
      <c r="V563" s="17"/>
    </row>
    <row r="564" spans="1:43" x14ac:dyDescent="0.25">
      <c r="V564" s="17"/>
    </row>
    <row r="565" spans="1:43" x14ac:dyDescent="0.25">
      <c r="V565" s="17"/>
    </row>
    <row r="566" spans="1:43" x14ac:dyDescent="0.25">
      <c r="V566" s="17"/>
    </row>
    <row r="567" spans="1:43" x14ac:dyDescent="0.25">
      <c r="V567" s="17"/>
    </row>
    <row r="568" spans="1:43" x14ac:dyDescent="0.25">
      <c r="V568" s="17"/>
    </row>
    <row r="569" spans="1:4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5">
      <c r="V572" s="17"/>
    </row>
    <row r="573" spans="1:43" ht="15" customHeight="1" x14ac:dyDescent="0.4">
      <c r="I573" s="76"/>
      <c r="J573" s="76"/>
      <c r="V573" s="17"/>
      <c r="AA573" s="192" t="s">
        <v>31</v>
      </c>
      <c r="AB573" s="192"/>
      <c r="AC573" s="192"/>
    </row>
    <row r="574" spans="1:43" ht="15" customHeight="1" x14ac:dyDescent="0.4">
      <c r="H574" s="76"/>
      <c r="I574" s="76"/>
      <c r="J574" s="76"/>
      <c r="V574" s="17"/>
      <c r="AA574" s="192"/>
      <c r="AB574" s="192"/>
      <c r="AC574" s="192"/>
    </row>
    <row r="575" spans="1:43" x14ac:dyDescent="0.25">
      <c r="B575" s="207" t="s">
        <v>67</v>
      </c>
      <c r="F575" s="206" t="s">
        <v>30</v>
      </c>
      <c r="G575" s="206"/>
      <c r="H575" s="206"/>
      <c r="V575" s="17"/>
    </row>
    <row r="576" spans="1:43" x14ac:dyDescent="0.25">
      <c r="B576" s="207"/>
      <c r="F576" s="206"/>
      <c r="G576" s="206"/>
      <c r="H576" s="206"/>
      <c r="V576" s="17"/>
    </row>
    <row r="577" spans="2:41" ht="26.25" customHeight="1" x14ac:dyDescent="0.35">
      <c r="B577" s="207"/>
      <c r="F577" s="206"/>
      <c r="G577" s="206"/>
      <c r="H577" s="206"/>
      <c r="V577" s="17"/>
      <c r="X577" s="22" t="s">
        <v>67</v>
      </c>
    </row>
    <row r="578" spans="2:41" ht="23.25" x14ac:dyDescent="0.35">
      <c r="B578" s="23" t="s">
        <v>130</v>
      </c>
      <c r="C578" s="20">
        <f>IF(X538="PAGADO",0,Y543)</f>
        <v>883.50000000000023</v>
      </c>
      <c r="E578" s="193" t="s">
        <v>555</v>
      </c>
      <c r="F578" s="193"/>
      <c r="G578" s="193"/>
      <c r="H578" s="193"/>
      <c r="V578" s="17"/>
      <c r="X578" s="23" t="s">
        <v>32</v>
      </c>
      <c r="Y578" s="20">
        <f>IF(B578="PAGADO",0,C583)</f>
        <v>0</v>
      </c>
      <c r="AA578" s="193" t="s">
        <v>555</v>
      </c>
      <c r="AB578" s="193"/>
      <c r="AC578" s="193"/>
      <c r="AD578" s="193"/>
    </row>
    <row r="579" spans="2:41" x14ac:dyDescent="0.25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 x14ac:dyDescent="0.25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1094</v>
      </c>
      <c r="AC580" s="3" t="s">
        <v>1095</v>
      </c>
      <c r="AD580" s="5">
        <v>140</v>
      </c>
      <c r="AJ580" s="3"/>
      <c r="AK580" s="3"/>
      <c r="AL580" s="3"/>
      <c r="AM580" s="3"/>
      <c r="AN580" s="18"/>
      <c r="AO580" s="3"/>
    </row>
    <row r="581" spans="2:41" x14ac:dyDescent="0.25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 x14ac:dyDescent="0.3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5" t="str">
        <f>IF(Y583&lt;0,"NO PAGAR","COBRAR'")</f>
        <v>COBRAR'</v>
      </c>
      <c r="Y584" s="195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 x14ac:dyDescent="0.35">
      <c r="B585" s="195" t="str">
        <f>IF(C583&lt;0,"NO PAGAR","COBRAR'")</f>
        <v>COBRAR'</v>
      </c>
      <c r="C585" s="195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86" t="s">
        <v>9</v>
      </c>
      <c r="C586" s="187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86" t="s">
        <v>9</v>
      </c>
      <c r="Y586" s="187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16</v>
      </c>
      <c r="C594" s="10"/>
      <c r="E594" s="188" t="s">
        <v>7</v>
      </c>
      <c r="F594" s="189"/>
      <c r="G594" s="190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88" t="s">
        <v>7</v>
      </c>
      <c r="AB594" s="189"/>
      <c r="AC594" s="190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 x14ac:dyDescent="0.25">
      <c r="B595" s="11" t="s">
        <v>1076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 x14ac:dyDescent="0.25">
      <c r="B596" s="12"/>
      <c r="C596" s="10"/>
      <c r="N596" s="188" t="s">
        <v>7</v>
      </c>
      <c r="O596" s="189"/>
      <c r="P596" s="189"/>
      <c r="Q596" s="190"/>
      <c r="R596" s="18">
        <f>SUM(R580:R595)</f>
        <v>0</v>
      </c>
      <c r="S596" s="3"/>
      <c r="V596" s="17"/>
      <c r="X596" s="12"/>
      <c r="Y596" s="10"/>
      <c r="AJ596" s="188" t="s">
        <v>7</v>
      </c>
      <c r="AK596" s="189"/>
      <c r="AL596" s="189"/>
      <c r="AM596" s="190"/>
      <c r="AN596" s="18">
        <f>SUM(AN580:AN595)</f>
        <v>0</v>
      </c>
      <c r="AO596" s="3"/>
    </row>
    <row r="597" spans="2:41" x14ac:dyDescent="0.25">
      <c r="B597" s="12"/>
      <c r="C597" s="10"/>
      <c r="V597" s="17"/>
      <c r="X597" s="12"/>
      <c r="Y597" s="10"/>
    </row>
    <row r="598" spans="2:41" x14ac:dyDescent="0.25">
      <c r="B598" s="12"/>
      <c r="C598" s="10"/>
      <c r="N598" t="s">
        <v>1075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 x14ac:dyDescent="0.25">
      <c r="B599" s="12"/>
      <c r="C599" s="10"/>
      <c r="E599" s="14"/>
      <c r="V599" s="17"/>
      <c r="X599" s="12"/>
      <c r="Y599" s="10"/>
      <c r="AA599" s="14"/>
    </row>
    <row r="600" spans="2:41" x14ac:dyDescent="0.25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 x14ac:dyDescent="0.25">
      <c r="E601" s="1" t="s">
        <v>19</v>
      </c>
      <c r="V601" s="17"/>
      <c r="AA601" s="1" t="s">
        <v>19</v>
      </c>
    </row>
    <row r="602" spans="2:41" x14ac:dyDescent="0.25">
      <c r="V602" s="17"/>
    </row>
    <row r="603" spans="2:41" x14ac:dyDescent="0.25">
      <c r="V603" s="17"/>
    </row>
    <row r="604" spans="2:41" x14ac:dyDescent="0.25">
      <c r="V604" s="17"/>
    </row>
    <row r="605" spans="2:41" x14ac:dyDescent="0.25">
      <c r="V605" s="17"/>
    </row>
    <row r="606" spans="2:41" x14ac:dyDescent="0.25">
      <c r="V606" s="17"/>
    </row>
    <row r="607" spans="2:41" x14ac:dyDescent="0.25">
      <c r="V607" s="17"/>
    </row>
    <row r="608" spans="2:41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  <c r="AC614" s="191" t="s">
        <v>29</v>
      </c>
      <c r="AD614" s="191"/>
      <c r="AE614" s="191"/>
    </row>
    <row r="615" spans="2:41" ht="15" customHeight="1" x14ac:dyDescent="0.4">
      <c r="I615" s="76"/>
      <c r="J615" s="76"/>
      <c r="V615" s="17"/>
      <c r="AC615" s="191"/>
      <c r="AD615" s="191"/>
      <c r="AE615" s="191"/>
    </row>
    <row r="616" spans="2:41" ht="15" customHeight="1" x14ac:dyDescent="0.4">
      <c r="H616" s="76"/>
      <c r="I616" s="76"/>
      <c r="J616" s="76"/>
      <c r="V616" s="17"/>
      <c r="AC616" s="191"/>
      <c r="AD616" s="191"/>
      <c r="AE616" s="191"/>
    </row>
    <row r="617" spans="2:41" x14ac:dyDescent="0.25">
      <c r="B617" s="205" t="s">
        <v>68</v>
      </c>
      <c r="F617" s="206" t="s">
        <v>28</v>
      </c>
      <c r="G617" s="206"/>
      <c r="H617" s="206"/>
      <c r="V617" s="17"/>
    </row>
    <row r="618" spans="2:41" x14ac:dyDescent="0.25">
      <c r="B618" s="205"/>
      <c r="F618" s="206"/>
      <c r="G618" s="206"/>
      <c r="H618" s="206"/>
      <c r="V618" s="17"/>
    </row>
    <row r="619" spans="2:41" ht="26.25" customHeight="1" x14ac:dyDescent="0.35">
      <c r="B619" s="205"/>
      <c r="F619" s="206"/>
      <c r="G619" s="206"/>
      <c r="H619" s="206"/>
      <c r="V619" s="17"/>
      <c r="X619" s="22" t="s">
        <v>68</v>
      </c>
    </row>
    <row r="620" spans="2:41" ht="23.25" x14ac:dyDescent="0.35">
      <c r="B620" s="23" t="s">
        <v>130</v>
      </c>
      <c r="C620" s="20">
        <f>IF(X578="PAGADO",0,Y583)</f>
        <v>140</v>
      </c>
      <c r="E620" s="193" t="s">
        <v>555</v>
      </c>
      <c r="F620" s="193"/>
      <c r="G620" s="193"/>
      <c r="H620" s="193"/>
      <c r="V620" s="17"/>
      <c r="X620" s="23" t="s">
        <v>32</v>
      </c>
      <c r="Y620" s="20">
        <f>IF(B620="PAGADO",0,C625)</f>
        <v>0</v>
      </c>
      <c r="AA620" s="193" t="s">
        <v>1172</v>
      </c>
      <c r="AB620" s="193"/>
      <c r="AC620" s="193"/>
      <c r="AD620" s="193"/>
    </row>
    <row r="621" spans="2:41" x14ac:dyDescent="0.25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 x14ac:dyDescent="0.25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 x14ac:dyDescent="0.25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6" t="s">
        <v>25</v>
      </c>
      <c r="C625" s="21">
        <f>C623-C624</f>
        <v>898.13</v>
      </c>
      <c r="E625" s="4">
        <v>45104</v>
      </c>
      <c r="F625" s="3" t="s">
        <v>1108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 x14ac:dyDescent="0.4">
      <c r="B626" s="194" t="str">
        <f>IF(C625&lt;0,"NO PAGAR","COBRAR")</f>
        <v>COBRAR</v>
      </c>
      <c r="C626" s="194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4" t="str">
        <f>IF(Y625&lt;0,"NO PAGAR","COBRAR")</f>
        <v>COBRAR</v>
      </c>
      <c r="Y626" s="194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86" t="s">
        <v>9</v>
      </c>
      <c r="C627" s="187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86" t="s">
        <v>9</v>
      </c>
      <c r="Y627" s="187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1184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17</v>
      </c>
      <c r="C636" s="10">
        <f>R641</f>
        <v>141.87</v>
      </c>
      <c r="E636" s="188" t="s">
        <v>7</v>
      </c>
      <c r="F636" s="189"/>
      <c r="G636" s="190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88" t="s">
        <v>7</v>
      </c>
      <c r="AB636" s="189"/>
      <c r="AC636" s="190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 x14ac:dyDescent="0.25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 x14ac:dyDescent="0.25">
      <c r="B638" s="12"/>
      <c r="C638" s="10"/>
      <c r="N638" s="188" t="s">
        <v>7</v>
      </c>
      <c r="O638" s="189"/>
      <c r="P638" s="189"/>
      <c r="Q638" s="190"/>
      <c r="R638" s="18">
        <f>SUM(R622:R637)</f>
        <v>0</v>
      </c>
      <c r="S638" s="3"/>
      <c r="V638" s="17"/>
      <c r="X638" s="12"/>
      <c r="Y638" s="10"/>
      <c r="AJ638" s="188" t="s">
        <v>7</v>
      </c>
      <c r="AK638" s="189"/>
      <c r="AL638" s="189"/>
      <c r="AM638" s="190"/>
      <c r="AN638" s="18">
        <f>SUM(AN622:AN637)</f>
        <v>0</v>
      </c>
      <c r="AO638" s="3"/>
    </row>
    <row r="639" spans="2:41" x14ac:dyDescent="0.25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1126</v>
      </c>
      <c r="V639" s="17"/>
      <c r="X639" s="12"/>
      <c r="Y639" s="10"/>
    </row>
    <row r="640" spans="2:41" x14ac:dyDescent="0.25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 x14ac:dyDescent="0.25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 x14ac:dyDescent="0.25">
      <c r="B642" s="12"/>
      <c r="C642" s="10"/>
      <c r="V642" s="17"/>
      <c r="X642" s="12"/>
      <c r="Y642" s="10"/>
    </row>
    <row r="643" spans="1:43" x14ac:dyDescent="0.25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 x14ac:dyDescent="0.25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 x14ac:dyDescent="0.25">
      <c r="E645" s="1" t="s">
        <v>19</v>
      </c>
      <c r="V645" s="17"/>
      <c r="AA645" s="1" t="s">
        <v>19</v>
      </c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V650" s="17"/>
    </row>
    <row r="651" spans="1:43" x14ac:dyDescent="0.25">
      <c r="V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5">
      <c r="V655" s="17"/>
    </row>
    <row r="656" spans="1:43" ht="15" customHeight="1" x14ac:dyDescent="0.4">
      <c r="I656" s="76"/>
      <c r="J656" s="76"/>
      <c r="V656" s="17"/>
      <c r="AA656" s="192" t="s">
        <v>31</v>
      </c>
      <c r="AB656" s="192"/>
      <c r="AC656" s="192"/>
    </row>
    <row r="657" spans="2:41" ht="15" customHeight="1" x14ac:dyDescent="0.4">
      <c r="H657" s="76"/>
      <c r="I657" s="76"/>
      <c r="J657" s="76"/>
      <c r="V657" s="17"/>
      <c r="AA657" s="192"/>
      <c r="AB657" s="192"/>
      <c r="AC657" s="192"/>
    </row>
    <row r="658" spans="2:41" x14ac:dyDescent="0.25">
      <c r="B658" s="207" t="s">
        <v>68</v>
      </c>
      <c r="F658" s="206" t="s">
        <v>30</v>
      </c>
      <c r="G658" s="206"/>
      <c r="H658" s="206"/>
      <c r="V658" s="17"/>
    </row>
    <row r="659" spans="2:41" x14ac:dyDescent="0.25">
      <c r="B659" s="207"/>
      <c r="F659" s="206"/>
      <c r="G659" s="206"/>
      <c r="H659" s="206"/>
      <c r="V659" s="17"/>
    </row>
    <row r="660" spans="2:41" ht="26.25" customHeight="1" x14ac:dyDescent="0.35">
      <c r="B660" s="207"/>
      <c r="F660" s="206"/>
      <c r="G660" s="206"/>
      <c r="H660" s="206"/>
      <c r="V660" s="17"/>
      <c r="X660" s="22" t="s">
        <v>68</v>
      </c>
    </row>
    <row r="661" spans="2:41" ht="23.25" x14ac:dyDescent="0.35">
      <c r="B661" s="23" t="s">
        <v>82</v>
      </c>
      <c r="C661" s="20">
        <f>IF(X620="PAGADO",0,Y625)</f>
        <v>54.480000000000004</v>
      </c>
      <c r="E661" s="193" t="s">
        <v>555</v>
      </c>
      <c r="F661" s="193"/>
      <c r="G661" s="193"/>
      <c r="H661" s="193"/>
      <c r="V661" s="17"/>
      <c r="X661" s="23" t="s">
        <v>32</v>
      </c>
      <c r="Y661" s="20">
        <f>IF(B661="PAGADO",0,C666)</f>
        <v>0</v>
      </c>
      <c r="AA661" s="193" t="s">
        <v>555</v>
      </c>
      <c r="AB661" s="193"/>
      <c r="AC661" s="193"/>
      <c r="AD661" s="193"/>
    </row>
    <row r="662" spans="2:41" x14ac:dyDescent="0.25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1246</v>
      </c>
      <c r="AL663" s="3"/>
      <c r="AM663" s="3"/>
      <c r="AN663" s="18">
        <v>150</v>
      </c>
      <c r="AO663" s="3"/>
    </row>
    <row r="664" spans="2:41" x14ac:dyDescent="0.25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 x14ac:dyDescent="0.35">
      <c r="B667" s="208" t="str">
        <f>IF(C666&lt;0,"NO PAGAR","COBRAR'")</f>
        <v>COBRAR'</v>
      </c>
      <c r="C667" s="20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5" t="str">
        <f>IF(Y666&lt;0,"NO PAGAR","COBRAR'")</f>
        <v>COBRAR'</v>
      </c>
      <c r="Y667" s="195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 x14ac:dyDescent="0.25">
      <c r="B668" s="209"/>
      <c r="C668" s="20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86" t="s">
        <v>9</v>
      </c>
      <c r="C669" s="187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86" t="s">
        <v>9</v>
      </c>
      <c r="Y669" s="187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 x14ac:dyDescent="0.25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 x14ac:dyDescent="0.25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 x14ac:dyDescent="0.25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 x14ac:dyDescent="0.25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 x14ac:dyDescent="0.25">
      <c r="B677" s="11" t="s">
        <v>16</v>
      </c>
      <c r="C677" s="10"/>
      <c r="E677" s="188" t="s">
        <v>7</v>
      </c>
      <c r="F677" s="189"/>
      <c r="G677" s="190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88" t="s">
        <v>7</v>
      </c>
      <c r="AB677" s="189"/>
      <c r="AC677" s="190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 x14ac:dyDescent="0.25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1269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 x14ac:dyDescent="0.25">
      <c r="B679" s="12"/>
      <c r="C679" s="10"/>
      <c r="N679" s="188" t="s">
        <v>7</v>
      </c>
      <c r="O679" s="189"/>
      <c r="P679" s="189"/>
      <c r="Q679" s="190"/>
      <c r="R679" s="18">
        <f>SUM(R663:R678)</f>
        <v>0</v>
      </c>
      <c r="S679" s="3"/>
      <c r="V679" s="17"/>
      <c r="X679" s="12"/>
      <c r="Y679" s="10"/>
      <c r="AJ679" s="188" t="s">
        <v>7</v>
      </c>
      <c r="AK679" s="189"/>
      <c r="AL679" s="189"/>
      <c r="AM679" s="190"/>
      <c r="AN679" s="18">
        <f>SUM(AN663:AN678)</f>
        <v>150</v>
      </c>
      <c r="AO679" s="3"/>
    </row>
    <row r="680" spans="2:43" x14ac:dyDescent="0.25">
      <c r="B680" s="12"/>
      <c r="C680" s="10"/>
      <c r="V680" s="17"/>
      <c r="X680" s="12"/>
      <c r="Y680" s="10"/>
    </row>
    <row r="681" spans="2:43" ht="15.75" thickBot="1" x14ac:dyDescent="0.3">
      <c r="B681" s="12"/>
      <c r="C681" s="10"/>
      <c r="V681" s="17"/>
      <c r="X681" s="12"/>
      <c r="Y681" s="10"/>
    </row>
    <row r="682" spans="2:43" ht="15.75" thickBot="1" x14ac:dyDescent="0.3">
      <c r="B682" s="12"/>
      <c r="C682" s="10"/>
      <c r="E682" s="14"/>
      <c r="V682" s="17"/>
      <c r="X682" s="12"/>
      <c r="Y682" s="10"/>
      <c r="AA682" s="14"/>
      <c r="AJ682" s="183">
        <v>0.29174768518518518</v>
      </c>
      <c r="AK682" s="181">
        <v>20230809</v>
      </c>
      <c r="AL682" s="181" t="s">
        <v>475</v>
      </c>
      <c r="AM682" s="181" t="s">
        <v>476</v>
      </c>
      <c r="AN682" s="184">
        <v>67.819999999999993</v>
      </c>
      <c r="AO682" s="182">
        <v>38752</v>
      </c>
      <c r="AP682" s="181">
        <v>5555</v>
      </c>
      <c r="AQ682" s="180"/>
    </row>
    <row r="683" spans="2:43" x14ac:dyDescent="0.25">
      <c r="B683" s="12"/>
      <c r="C683" s="10"/>
      <c r="V683" s="17"/>
      <c r="X683" s="12"/>
      <c r="Y683" s="10"/>
    </row>
    <row r="684" spans="2:43" x14ac:dyDescent="0.25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 x14ac:dyDescent="0.25">
      <c r="E685" s="1" t="s">
        <v>19</v>
      </c>
      <c r="V685" s="17"/>
      <c r="AA685" s="1" t="s">
        <v>19</v>
      </c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31" x14ac:dyDescent="0.25">
      <c r="V689" s="17"/>
    </row>
    <row r="690" spans="2:31" x14ac:dyDescent="0.25">
      <c r="V690" s="17"/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  <c r="AC698" s="191" t="s">
        <v>29</v>
      </c>
      <c r="AD698" s="191"/>
      <c r="AE698" s="191"/>
    </row>
    <row r="699" spans="2:31" ht="15" customHeight="1" x14ac:dyDescent="0.4">
      <c r="I699" s="76"/>
      <c r="J699" s="76"/>
      <c r="V699" s="17"/>
      <c r="AC699" s="191"/>
      <c r="AD699" s="191"/>
      <c r="AE699" s="191"/>
    </row>
    <row r="700" spans="2:31" ht="15" customHeight="1" x14ac:dyDescent="0.4">
      <c r="H700" s="76"/>
      <c r="I700" s="76"/>
      <c r="J700" s="76"/>
      <c r="V700" s="17"/>
      <c r="AC700" s="191"/>
      <c r="AD700" s="191"/>
      <c r="AE700" s="191"/>
    </row>
    <row r="701" spans="2:31" x14ac:dyDescent="0.25">
      <c r="B701" s="205" t="s">
        <v>69</v>
      </c>
      <c r="F701" s="206" t="s">
        <v>28</v>
      </c>
      <c r="G701" s="206"/>
      <c r="H701" s="206"/>
      <c r="V701" s="17"/>
    </row>
    <row r="702" spans="2:31" x14ac:dyDescent="0.25">
      <c r="B702" s="205"/>
      <c r="F702" s="206"/>
      <c r="G702" s="206"/>
      <c r="H702" s="206"/>
      <c r="V702" s="17"/>
    </row>
    <row r="703" spans="2:31" ht="26.25" customHeight="1" x14ac:dyDescent="0.35">
      <c r="B703" s="205"/>
      <c r="F703" s="206"/>
      <c r="G703" s="206"/>
      <c r="H703" s="206"/>
      <c r="V703" s="17"/>
      <c r="X703" s="22" t="s">
        <v>69</v>
      </c>
    </row>
    <row r="704" spans="2:31" ht="23.25" x14ac:dyDescent="0.35">
      <c r="B704" s="23" t="s">
        <v>32</v>
      </c>
      <c r="C704" s="20">
        <f>IF(X661="PAGADO",0,Y666)</f>
        <v>182.18</v>
      </c>
      <c r="E704" s="193" t="s">
        <v>555</v>
      </c>
      <c r="F704" s="193"/>
      <c r="G704" s="193"/>
      <c r="H704" s="193"/>
      <c r="V704" s="17"/>
      <c r="X704" s="23" t="s">
        <v>32</v>
      </c>
      <c r="Y704" s="20">
        <f>IF(B704="PAGADO",0,C709)</f>
        <v>162.18</v>
      </c>
      <c r="AA704" s="193" t="s">
        <v>20</v>
      </c>
      <c r="AB704" s="193"/>
      <c r="AC704" s="193"/>
      <c r="AD704" s="193"/>
    </row>
    <row r="705" spans="2:41" x14ac:dyDescent="0.25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 x14ac:dyDescent="0.25">
      <c r="C706" s="20"/>
      <c r="E706" s="4"/>
      <c r="F706" s="3"/>
      <c r="G706" s="3"/>
      <c r="H706" s="5"/>
      <c r="N706" s="25">
        <v>45167</v>
      </c>
      <c r="O706" s="3" t="s">
        <v>1290</v>
      </c>
      <c r="P706" s="3"/>
      <c r="Q706" s="3"/>
      <c r="R706" s="18">
        <v>20</v>
      </c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" t="s">
        <v>24</v>
      </c>
      <c r="C707" s="19">
        <f>IF(C704&gt;0,C704+C705,C705)</f>
        <v>182.18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162.18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" t="s">
        <v>9</v>
      </c>
      <c r="C708" s="20">
        <f>C731</f>
        <v>20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Y731</f>
        <v>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6" t="s">
        <v>25</v>
      </c>
      <c r="C709" s="21">
        <f>C707-C708</f>
        <v>162.18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162.18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6.25" x14ac:dyDescent="0.4">
      <c r="B710" s="194" t="str">
        <f>IF(C709&lt;0,"NO PAGAR","COBRAR")</f>
        <v>COBRAR</v>
      </c>
      <c r="C710" s="194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94" t="str">
        <f>IF(Y709&lt;0,"NO PAGAR","COBRAR")</f>
        <v>COBRAR</v>
      </c>
      <c r="Y710" s="194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86" t="s">
        <v>9</v>
      </c>
      <c r="C711" s="187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86" t="s">
        <v>9</v>
      </c>
      <c r="Y711" s="187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9" t="str">
        <f>IF(C745&lt;0,"SALDO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10</v>
      </c>
      <c r="C713" s="10">
        <f>R722</f>
        <v>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11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14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17</v>
      </c>
      <c r="C720" s="10"/>
      <c r="E720" s="188" t="s">
        <v>7</v>
      </c>
      <c r="F720" s="189"/>
      <c r="G720" s="190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88" t="s">
        <v>7</v>
      </c>
      <c r="AB720" s="189"/>
      <c r="AC720" s="190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 x14ac:dyDescent="0.25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 x14ac:dyDescent="0.25">
      <c r="B722" s="12"/>
      <c r="C722" s="10"/>
      <c r="N722" s="188" t="s">
        <v>7</v>
      </c>
      <c r="O722" s="189"/>
      <c r="P722" s="189"/>
      <c r="Q722" s="190"/>
      <c r="R722" s="18">
        <f>SUM(R706:R721)</f>
        <v>20</v>
      </c>
      <c r="S722" s="3"/>
      <c r="V722" s="17"/>
      <c r="X722" s="12"/>
      <c r="Y722" s="10"/>
      <c r="AJ722" s="188" t="s">
        <v>7</v>
      </c>
      <c r="AK722" s="189"/>
      <c r="AL722" s="189"/>
      <c r="AM722" s="190"/>
      <c r="AN722" s="18">
        <f>SUM(AN706:AN721)</f>
        <v>0</v>
      </c>
      <c r="AO722" s="3"/>
    </row>
    <row r="723" spans="2:41" x14ac:dyDescent="0.25">
      <c r="B723" s="12"/>
      <c r="C723" s="10"/>
      <c r="V723" s="17"/>
      <c r="X723" s="12"/>
      <c r="Y723" s="10"/>
    </row>
    <row r="724" spans="2:41" x14ac:dyDescent="0.25">
      <c r="B724" s="12"/>
      <c r="C724" s="10"/>
      <c r="V724" s="17"/>
      <c r="X724" s="12"/>
      <c r="Y724" s="10"/>
    </row>
    <row r="725" spans="2:41" x14ac:dyDescent="0.25">
      <c r="B725" s="12"/>
      <c r="C725" s="10"/>
      <c r="E725" s="14"/>
      <c r="V725" s="17"/>
      <c r="X725" s="12"/>
      <c r="Y725" s="10"/>
      <c r="AA725" s="14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V727" s="17"/>
      <c r="X727" s="12"/>
      <c r="Y727" s="10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1"/>
      <c r="C730" s="10"/>
      <c r="V730" s="17"/>
      <c r="X730" s="11"/>
      <c r="Y730" s="10"/>
    </row>
    <row r="731" spans="2:41" x14ac:dyDescent="0.25">
      <c r="B731" s="15" t="s">
        <v>18</v>
      </c>
      <c r="C731" s="16">
        <f>SUM(C712:C730)</f>
        <v>20</v>
      </c>
      <c r="V731" s="17"/>
      <c r="X731" s="15" t="s">
        <v>18</v>
      </c>
      <c r="Y731" s="16">
        <f>SUM(Y712:Y730)</f>
        <v>0</v>
      </c>
    </row>
    <row r="732" spans="2:41" x14ac:dyDescent="0.25">
      <c r="D732" t="s">
        <v>22</v>
      </c>
      <c r="E732" t="s">
        <v>21</v>
      </c>
      <c r="V732" s="17"/>
      <c r="Z732" t="s">
        <v>22</v>
      </c>
      <c r="AA732" t="s">
        <v>21</v>
      </c>
    </row>
    <row r="733" spans="2:41" x14ac:dyDescent="0.25">
      <c r="E733" s="1" t="s">
        <v>19</v>
      </c>
      <c r="V733" s="17"/>
      <c r="AA733" s="1" t="s">
        <v>19</v>
      </c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1:43" x14ac:dyDescent="0.25">
      <c r="V737" s="17"/>
    </row>
    <row r="738" spans="1:43" x14ac:dyDescent="0.25">
      <c r="V738" s="17"/>
    </row>
    <row r="739" spans="1:43" x14ac:dyDescent="0.25">
      <c r="V739" s="17"/>
    </row>
    <row r="740" spans="1:43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</row>
    <row r="742" spans="1:43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 x14ac:dyDescent="0.25">
      <c r="V743" s="17"/>
    </row>
    <row r="744" spans="1:43" ht="15" customHeight="1" x14ac:dyDescent="0.4">
      <c r="H744" s="76" t="s">
        <v>30</v>
      </c>
      <c r="I744" s="76"/>
      <c r="J744" s="76"/>
      <c r="V744" s="17"/>
      <c r="AA744" s="192" t="s">
        <v>31</v>
      </c>
      <c r="AB744" s="192"/>
      <c r="AC744" s="192"/>
    </row>
    <row r="745" spans="1:43" ht="15" customHeight="1" x14ac:dyDescent="0.4">
      <c r="H745" s="76"/>
      <c r="I745" s="76"/>
      <c r="J745" s="76"/>
      <c r="V745" s="17"/>
      <c r="AA745" s="192"/>
      <c r="AB745" s="192"/>
      <c r="AC745" s="192"/>
    </row>
    <row r="746" spans="1:43" x14ac:dyDescent="0.25">
      <c r="V746" s="17"/>
    </row>
    <row r="747" spans="1:43" x14ac:dyDescent="0.25">
      <c r="V747" s="17"/>
    </row>
    <row r="748" spans="1:43" ht="23.25" x14ac:dyDescent="0.35">
      <c r="B748" s="24" t="s">
        <v>69</v>
      </c>
      <c r="V748" s="17"/>
      <c r="X748" s="22" t="s">
        <v>69</v>
      </c>
    </row>
    <row r="749" spans="1:43" ht="23.25" x14ac:dyDescent="0.35">
      <c r="B749" s="23" t="s">
        <v>32</v>
      </c>
      <c r="C749" s="20">
        <f>IF(X704="PAGADO",0,C709)</f>
        <v>162.18</v>
      </c>
      <c r="E749" s="193" t="s">
        <v>555</v>
      </c>
      <c r="F749" s="193"/>
      <c r="G749" s="193"/>
      <c r="H749" s="193"/>
      <c r="V749" s="17"/>
      <c r="X749" s="23" t="s">
        <v>32</v>
      </c>
      <c r="Y749" s="20">
        <f>IF(B1549="PAGADO",0,C754)</f>
        <v>162.18</v>
      </c>
      <c r="AA749" s="193" t="s">
        <v>20</v>
      </c>
      <c r="AB749" s="193"/>
      <c r="AC749" s="193"/>
      <c r="AD749" s="193"/>
    </row>
    <row r="750" spans="1:43" x14ac:dyDescent="0.25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1:43" x14ac:dyDescent="0.25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x14ac:dyDescent="0.25">
      <c r="B752" s="1" t="s">
        <v>24</v>
      </c>
      <c r="C752" s="19">
        <f>IF(C749&gt;0,C749+C750,C750)</f>
        <v>162.18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162.18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" t="s">
        <v>9</v>
      </c>
      <c r="C753" s="20">
        <f>C777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Y777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6" t="s">
        <v>26</v>
      </c>
      <c r="C754" s="21">
        <f>C752-C753</f>
        <v>162.18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27</v>
      </c>
      <c r="Y754" s="21">
        <f>Y752-Y753</f>
        <v>162.18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3.25" x14ac:dyDescent="0.35">
      <c r="B755" s="6"/>
      <c r="C755" s="7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95" t="str">
        <f>IF(Y754&lt;0,"NO PAGAR","COBRAR'")</f>
        <v>COBRAR'</v>
      </c>
      <c r="Y755" s="195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3.25" x14ac:dyDescent="0.35">
      <c r="B756" s="195" t="str">
        <f>IF(C754&lt;0,"NO PAGAR","COBRAR'")</f>
        <v>COBRAR'</v>
      </c>
      <c r="C756" s="195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/>
      <c r="Y756" s="8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86" t="s">
        <v>9</v>
      </c>
      <c r="C757" s="187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86" t="s">
        <v>9</v>
      </c>
      <c r="Y757" s="187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9" t="str">
        <f>IF(Y709&lt;0,"SALDO ADELANTADO","SALDO A FAVOR '")</f>
        <v>SALDO A FAVOR '</v>
      </c>
      <c r="C758" s="10" t="b">
        <f>IF(Y709&lt;=0,Y709*-1)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IF(C754&lt;0,"SALDO ADELANTADO","SALDO A FAVOR'")</f>
        <v>SALDO A FAVOR'</v>
      </c>
      <c r="Y758" s="10" t="b">
        <f>IF(C754&lt;=0,C754*-1)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10</v>
      </c>
      <c r="C759" s="10">
        <f>R767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AN767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16</v>
      </c>
      <c r="C765" s="10"/>
      <c r="E765" s="188" t="s">
        <v>7</v>
      </c>
      <c r="F765" s="189"/>
      <c r="G765" s="190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188" t="s">
        <v>7</v>
      </c>
      <c r="AB765" s="189"/>
      <c r="AC765" s="190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 x14ac:dyDescent="0.25">
      <c r="B766" s="11" t="s">
        <v>17</v>
      </c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 x14ac:dyDescent="0.25">
      <c r="B767" s="12"/>
      <c r="C767" s="10"/>
      <c r="N767" s="188" t="s">
        <v>7</v>
      </c>
      <c r="O767" s="189"/>
      <c r="P767" s="189"/>
      <c r="Q767" s="190"/>
      <c r="R767" s="18">
        <f>SUM(R751:R766)</f>
        <v>0</v>
      </c>
      <c r="S767" s="3"/>
      <c r="V767" s="17"/>
      <c r="X767" s="12"/>
      <c r="Y767" s="10"/>
      <c r="AJ767" s="188" t="s">
        <v>7</v>
      </c>
      <c r="AK767" s="189"/>
      <c r="AL767" s="189"/>
      <c r="AM767" s="190"/>
      <c r="AN767" s="18">
        <f>SUM(AN751:AN766)</f>
        <v>0</v>
      </c>
      <c r="AO767" s="3"/>
    </row>
    <row r="768" spans="2:41" x14ac:dyDescent="0.25">
      <c r="B768" s="12"/>
      <c r="C768" s="10"/>
      <c r="V768" s="17"/>
      <c r="X768" s="12"/>
      <c r="Y768" s="10"/>
    </row>
    <row r="769" spans="2:27" x14ac:dyDescent="0.25">
      <c r="B769" s="12"/>
      <c r="C769" s="10"/>
      <c r="V769" s="17"/>
      <c r="X769" s="12"/>
      <c r="Y769" s="10"/>
    </row>
    <row r="770" spans="2:27" x14ac:dyDescent="0.25">
      <c r="B770" s="12"/>
      <c r="C770" s="10"/>
      <c r="E770" s="14"/>
      <c r="V770" s="17"/>
      <c r="X770" s="12"/>
      <c r="Y770" s="10"/>
      <c r="AA770" s="14"/>
    </row>
    <row r="771" spans="2:27" x14ac:dyDescent="0.25">
      <c r="B771" s="12"/>
      <c r="C771" s="10"/>
      <c r="V771" s="17"/>
      <c r="X771" s="12"/>
      <c r="Y771" s="10"/>
    </row>
    <row r="772" spans="2:27" x14ac:dyDescent="0.25">
      <c r="B772" s="12"/>
      <c r="C772" s="10"/>
      <c r="V772" s="17"/>
      <c r="X772" s="12"/>
      <c r="Y772" s="10"/>
    </row>
    <row r="773" spans="2:27" x14ac:dyDescent="0.25">
      <c r="B773" s="12"/>
      <c r="C773" s="10"/>
      <c r="V773" s="17"/>
      <c r="X773" s="12"/>
      <c r="Y773" s="10"/>
    </row>
    <row r="774" spans="2:27" x14ac:dyDescent="0.25">
      <c r="B774" s="12"/>
      <c r="C774" s="10"/>
      <c r="V774" s="17"/>
      <c r="X774" s="12"/>
      <c r="Y774" s="10"/>
    </row>
    <row r="775" spans="2:27" x14ac:dyDescent="0.25">
      <c r="B775" s="12"/>
      <c r="C775" s="10"/>
      <c r="V775" s="17"/>
      <c r="X775" s="12"/>
      <c r="Y775" s="10"/>
    </row>
    <row r="776" spans="2:27" x14ac:dyDescent="0.25">
      <c r="B776" s="11"/>
      <c r="C776" s="10"/>
      <c r="V776" s="17"/>
      <c r="X776" s="11"/>
      <c r="Y776" s="10"/>
    </row>
    <row r="777" spans="2:27" x14ac:dyDescent="0.25">
      <c r="B777" s="15" t="s">
        <v>18</v>
      </c>
      <c r="C777" s="16">
        <f>SUM(C758:C776)</f>
        <v>0</v>
      </c>
      <c r="D777" t="s">
        <v>22</v>
      </c>
      <c r="E777" t="s">
        <v>21</v>
      </c>
      <c r="V777" s="17"/>
      <c r="X777" s="15" t="s">
        <v>18</v>
      </c>
      <c r="Y777" s="16">
        <f>SUM(Y758:Y776)</f>
        <v>0</v>
      </c>
      <c r="Z777" t="s">
        <v>22</v>
      </c>
      <c r="AA777" t="s">
        <v>21</v>
      </c>
    </row>
    <row r="778" spans="2:27" x14ac:dyDescent="0.25">
      <c r="E778" s="1" t="s">
        <v>19</v>
      </c>
      <c r="V778" s="17"/>
      <c r="AA778" s="1" t="s">
        <v>19</v>
      </c>
    </row>
    <row r="779" spans="2:27" x14ac:dyDescent="0.25">
      <c r="V779" s="17"/>
    </row>
    <row r="780" spans="2:27" x14ac:dyDescent="0.25">
      <c r="V780" s="17"/>
    </row>
    <row r="781" spans="2:27" x14ac:dyDescent="0.25">
      <c r="V781" s="17"/>
    </row>
    <row r="782" spans="2:27" x14ac:dyDescent="0.25">
      <c r="V782" s="17"/>
    </row>
    <row r="783" spans="2:27" x14ac:dyDescent="0.25">
      <c r="V783" s="17"/>
    </row>
    <row r="784" spans="2:27" x14ac:dyDescent="0.25">
      <c r="V784" s="17"/>
    </row>
    <row r="785" spans="2:41" x14ac:dyDescent="0.25">
      <c r="V785" s="17"/>
    </row>
    <row r="786" spans="2:41" x14ac:dyDescent="0.25">
      <c r="V786" s="17"/>
    </row>
    <row r="787" spans="2:41" x14ac:dyDescent="0.25">
      <c r="V787" s="17"/>
    </row>
    <row r="788" spans="2:41" x14ac:dyDescent="0.25">
      <c r="V788" s="17"/>
    </row>
    <row r="789" spans="2:41" x14ac:dyDescent="0.25">
      <c r="V789" s="17"/>
    </row>
    <row r="790" spans="2:41" x14ac:dyDescent="0.25">
      <c r="V790" s="17"/>
    </row>
    <row r="791" spans="2:41" x14ac:dyDescent="0.25">
      <c r="V791" s="17"/>
      <c r="AC791" s="191" t="s">
        <v>29</v>
      </c>
      <c r="AD791" s="191"/>
      <c r="AE791" s="191"/>
    </row>
    <row r="792" spans="2:41" ht="15" customHeight="1" x14ac:dyDescent="0.4">
      <c r="H792" s="76" t="s">
        <v>28</v>
      </c>
      <c r="I792" s="76"/>
      <c r="J792" s="76"/>
      <c r="V792" s="17"/>
      <c r="AC792" s="191"/>
      <c r="AD792" s="191"/>
      <c r="AE792" s="191"/>
    </row>
    <row r="793" spans="2:41" ht="15" customHeight="1" x14ac:dyDescent="0.4">
      <c r="H793" s="76"/>
      <c r="I793" s="76"/>
      <c r="J793" s="76"/>
      <c r="V793" s="17"/>
      <c r="AC793" s="191"/>
      <c r="AD793" s="191"/>
      <c r="AE793" s="191"/>
    </row>
    <row r="794" spans="2:41" x14ac:dyDescent="0.25">
      <c r="V794" s="17"/>
    </row>
    <row r="795" spans="2:41" x14ac:dyDescent="0.25">
      <c r="V795" s="17"/>
    </row>
    <row r="796" spans="2:41" ht="23.25" x14ac:dyDescent="0.35">
      <c r="B796" s="22" t="s">
        <v>70</v>
      </c>
      <c r="V796" s="17"/>
      <c r="X796" s="22" t="s">
        <v>70</v>
      </c>
    </row>
    <row r="797" spans="2:41" ht="23.25" x14ac:dyDescent="0.35">
      <c r="B797" s="23" t="s">
        <v>32</v>
      </c>
      <c r="C797" s="20">
        <f>IF(X749="PAGADO",0,Y754)</f>
        <v>162.18</v>
      </c>
      <c r="E797" s="193" t="s">
        <v>555</v>
      </c>
      <c r="F797" s="193"/>
      <c r="G797" s="193"/>
      <c r="H797" s="193"/>
      <c r="V797" s="17"/>
      <c r="X797" s="23" t="s">
        <v>32</v>
      </c>
      <c r="Y797" s="20">
        <f>IF(B797="PAGADO",0,C802)</f>
        <v>162.18</v>
      </c>
      <c r="AA797" s="193" t="s">
        <v>20</v>
      </c>
      <c r="AB797" s="193"/>
      <c r="AC797" s="193"/>
      <c r="AD797" s="193"/>
    </row>
    <row r="798" spans="2:41" x14ac:dyDescent="0.25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2:41" x14ac:dyDescent="0.25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" t="s">
        <v>24</v>
      </c>
      <c r="C800" s="19">
        <f>IF(C797&gt;0,C797+C798,C798)</f>
        <v>162.18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IF(Y797&gt;0,Y798+Y797,Y798)</f>
        <v>162.18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" t="s">
        <v>9</v>
      </c>
      <c r="C801" s="20">
        <f>C824</f>
        <v>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Y824</f>
        <v>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6" t="s">
        <v>25</v>
      </c>
      <c r="C802" s="21">
        <f>C800-C801</f>
        <v>162.18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8</v>
      </c>
      <c r="Y802" s="21">
        <f>Y800-Y801</f>
        <v>162.18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6.25" x14ac:dyDescent="0.4">
      <c r="B803" s="194" t="str">
        <f>IF(C802&lt;0,"NO PAGAR","COBRAR")</f>
        <v>COBRAR</v>
      </c>
      <c r="C803" s="194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94" t="str">
        <f>IF(Y802&lt;0,"NO PAGAR","COBRAR")</f>
        <v>COBRAR</v>
      </c>
      <c r="Y803" s="194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86" t="s">
        <v>9</v>
      </c>
      <c r="C804" s="187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86" t="s">
        <v>9</v>
      </c>
      <c r="Y804" s="187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9" t="str">
        <f>IF(C838&lt;0,"SALDO A FAVOR","SALDO ADELANTAD0'")</f>
        <v>SALDO ADELANTAD0'</v>
      </c>
      <c r="C805" s="10" t="b">
        <f>IF(Y749&lt;=0,Y749*-1)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9" t="str">
        <f>IF(C802&lt;0,"SALDO ADELANTADO","SALDO A FAVOR'")</f>
        <v>SALDO A FAVOR'</v>
      </c>
      <c r="Y805" s="10" t="b">
        <f>IF(C802&lt;=0,C802*-1)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10</v>
      </c>
      <c r="C806" s="10">
        <f>R815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10</v>
      </c>
      <c r="Y806" s="10">
        <f>AN815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1" t="s">
        <v>11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11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1" t="s">
        <v>12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12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13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13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14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14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15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15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16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16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17</v>
      </c>
      <c r="C813" s="10"/>
      <c r="E813" s="188" t="s">
        <v>7</v>
      </c>
      <c r="F813" s="189"/>
      <c r="G813" s="190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17</v>
      </c>
      <c r="Y813" s="10"/>
      <c r="AA813" s="188" t="s">
        <v>7</v>
      </c>
      <c r="AB813" s="189"/>
      <c r="AC813" s="190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 x14ac:dyDescent="0.25">
      <c r="B814" s="12"/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2"/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 x14ac:dyDescent="0.25">
      <c r="B815" s="12"/>
      <c r="C815" s="10"/>
      <c r="N815" s="188" t="s">
        <v>7</v>
      </c>
      <c r="O815" s="189"/>
      <c r="P815" s="189"/>
      <c r="Q815" s="190"/>
      <c r="R815" s="18">
        <f>SUM(R799:R814)</f>
        <v>0</v>
      </c>
      <c r="S815" s="3"/>
      <c r="V815" s="17"/>
      <c r="X815" s="12"/>
      <c r="Y815" s="10"/>
      <c r="AJ815" s="188" t="s">
        <v>7</v>
      </c>
      <c r="AK815" s="189"/>
      <c r="AL815" s="189"/>
      <c r="AM815" s="190"/>
      <c r="AN815" s="18">
        <f>SUM(AN799:AN814)</f>
        <v>0</v>
      </c>
      <c r="AO815" s="3"/>
    </row>
    <row r="816" spans="2:41" x14ac:dyDescent="0.25">
      <c r="B816" s="12"/>
      <c r="C816" s="10"/>
      <c r="V816" s="17"/>
      <c r="X816" s="12"/>
      <c r="Y816" s="10"/>
    </row>
    <row r="817" spans="2:27" x14ac:dyDescent="0.25">
      <c r="B817" s="12"/>
      <c r="C817" s="10"/>
      <c r="V817" s="17"/>
      <c r="X817" s="12"/>
      <c r="Y817" s="10"/>
    </row>
    <row r="818" spans="2:27" x14ac:dyDescent="0.25">
      <c r="B818" s="12"/>
      <c r="C818" s="10"/>
      <c r="E818" s="14"/>
      <c r="V818" s="17"/>
      <c r="X818" s="12"/>
      <c r="Y818" s="10"/>
      <c r="AA818" s="14"/>
    </row>
    <row r="819" spans="2:27" x14ac:dyDescent="0.25">
      <c r="B819" s="12"/>
      <c r="C819" s="10"/>
      <c r="V819" s="17"/>
      <c r="X819" s="12"/>
      <c r="Y819" s="10"/>
    </row>
    <row r="820" spans="2:27" x14ac:dyDescent="0.25">
      <c r="B820" s="12"/>
      <c r="C820" s="10"/>
      <c r="V820" s="17"/>
      <c r="X820" s="12"/>
      <c r="Y820" s="10"/>
    </row>
    <row r="821" spans="2:27" x14ac:dyDescent="0.25">
      <c r="B821" s="12"/>
      <c r="C821" s="10"/>
      <c r="V821" s="17"/>
      <c r="X821" s="12"/>
      <c r="Y821" s="10"/>
    </row>
    <row r="822" spans="2:27" x14ac:dyDescent="0.25">
      <c r="B822" s="12"/>
      <c r="C822" s="10"/>
      <c r="V822" s="17"/>
      <c r="X822" s="12"/>
      <c r="Y822" s="10"/>
    </row>
    <row r="823" spans="2:27" x14ac:dyDescent="0.25">
      <c r="B823" s="11"/>
      <c r="C823" s="10"/>
      <c r="V823" s="17"/>
      <c r="X823" s="11"/>
      <c r="Y823" s="10"/>
    </row>
    <row r="824" spans="2:27" x14ac:dyDescent="0.25">
      <c r="B824" s="15" t="s">
        <v>18</v>
      </c>
      <c r="C824" s="16">
        <f>SUM(C805:C823)</f>
        <v>0</v>
      </c>
      <c r="V824" s="17"/>
      <c r="X824" s="15" t="s">
        <v>18</v>
      </c>
      <c r="Y824" s="16">
        <f>SUM(Y805:Y823)</f>
        <v>0</v>
      </c>
    </row>
    <row r="825" spans="2:27" x14ac:dyDescent="0.25">
      <c r="D825" t="s">
        <v>22</v>
      </c>
      <c r="E825" t="s">
        <v>21</v>
      </c>
      <c r="V825" s="17"/>
      <c r="Z825" t="s">
        <v>22</v>
      </c>
      <c r="AA825" t="s">
        <v>21</v>
      </c>
    </row>
    <row r="826" spans="2:27" x14ac:dyDescent="0.25">
      <c r="E826" s="1" t="s">
        <v>19</v>
      </c>
      <c r="V826" s="17"/>
      <c r="AA826" s="1" t="s">
        <v>19</v>
      </c>
    </row>
    <row r="827" spans="2:27" x14ac:dyDescent="0.25">
      <c r="V827" s="17"/>
    </row>
    <row r="828" spans="2:27" x14ac:dyDescent="0.25">
      <c r="V828" s="17"/>
    </row>
    <row r="829" spans="2:27" x14ac:dyDescent="0.25">
      <c r="V829" s="17"/>
    </row>
    <row r="830" spans="2:27" x14ac:dyDescent="0.25">
      <c r="V830" s="17"/>
    </row>
    <row r="831" spans="2:27" x14ac:dyDescent="0.25">
      <c r="V831" s="17"/>
    </row>
    <row r="832" spans="2:27" x14ac:dyDescent="0.25">
      <c r="V832" s="17"/>
    </row>
    <row r="833" spans="1:43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</row>
    <row r="835" spans="1:43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spans="1:43" x14ac:dyDescent="0.25">
      <c r="V836" s="17"/>
    </row>
    <row r="837" spans="1:43" ht="15" customHeight="1" x14ac:dyDescent="0.4">
      <c r="H837" s="76" t="s">
        <v>30</v>
      </c>
      <c r="I837" s="76"/>
      <c r="J837" s="76"/>
      <c r="V837" s="17"/>
      <c r="AA837" s="192" t="s">
        <v>31</v>
      </c>
      <c r="AB837" s="192"/>
      <c r="AC837" s="192"/>
    </row>
    <row r="838" spans="1:43" ht="15" customHeight="1" x14ac:dyDescent="0.4">
      <c r="H838" s="76"/>
      <c r="I838" s="76"/>
      <c r="J838" s="76"/>
      <c r="V838" s="17"/>
      <c r="AA838" s="192"/>
      <c r="AB838" s="192"/>
      <c r="AC838" s="192"/>
    </row>
    <row r="839" spans="1:43" x14ac:dyDescent="0.25">
      <c r="V839" s="17"/>
    </row>
    <row r="840" spans="1:43" x14ac:dyDescent="0.25">
      <c r="V840" s="17"/>
    </row>
    <row r="841" spans="1:43" ht="23.25" x14ac:dyDescent="0.35">
      <c r="B841" s="24" t="s">
        <v>70</v>
      </c>
      <c r="V841" s="17"/>
      <c r="X841" s="22" t="s">
        <v>70</v>
      </c>
    </row>
    <row r="842" spans="1:43" ht="23.25" x14ac:dyDescent="0.35">
      <c r="B842" s="23" t="s">
        <v>32</v>
      </c>
      <c r="C842" s="20">
        <f>IF(X797="PAGADO",0,C802)</f>
        <v>162.18</v>
      </c>
      <c r="E842" s="193" t="s">
        <v>555</v>
      </c>
      <c r="F842" s="193"/>
      <c r="G842" s="193"/>
      <c r="H842" s="193"/>
      <c r="V842" s="17"/>
      <c r="X842" s="23" t="s">
        <v>32</v>
      </c>
      <c r="Y842" s="20">
        <f>IF(B1642="PAGADO",0,C847)</f>
        <v>162.18</v>
      </c>
      <c r="AA842" s="193" t="s">
        <v>20</v>
      </c>
      <c r="AB842" s="193"/>
      <c r="AC842" s="193"/>
      <c r="AD842" s="193"/>
    </row>
    <row r="843" spans="1:43" x14ac:dyDescent="0.25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1:43" x14ac:dyDescent="0.25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 x14ac:dyDescent="0.25">
      <c r="B845" s="1" t="s">
        <v>24</v>
      </c>
      <c r="C845" s="19">
        <f>IF(C842&gt;0,C842+C843,C843)</f>
        <v>162.18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IF(Y842&gt;0,Y842+Y843,Y843)</f>
        <v>162.18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 x14ac:dyDescent="0.25">
      <c r="B846" s="1" t="s">
        <v>9</v>
      </c>
      <c r="C846" s="20">
        <f>C870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Y870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 x14ac:dyDescent="0.25">
      <c r="B847" s="6" t="s">
        <v>26</v>
      </c>
      <c r="C847" s="21">
        <f>C845-C846</f>
        <v>162.18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27</v>
      </c>
      <c r="Y847" s="21">
        <f>Y845-Y846</f>
        <v>162.18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 ht="23.25" x14ac:dyDescent="0.35">
      <c r="B848" s="6"/>
      <c r="C848" s="7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95" t="str">
        <f>IF(Y847&lt;0,"NO PAGAR","COBRAR'")</f>
        <v>COBRAR'</v>
      </c>
      <c r="Y848" s="195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ht="23.25" x14ac:dyDescent="0.35">
      <c r="B849" s="195" t="str">
        <f>IF(C847&lt;0,"NO PAGAR","COBRAR'")</f>
        <v>COBRAR'</v>
      </c>
      <c r="C849" s="195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/>
      <c r="Y849" s="8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86" t="s">
        <v>9</v>
      </c>
      <c r="C850" s="187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86" t="s">
        <v>9</v>
      </c>
      <c r="Y850" s="187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9" t="str">
        <f>IF(Y802&lt;0,"SALDO ADELANTADO","SALDO A FAVOR '")</f>
        <v>SALDO A FAVOR '</v>
      </c>
      <c r="C851" s="10" t="b">
        <f>IF(Y802&lt;=0,Y802*-1)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9" t="str">
        <f>IF(C847&lt;0,"SALDO ADELANTADO","SALDO A FAVOR'")</f>
        <v>SALDO A FAVOR'</v>
      </c>
      <c r="Y851" s="10" t="b">
        <f>IF(C847&lt;=0,C847*-1)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10</v>
      </c>
      <c r="C852" s="10">
        <f>R860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10</v>
      </c>
      <c r="Y852" s="10">
        <f>AN860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11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11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12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12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13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13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14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14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15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15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16</v>
      </c>
      <c r="C858" s="10"/>
      <c r="E858" s="188" t="s">
        <v>7</v>
      </c>
      <c r="F858" s="189"/>
      <c r="G858" s="190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16</v>
      </c>
      <c r="Y858" s="10"/>
      <c r="AA858" s="188" t="s">
        <v>7</v>
      </c>
      <c r="AB858" s="189"/>
      <c r="AC858" s="190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 x14ac:dyDescent="0.25">
      <c r="B859" s="11" t="s">
        <v>17</v>
      </c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1" t="s">
        <v>17</v>
      </c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 x14ac:dyDescent="0.25">
      <c r="B860" s="12"/>
      <c r="C860" s="10"/>
      <c r="N860" s="188" t="s">
        <v>7</v>
      </c>
      <c r="O860" s="189"/>
      <c r="P860" s="189"/>
      <c r="Q860" s="190"/>
      <c r="R860" s="18">
        <f>SUM(R844:R859)</f>
        <v>0</v>
      </c>
      <c r="S860" s="3"/>
      <c r="V860" s="17"/>
      <c r="X860" s="12"/>
      <c r="Y860" s="10"/>
      <c r="AJ860" s="188" t="s">
        <v>7</v>
      </c>
      <c r="AK860" s="189"/>
      <c r="AL860" s="189"/>
      <c r="AM860" s="190"/>
      <c r="AN860" s="18">
        <f>SUM(AN844:AN859)</f>
        <v>0</v>
      </c>
      <c r="AO860" s="3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2"/>
      <c r="C863" s="10"/>
      <c r="E863" s="14"/>
      <c r="V863" s="17"/>
      <c r="X863" s="12"/>
      <c r="Y863" s="10"/>
      <c r="AA863" s="14"/>
    </row>
    <row r="864" spans="2:41" x14ac:dyDescent="0.25">
      <c r="B864" s="12"/>
      <c r="C864" s="10"/>
      <c r="V864" s="17"/>
      <c r="X864" s="12"/>
      <c r="Y864" s="10"/>
    </row>
    <row r="865" spans="2:27" x14ac:dyDescent="0.25">
      <c r="B865" s="12"/>
      <c r="C865" s="10"/>
      <c r="V865" s="17"/>
      <c r="X865" s="12"/>
      <c r="Y865" s="10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2"/>
      <c r="C867" s="10"/>
      <c r="V867" s="17"/>
      <c r="X867" s="12"/>
      <c r="Y867" s="10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1"/>
      <c r="C869" s="10"/>
      <c r="V869" s="17"/>
      <c r="X869" s="11"/>
      <c r="Y869" s="10"/>
    </row>
    <row r="870" spans="2:27" x14ac:dyDescent="0.25">
      <c r="B870" s="15" t="s">
        <v>18</v>
      </c>
      <c r="C870" s="16">
        <f>SUM(C851:C869)</f>
        <v>0</v>
      </c>
      <c r="D870" t="s">
        <v>22</v>
      </c>
      <c r="E870" t="s">
        <v>21</v>
      </c>
      <c r="V870" s="17"/>
      <c r="X870" s="15" t="s">
        <v>18</v>
      </c>
      <c r="Y870" s="16">
        <f>SUM(Y851:Y869)</f>
        <v>0</v>
      </c>
      <c r="Z870" t="s">
        <v>22</v>
      </c>
      <c r="AA870" t="s">
        <v>21</v>
      </c>
    </row>
    <row r="871" spans="2:27" x14ac:dyDescent="0.25">
      <c r="E871" s="1" t="s">
        <v>19</v>
      </c>
      <c r="V871" s="17"/>
      <c r="AA871" s="1" t="s">
        <v>19</v>
      </c>
    </row>
    <row r="872" spans="2:27" x14ac:dyDescent="0.25">
      <c r="V872" s="17"/>
    </row>
    <row r="873" spans="2:27" x14ac:dyDescent="0.25">
      <c r="V873" s="17"/>
    </row>
    <row r="874" spans="2:27" x14ac:dyDescent="0.25">
      <c r="V874" s="17"/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  <c r="AC885" s="191" t="s">
        <v>29</v>
      </c>
      <c r="AD885" s="191"/>
      <c r="AE885" s="191"/>
    </row>
    <row r="886" spans="2:41" ht="15" customHeight="1" x14ac:dyDescent="0.4">
      <c r="H886" s="76" t="s">
        <v>28</v>
      </c>
      <c r="I886" s="76"/>
      <c r="J886" s="76"/>
      <c r="V886" s="17"/>
      <c r="AC886" s="191"/>
      <c r="AD886" s="191"/>
      <c r="AE886" s="191"/>
    </row>
    <row r="887" spans="2:41" ht="15" customHeight="1" x14ac:dyDescent="0.4">
      <c r="H887" s="76"/>
      <c r="I887" s="76"/>
      <c r="J887" s="76"/>
      <c r="V887" s="17"/>
      <c r="AC887" s="191"/>
      <c r="AD887" s="191"/>
      <c r="AE887" s="191"/>
    </row>
    <row r="888" spans="2:41" x14ac:dyDescent="0.25">
      <c r="V888" s="17"/>
    </row>
    <row r="889" spans="2:41" x14ac:dyDescent="0.25">
      <c r="V889" s="17"/>
    </row>
    <row r="890" spans="2:41" ht="23.25" x14ac:dyDescent="0.35">
      <c r="B890" s="22" t="s">
        <v>71</v>
      </c>
      <c r="V890" s="17"/>
      <c r="X890" s="22" t="s">
        <v>71</v>
      </c>
    </row>
    <row r="891" spans="2:41" ht="23.25" x14ac:dyDescent="0.35">
      <c r="B891" s="23" t="s">
        <v>32</v>
      </c>
      <c r="C891" s="20">
        <f>IF(X842="PAGADO",0,Y847)</f>
        <v>162.18</v>
      </c>
      <c r="E891" s="193" t="s">
        <v>555</v>
      </c>
      <c r="F891" s="193"/>
      <c r="G891" s="193"/>
      <c r="H891" s="193"/>
      <c r="V891" s="17"/>
      <c r="X891" s="23" t="s">
        <v>32</v>
      </c>
      <c r="Y891" s="20">
        <f>IF(B891="PAGADO",0,C896)</f>
        <v>162.18</v>
      </c>
      <c r="AA891" s="193" t="s">
        <v>20</v>
      </c>
      <c r="AB891" s="193"/>
      <c r="AC891" s="193"/>
      <c r="AD891" s="193"/>
    </row>
    <row r="892" spans="2:41" x14ac:dyDescent="0.25">
      <c r="B892" s="1" t="s">
        <v>0</v>
      </c>
      <c r="C892" s="19">
        <f>H907</f>
        <v>0</v>
      </c>
      <c r="E892" s="2" t="s">
        <v>1</v>
      </c>
      <c r="F892" s="2" t="s">
        <v>2</v>
      </c>
      <c r="G892" s="2" t="s">
        <v>3</v>
      </c>
      <c r="H892" s="2" t="s">
        <v>4</v>
      </c>
      <c r="N892" s="2" t="s">
        <v>1</v>
      </c>
      <c r="O892" s="2" t="s">
        <v>5</v>
      </c>
      <c r="P892" s="2" t="s">
        <v>4</v>
      </c>
      <c r="Q892" s="2" t="s">
        <v>6</v>
      </c>
      <c r="R892" s="2" t="s">
        <v>7</v>
      </c>
      <c r="S892" s="3"/>
      <c r="V892" s="17"/>
      <c r="X892" s="1" t="s">
        <v>0</v>
      </c>
      <c r="Y892" s="19">
        <f>AD907</f>
        <v>0</v>
      </c>
      <c r="AA892" s="2" t="s">
        <v>1</v>
      </c>
      <c r="AB892" s="2" t="s">
        <v>2</v>
      </c>
      <c r="AC892" s="2" t="s">
        <v>3</v>
      </c>
      <c r="AD892" s="2" t="s">
        <v>4</v>
      </c>
      <c r="AJ892" s="2" t="s">
        <v>1</v>
      </c>
      <c r="AK892" s="2" t="s">
        <v>5</v>
      </c>
      <c r="AL892" s="2" t="s">
        <v>4</v>
      </c>
      <c r="AM892" s="2" t="s">
        <v>6</v>
      </c>
      <c r="AN892" s="2" t="s">
        <v>7</v>
      </c>
      <c r="AO892" s="3"/>
    </row>
    <row r="893" spans="2:41" x14ac:dyDescent="0.25">
      <c r="C893" s="2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Y893" s="2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" t="s">
        <v>24</v>
      </c>
      <c r="C894" s="19">
        <f>IF(C891&gt;0,C891+C892,C892)</f>
        <v>162.18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24</v>
      </c>
      <c r="Y894" s="19">
        <f>IF(Y891&gt;0,Y892+Y891,Y892)</f>
        <v>162.18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" t="s">
        <v>9</v>
      </c>
      <c r="C895" s="20">
        <f>C918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9</v>
      </c>
      <c r="Y895" s="20">
        <f>Y918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6" t="s">
        <v>25</v>
      </c>
      <c r="C896" s="21">
        <f>C894-C895</f>
        <v>162.18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 t="s">
        <v>8</v>
      </c>
      <c r="Y896" s="21">
        <f>Y894-Y895</f>
        <v>162.18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6.25" x14ac:dyDescent="0.4">
      <c r="B897" s="194" t="str">
        <f>IF(C896&lt;0,"NO PAGAR","COBRAR")</f>
        <v>COBRAR</v>
      </c>
      <c r="C897" s="194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94" t="str">
        <f>IF(Y896&lt;0,"NO PAGAR","COBRAR")</f>
        <v>COBRAR</v>
      </c>
      <c r="Y897" s="194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86" t="s">
        <v>9</v>
      </c>
      <c r="C898" s="18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86" t="s">
        <v>9</v>
      </c>
      <c r="Y898" s="187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9" t="str">
        <f>IF(C932&lt;0,"SALDO A FAVOR","SALDO ADELANTAD0'")</f>
        <v>SALDO ADELANTAD0'</v>
      </c>
      <c r="C899" s="10" t="b">
        <f>IF(Y847&lt;=0,Y847*-1)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IF(C896&lt;0,"SALDO ADELANTADO","SALDO A FAVOR'")</f>
        <v>SALDO A FAVOR'</v>
      </c>
      <c r="Y899" s="10" t="b">
        <f>IF(C896&lt;=0,C896*-1)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10</v>
      </c>
      <c r="C900" s="10">
        <f>R909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AN909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16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17</v>
      </c>
      <c r="C907" s="10"/>
      <c r="E907" s="188" t="s">
        <v>7</v>
      </c>
      <c r="F907" s="189"/>
      <c r="G907" s="190"/>
      <c r="H907" s="5">
        <f>SUM(H893:H906)</f>
        <v>0</v>
      </c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88" t="s">
        <v>7</v>
      </c>
      <c r="AB907" s="189"/>
      <c r="AC907" s="190"/>
      <c r="AD907" s="5">
        <f>SUM(AD893:AD906)</f>
        <v>0</v>
      </c>
      <c r="AJ907" s="3"/>
      <c r="AK907" s="3"/>
      <c r="AL907" s="3"/>
      <c r="AM907" s="3"/>
      <c r="AN907" s="18"/>
      <c r="AO907" s="3"/>
    </row>
    <row r="908" spans="2:41" x14ac:dyDescent="0.25">
      <c r="B908" s="12"/>
      <c r="C908" s="10"/>
      <c r="E908" s="13"/>
      <c r="F908" s="13"/>
      <c r="G908" s="13"/>
      <c r="N908" s="3"/>
      <c r="O908" s="3"/>
      <c r="P908" s="3"/>
      <c r="Q908" s="3"/>
      <c r="R908" s="18"/>
      <c r="S908" s="3"/>
      <c r="V908" s="17"/>
      <c r="X908" s="12"/>
      <c r="Y908" s="10"/>
      <c r="AA908" s="13"/>
      <c r="AB908" s="13"/>
      <c r="AC908" s="13"/>
      <c r="AJ908" s="3"/>
      <c r="AK908" s="3"/>
      <c r="AL908" s="3"/>
      <c r="AM908" s="3"/>
      <c r="AN908" s="18"/>
      <c r="AO908" s="3"/>
    </row>
    <row r="909" spans="2:41" x14ac:dyDescent="0.25">
      <c r="B909" s="12"/>
      <c r="C909" s="10"/>
      <c r="N909" s="188" t="s">
        <v>7</v>
      </c>
      <c r="O909" s="189"/>
      <c r="P909" s="189"/>
      <c r="Q909" s="190"/>
      <c r="R909" s="18">
        <f>SUM(R893:R908)</f>
        <v>0</v>
      </c>
      <c r="S909" s="3"/>
      <c r="V909" s="17"/>
      <c r="X909" s="12"/>
      <c r="Y909" s="10"/>
      <c r="AJ909" s="188" t="s">
        <v>7</v>
      </c>
      <c r="AK909" s="189"/>
      <c r="AL909" s="189"/>
      <c r="AM909" s="190"/>
      <c r="AN909" s="18">
        <f>SUM(AN893:AN908)</f>
        <v>0</v>
      </c>
      <c r="AO909" s="3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E912" s="14"/>
      <c r="V912" s="17"/>
      <c r="X912" s="12"/>
      <c r="Y912" s="10"/>
      <c r="AA912" s="14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V914" s="17"/>
      <c r="X914" s="12"/>
      <c r="Y914" s="10"/>
    </row>
    <row r="915" spans="1:43" x14ac:dyDescent="0.25">
      <c r="B915" s="12"/>
      <c r="C915" s="10"/>
      <c r="V915" s="17"/>
      <c r="X915" s="12"/>
      <c r="Y915" s="10"/>
    </row>
    <row r="916" spans="1:43" x14ac:dyDescent="0.25">
      <c r="B916" s="12"/>
      <c r="C916" s="10"/>
      <c r="V916" s="17"/>
      <c r="X916" s="12"/>
      <c r="Y916" s="10"/>
    </row>
    <row r="917" spans="1:43" x14ac:dyDescent="0.25">
      <c r="B917" s="11"/>
      <c r="C917" s="10"/>
      <c r="V917" s="17"/>
      <c r="X917" s="11"/>
      <c r="Y917" s="10"/>
    </row>
    <row r="918" spans="1:43" x14ac:dyDescent="0.25">
      <c r="B918" s="15" t="s">
        <v>18</v>
      </c>
      <c r="C918" s="16">
        <f>SUM(C899:C917)</f>
        <v>0</v>
      </c>
      <c r="V918" s="17"/>
      <c r="X918" s="15" t="s">
        <v>18</v>
      </c>
      <c r="Y918" s="16">
        <f>SUM(Y899:Y917)</f>
        <v>0</v>
      </c>
    </row>
    <row r="919" spans="1:43" x14ac:dyDescent="0.25">
      <c r="D919" t="s">
        <v>22</v>
      </c>
      <c r="E919" t="s">
        <v>21</v>
      </c>
      <c r="V919" s="17"/>
      <c r="Z919" t="s">
        <v>22</v>
      </c>
      <c r="AA919" t="s">
        <v>21</v>
      </c>
    </row>
    <row r="920" spans="1:43" x14ac:dyDescent="0.25">
      <c r="E920" s="1" t="s">
        <v>19</v>
      </c>
      <c r="V920" s="17"/>
      <c r="AA920" s="1" t="s">
        <v>19</v>
      </c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V925" s="17"/>
    </row>
    <row r="926" spans="1:43" x14ac:dyDescent="0.25">
      <c r="V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1:43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spans="1:43" x14ac:dyDescent="0.25">
      <c r="V930" s="17"/>
    </row>
    <row r="931" spans="1:43" ht="15" customHeight="1" x14ac:dyDescent="0.4">
      <c r="H931" s="76" t="s">
        <v>30</v>
      </c>
      <c r="I931" s="76"/>
      <c r="J931" s="76"/>
      <c r="V931" s="17"/>
      <c r="AA931" s="192" t="s">
        <v>31</v>
      </c>
      <c r="AB931" s="192"/>
      <c r="AC931" s="192"/>
    </row>
    <row r="932" spans="1:43" ht="15" customHeight="1" x14ac:dyDescent="0.4">
      <c r="H932" s="76"/>
      <c r="I932" s="76"/>
      <c r="J932" s="76"/>
      <c r="V932" s="17"/>
      <c r="AA932" s="192"/>
      <c r="AB932" s="192"/>
      <c r="AC932" s="192"/>
    </row>
    <row r="933" spans="1:43" x14ac:dyDescent="0.25">
      <c r="V933" s="17"/>
    </row>
    <row r="934" spans="1:43" x14ac:dyDescent="0.25">
      <c r="V934" s="17"/>
    </row>
    <row r="935" spans="1:43" ht="23.25" x14ac:dyDescent="0.35">
      <c r="B935" s="24" t="s">
        <v>73</v>
      </c>
      <c r="V935" s="17"/>
      <c r="X935" s="22" t="s">
        <v>71</v>
      </c>
    </row>
    <row r="936" spans="1:43" ht="23.25" x14ac:dyDescent="0.35">
      <c r="B936" s="23" t="s">
        <v>32</v>
      </c>
      <c r="C936" s="20">
        <f>IF(X891="PAGADO",0,C896)</f>
        <v>162.18</v>
      </c>
      <c r="E936" s="193" t="s">
        <v>555</v>
      </c>
      <c r="F936" s="193"/>
      <c r="G936" s="193"/>
      <c r="H936" s="193"/>
      <c r="V936" s="17"/>
      <c r="X936" s="23" t="s">
        <v>32</v>
      </c>
      <c r="Y936" s="20">
        <f>IF(B1736="PAGADO",0,C941)</f>
        <v>162.18</v>
      </c>
      <c r="AA936" s="193" t="s">
        <v>20</v>
      </c>
      <c r="AB936" s="193"/>
      <c r="AC936" s="193"/>
      <c r="AD936" s="193"/>
    </row>
    <row r="937" spans="1:43" x14ac:dyDescent="0.25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1:43" x14ac:dyDescent="0.25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1:43" x14ac:dyDescent="0.25">
      <c r="B939" s="1" t="s">
        <v>24</v>
      </c>
      <c r="C939" s="19">
        <f>IF(C936&gt;0,C936+C937,C937)</f>
        <v>162.18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IF(Y936&gt;0,Y936+Y937,Y937)</f>
        <v>162.18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1:43" x14ac:dyDescent="0.25">
      <c r="B940" s="1" t="s">
        <v>9</v>
      </c>
      <c r="C940" s="20">
        <f>C964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Y964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1:43" x14ac:dyDescent="0.25">
      <c r="B941" s="6" t="s">
        <v>26</v>
      </c>
      <c r="C941" s="21">
        <f>C939-C940</f>
        <v>162.18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27</v>
      </c>
      <c r="Y941" s="21">
        <f>Y939-Y940</f>
        <v>162.18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 ht="23.25" x14ac:dyDescent="0.35">
      <c r="B942" s="6"/>
      <c r="C942" s="7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95" t="str">
        <f>IF(Y941&lt;0,"NO PAGAR","COBRAR'")</f>
        <v>COBRAR'</v>
      </c>
      <c r="Y942" s="195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ht="23.25" x14ac:dyDescent="0.35">
      <c r="B943" s="195" t="str">
        <f>IF(C941&lt;0,"NO PAGAR","COBRAR'")</f>
        <v>COBRAR'</v>
      </c>
      <c r="C943" s="195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/>
      <c r="Y943" s="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186" t="s">
        <v>9</v>
      </c>
      <c r="C944" s="187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86" t="s">
        <v>9</v>
      </c>
      <c r="Y944" s="187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9" t="str">
        <f>IF(Y896&lt;0,"SALDO ADELANTADO","SALDO A FAVOR '")</f>
        <v>SALDO A FAVOR '</v>
      </c>
      <c r="C945" s="10" t="b">
        <f>IF(Y896&lt;=0,Y896*-1)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IF(C941&lt;0,"SALDO ADELANTADO","SALDO A FAVOR'")</f>
        <v>SALDO A FAVOR'</v>
      </c>
      <c r="Y945" s="10" t="b">
        <f>IF(C941&lt;=0,C941*-1)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10</v>
      </c>
      <c r="C946" s="10">
        <f>R954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AN954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16</v>
      </c>
      <c r="C952" s="10"/>
      <c r="E952" s="188" t="s">
        <v>7</v>
      </c>
      <c r="F952" s="189"/>
      <c r="G952" s="190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188" t="s">
        <v>7</v>
      </c>
      <c r="AB952" s="189"/>
      <c r="AC952" s="190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 x14ac:dyDescent="0.25">
      <c r="B953" s="11" t="s">
        <v>17</v>
      </c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 x14ac:dyDescent="0.25">
      <c r="B954" s="12"/>
      <c r="C954" s="10"/>
      <c r="N954" s="188" t="s">
        <v>7</v>
      </c>
      <c r="O954" s="189"/>
      <c r="P954" s="189"/>
      <c r="Q954" s="190"/>
      <c r="R954" s="18">
        <f>SUM(R938:R953)</f>
        <v>0</v>
      </c>
      <c r="S954" s="3"/>
      <c r="V954" s="17"/>
      <c r="X954" s="12"/>
      <c r="Y954" s="10"/>
      <c r="AJ954" s="188" t="s">
        <v>7</v>
      </c>
      <c r="AK954" s="189"/>
      <c r="AL954" s="189"/>
      <c r="AM954" s="190"/>
      <c r="AN954" s="18">
        <f>SUM(AN938:AN953)</f>
        <v>0</v>
      </c>
      <c r="AO954" s="3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E957" s="14"/>
      <c r="V957" s="17"/>
      <c r="X957" s="12"/>
      <c r="Y957" s="10"/>
      <c r="AA957" s="14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V962" s="17"/>
      <c r="X962" s="12"/>
      <c r="Y962" s="10"/>
    </row>
    <row r="963" spans="2:27" x14ac:dyDescent="0.25">
      <c r="B963" s="11"/>
      <c r="C963" s="10"/>
      <c r="V963" s="17"/>
      <c r="X963" s="11"/>
      <c r="Y963" s="10"/>
    </row>
    <row r="964" spans="2:27" x14ac:dyDescent="0.25">
      <c r="B964" s="15" t="s">
        <v>18</v>
      </c>
      <c r="C964" s="16">
        <f>SUM(C945:C963)</f>
        <v>0</v>
      </c>
      <c r="D964" t="s">
        <v>22</v>
      </c>
      <c r="E964" t="s">
        <v>21</v>
      </c>
      <c r="V964" s="17"/>
      <c r="X964" s="15" t="s">
        <v>18</v>
      </c>
      <c r="Y964" s="16">
        <f>SUM(Y945:Y963)</f>
        <v>0</v>
      </c>
      <c r="Z964" t="s">
        <v>22</v>
      </c>
      <c r="AA964" t="s">
        <v>21</v>
      </c>
    </row>
    <row r="965" spans="2:27" x14ac:dyDescent="0.25">
      <c r="E965" s="1" t="s">
        <v>19</v>
      </c>
      <c r="V965" s="17"/>
      <c r="AA965" s="1" t="s">
        <v>19</v>
      </c>
    </row>
    <row r="966" spans="2:27" x14ac:dyDescent="0.25">
      <c r="V966" s="17"/>
    </row>
    <row r="967" spans="2:27" x14ac:dyDescent="0.25">
      <c r="V967" s="17"/>
    </row>
    <row r="968" spans="2:27" x14ac:dyDescent="0.25">
      <c r="V968" s="17"/>
    </row>
    <row r="969" spans="2:27" x14ac:dyDescent="0.25">
      <c r="V969" s="17"/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x14ac:dyDescent="0.25">
      <c r="V978" s="17"/>
      <c r="AC978" s="191" t="s">
        <v>29</v>
      </c>
      <c r="AD978" s="191"/>
      <c r="AE978" s="191"/>
    </row>
    <row r="979" spans="2:41" ht="15" customHeight="1" x14ac:dyDescent="0.4">
      <c r="H979" s="76" t="s">
        <v>28</v>
      </c>
      <c r="I979" s="76"/>
      <c r="J979" s="76"/>
      <c r="V979" s="17"/>
      <c r="AC979" s="191"/>
      <c r="AD979" s="191"/>
      <c r="AE979" s="191"/>
    </row>
    <row r="980" spans="2:41" ht="15" customHeight="1" x14ac:dyDescent="0.4">
      <c r="H980" s="76"/>
      <c r="I980" s="76"/>
      <c r="J980" s="76"/>
      <c r="V980" s="17"/>
      <c r="AC980" s="191"/>
      <c r="AD980" s="191"/>
      <c r="AE980" s="191"/>
    </row>
    <row r="981" spans="2:41" x14ac:dyDescent="0.25">
      <c r="V981" s="17"/>
    </row>
    <row r="982" spans="2:41" x14ac:dyDescent="0.25">
      <c r="V982" s="17"/>
    </row>
    <row r="983" spans="2:41" ht="23.25" x14ac:dyDescent="0.35">
      <c r="B983" s="22" t="s">
        <v>72</v>
      </c>
      <c r="V983" s="17"/>
      <c r="X983" s="22" t="s">
        <v>74</v>
      </c>
    </row>
    <row r="984" spans="2:41" ht="23.25" x14ac:dyDescent="0.35">
      <c r="B984" s="23" t="s">
        <v>32</v>
      </c>
      <c r="C984" s="20">
        <f>IF(X936="PAGADO",0,Y941)</f>
        <v>162.18</v>
      </c>
      <c r="E984" s="193" t="s">
        <v>555</v>
      </c>
      <c r="F984" s="193"/>
      <c r="G984" s="193"/>
      <c r="H984" s="193"/>
      <c r="V984" s="17"/>
      <c r="X984" s="23" t="s">
        <v>32</v>
      </c>
      <c r="Y984" s="20">
        <f>IF(B984="PAGADO",0,C989)</f>
        <v>162.18</v>
      </c>
      <c r="AA984" s="193" t="s">
        <v>20</v>
      </c>
      <c r="AB984" s="193"/>
      <c r="AC984" s="193"/>
      <c r="AD984" s="193"/>
    </row>
    <row r="985" spans="2:41" x14ac:dyDescent="0.25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2:41" x14ac:dyDescent="0.25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" t="s">
        <v>24</v>
      </c>
      <c r="C987" s="19">
        <f>IF(C984&gt;0,C984+C985,C985)</f>
        <v>162.18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162.18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" t="s">
        <v>9</v>
      </c>
      <c r="C988" s="20">
        <f>C1011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Y1011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6" t="s">
        <v>25</v>
      </c>
      <c r="C989" s="21">
        <f>C987-C988</f>
        <v>162.18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8</v>
      </c>
      <c r="Y989" s="21">
        <f>Y987-Y988</f>
        <v>162.18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ht="26.25" x14ac:dyDescent="0.4">
      <c r="B990" s="194" t="str">
        <f>IF(C989&lt;0,"NO PAGAR","COBRAR")</f>
        <v>COBRAR</v>
      </c>
      <c r="C990" s="194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94" t="str">
        <f>IF(Y989&lt;0,"NO PAGAR","COBRAR")</f>
        <v>COBRAR</v>
      </c>
      <c r="Y990" s="194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86" t="s">
        <v>9</v>
      </c>
      <c r="C991" s="187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86" t="s">
        <v>9</v>
      </c>
      <c r="Y991" s="187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9" t="str">
        <f>IF(C1025&lt;0,"SALDO A FAVOR","SALDO ADELANTAD0'")</f>
        <v>SALDO ADELANTAD0'</v>
      </c>
      <c r="C992" s="10" t="b">
        <f>IF(Y936&lt;=0,Y936*-1)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9" t="str">
        <f>IF(C989&lt;0,"SALDO ADELANTADO","SALDO A FAVOR'")</f>
        <v>SALDO A FAVOR'</v>
      </c>
      <c r="Y992" s="10" t="b">
        <f>IF(C989&lt;=0,C989*-1)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10</v>
      </c>
      <c r="C993" s="10">
        <f>R1002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10</v>
      </c>
      <c r="Y993" s="10">
        <f>AN1002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11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11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12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12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13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13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14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14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15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15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16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16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17</v>
      </c>
      <c r="C1000" s="10"/>
      <c r="E1000" s="188" t="s">
        <v>7</v>
      </c>
      <c r="F1000" s="189"/>
      <c r="G1000" s="190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17</v>
      </c>
      <c r="Y1000" s="10"/>
      <c r="AA1000" s="188" t="s">
        <v>7</v>
      </c>
      <c r="AB1000" s="189"/>
      <c r="AC1000" s="190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 x14ac:dyDescent="0.25">
      <c r="B1001" s="12"/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2"/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 x14ac:dyDescent="0.25">
      <c r="B1002" s="12"/>
      <c r="C1002" s="10"/>
      <c r="N1002" s="188" t="s">
        <v>7</v>
      </c>
      <c r="O1002" s="189"/>
      <c r="P1002" s="189"/>
      <c r="Q1002" s="190"/>
      <c r="R1002" s="18">
        <f>SUM(R986:R1001)</f>
        <v>0</v>
      </c>
      <c r="S1002" s="3"/>
      <c r="V1002" s="17"/>
      <c r="X1002" s="12"/>
      <c r="Y1002" s="10"/>
      <c r="AJ1002" s="188" t="s">
        <v>7</v>
      </c>
      <c r="AK1002" s="189"/>
      <c r="AL1002" s="189"/>
      <c r="AM1002" s="190"/>
      <c r="AN1002" s="18">
        <f>SUM(AN986:AN1001)</f>
        <v>0</v>
      </c>
      <c r="AO1002" s="3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E1005" s="14"/>
      <c r="V1005" s="17"/>
      <c r="X1005" s="12"/>
      <c r="Y1005" s="10"/>
      <c r="AA1005" s="14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V1008" s="17"/>
      <c r="X1008" s="12"/>
      <c r="Y1008" s="10"/>
    </row>
    <row r="1009" spans="1:43" x14ac:dyDescent="0.25">
      <c r="B1009" s="12"/>
      <c r="C1009" s="10"/>
      <c r="V1009" s="17"/>
      <c r="X1009" s="12"/>
      <c r="Y1009" s="10"/>
    </row>
    <row r="1010" spans="1:43" x14ac:dyDescent="0.25">
      <c r="B1010" s="11"/>
      <c r="C1010" s="10"/>
      <c r="V1010" s="17"/>
      <c r="X1010" s="11"/>
      <c r="Y1010" s="10"/>
    </row>
    <row r="1011" spans="1:43" x14ac:dyDescent="0.25">
      <c r="B1011" s="15" t="s">
        <v>18</v>
      </c>
      <c r="C1011" s="16">
        <f>SUM(C992:C1010)</f>
        <v>0</v>
      </c>
      <c r="V1011" s="17"/>
      <c r="X1011" s="15" t="s">
        <v>18</v>
      </c>
      <c r="Y1011" s="16">
        <f>SUM(Y992:Y1010)</f>
        <v>0</v>
      </c>
    </row>
    <row r="1012" spans="1:43" x14ac:dyDescent="0.25">
      <c r="D1012" t="s">
        <v>22</v>
      </c>
      <c r="E1012" t="s">
        <v>21</v>
      </c>
      <c r="V1012" s="17"/>
      <c r="Z1012" t="s">
        <v>22</v>
      </c>
      <c r="AA1012" t="s">
        <v>21</v>
      </c>
    </row>
    <row r="1013" spans="1:43" x14ac:dyDescent="0.25">
      <c r="E1013" s="1" t="s">
        <v>19</v>
      </c>
      <c r="V1013" s="17"/>
      <c r="AA1013" s="1" t="s">
        <v>19</v>
      </c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V1017" s="17"/>
    </row>
    <row r="1018" spans="1:43" x14ac:dyDescent="0.25">
      <c r="V1018" s="17"/>
    </row>
    <row r="1019" spans="1:43" x14ac:dyDescent="0.25">
      <c r="V1019" s="17"/>
    </row>
    <row r="1020" spans="1:43" x14ac:dyDescent="0.25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 x14ac:dyDescent="0.25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 x14ac:dyDescent="0.25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</row>
    <row r="1023" spans="1:43" x14ac:dyDescent="0.25">
      <c r="V1023" s="17"/>
    </row>
    <row r="1024" spans="1:43" ht="15" customHeight="1" x14ac:dyDescent="0.4">
      <c r="H1024" s="76" t="s">
        <v>30</v>
      </c>
      <c r="I1024" s="76"/>
      <c r="J1024" s="76"/>
      <c r="V1024" s="17"/>
      <c r="AA1024" s="192" t="s">
        <v>31</v>
      </c>
      <c r="AB1024" s="192"/>
      <c r="AC1024" s="192"/>
    </row>
    <row r="1025" spans="2:41" ht="15" customHeight="1" x14ac:dyDescent="0.4">
      <c r="H1025" s="76"/>
      <c r="I1025" s="76"/>
      <c r="J1025" s="76"/>
      <c r="V1025" s="17"/>
      <c r="AA1025" s="192"/>
      <c r="AB1025" s="192"/>
      <c r="AC1025" s="192"/>
    </row>
    <row r="1026" spans="2:41" x14ac:dyDescent="0.25">
      <c r="V1026" s="17"/>
    </row>
    <row r="1027" spans="2:41" x14ac:dyDescent="0.25">
      <c r="V1027" s="17"/>
    </row>
    <row r="1028" spans="2:41" ht="23.25" x14ac:dyDescent="0.35">
      <c r="B1028" s="24" t="s">
        <v>72</v>
      </c>
      <c r="V1028" s="17"/>
      <c r="X1028" s="22" t="s">
        <v>72</v>
      </c>
    </row>
    <row r="1029" spans="2:41" ht="23.25" x14ac:dyDescent="0.35">
      <c r="B1029" s="23" t="s">
        <v>32</v>
      </c>
      <c r="C1029" s="20">
        <f>IF(X984="PAGADO",0,C989)</f>
        <v>162.18</v>
      </c>
      <c r="E1029" s="193" t="s">
        <v>555</v>
      </c>
      <c r="F1029" s="193"/>
      <c r="G1029" s="193"/>
      <c r="H1029" s="193"/>
      <c r="V1029" s="17"/>
      <c r="X1029" s="23" t="s">
        <v>32</v>
      </c>
      <c r="Y1029" s="20">
        <f>IF(B1829="PAGADO",0,C1034)</f>
        <v>162.18</v>
      </c>
      <c r="AA1029" s="193" t="s">
        <v>20</v>
      </c>
      <c r="AB1029" s="193"/>
      <c r="AC1029" s="193"/>
      <c r="AD1029" s="193"/>
    </row>
    <row r="1030" spans="2:41" x14ac:dyDescent="0.25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 x14ac:dyDescent="0.25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" t="s">
        <v>24</v>
      </c>
      <c r="C1032" s="19">
        <f>IF(C1029&gt;0,C1029+C1030,C1030)</f>
        <v>162.18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162.18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" t="s">
        <v>9</v>
      </c>
      <c r="C1033" s="20">
        <f>C1057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Y1057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6" t="s">
        <v>26</v>
      </c>
      <c r="C1034" s="21">
        <f>C1032-C1033</f>
        <v>162.18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27</v>
      </c>
      <c r="Y1034" s="21">
        <f>Y1032-Y1033</f>
        <v>162.18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 x14ac:dyDescent="0.35">
      <c r="B1035" s="6"/>
      <c r="C1035" s="7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95" t="str">
        <f>IF(Y1034&lt;0,"NO PAGAR","COBRAR'")</f>
        <v>COBRAR'</v>
      </c>
      <c r="Y1035" s="195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ht="23.25" x14ac:dyDescent="0.35">
      <c r="B1036" s="195" t="str">
        <f>IF(C1034&lt;0,"NO PAGAR","COBRAR'")</f>
        <v>COBRAR'</v>
      </c>
      <c r="C1036" s="195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/>
      <c r="Y1036" s="8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86" t="s">
        <v>9</v>
      </c>
      <c r="C1037" s="187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86" t="s">
        <v>9</v>
      </c>
      <c r="Y1037" s="187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9" t="str">
        <f>IF(Y989&lt;0,"SALDO ADELANTADO","SALDO A FAVOR '")</f>
        <v>SALDO A FAVOR '</v>
      </c>
      <c r="C1038" s="10" t="b">
        <f>IF(Y989&lt;=0,Y989*-1)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9" t="str">
        <f>IF(C1034&lt;0,"SALDO ADELANTADO","SALDO A FAVOR'")</f>
        <v>SALDO A FAVOR'</v>
      </c>
      <c r="Y1038" s="10" t="b">
        <f>IF(C1034&lt;=0,C1034*-1)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10</v>
      </c>
      <c r="C1039" s="10">
        <f>R1047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10</v>
      </c>
      <c r="Y1039" s="10">
        <f>AN1047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11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11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12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12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13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13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14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14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15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15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16</v>
      </c>
      <c r="C1045" s="10"/>
      <c r="E1045" s="188" t="s">
        <v>7</v>
      </c>
      <c r="F1045" s="189"/>
      <c r="G1045" s="190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16</v>
      </c>
      <c r="Y1045" s="10"/>
      <c r="AA1045" s="188" t="s">
        <v>7</v>
      </c>
      <c r="AB1045" s="189"/>
      <c r="AC1045" s="190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17</v>
      </c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1" t="s">
        <v>17</v>
      </c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 x14ac:dyDescent="0.25">
      <c r="B1047" s="12"/>
      <c r="C1047" s="10"/>
      <c r="N1047" s="188" t="s">
        <v>7</v>
      </c>
      <c r="O1047" s="189"/>
      <c r="P1047" s="189"/>
      <c r="Q1047" s="190"/>
      <c r="R1047" s="18">
        <f>SUM(R1031:R1046)</f>
        <v>0</v>
      </c>
      <c r="S1047" s="3"/>
      <c r="V1047" s="17"/>
      <c r="X1047" s="12"/>
      <c r="Y1047" s="10"/>
      <c r="AJ1047" s="188" t="s">
        <v>7</v>
      </c>
      <c r="AK1047" s="189"/>
      <c r="AL1047" s="189"/>
      <c r="AM1047" s="190"/>
      <c r="AN1047" s="18">
        <f>SUM(AN1031:AN1046)</f>
        <v>0</v>
      </c>
      <c r="AO1047" s="3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E1050" s="14"/>
      <c r="V1050" s="17"/>
      <c r="X1050" s="12"/>
      <c r="Y1050" s="10"/>
      <c r="AA1050" s="14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1"/>
      <c r="C1056" s="10"/>
      <c r="V1056" s="17"/>
      <c r="X1056" s="11"/>
      <c r="Y1056" s="10"/>
    </row>
    <row r="1057" spans="2:27" x14ac:dyDescent="0.25">
      <c r="B1057" s="15" t="s">
        <v>18</v>
      </c>
      <c r="C1057" s="16">
        <f>SUM(C1038:C1056)</f>
        <v>0</v>
      </c>
      <c r="D1057" t="s">
        <v>22</v>
      </c>
      <c r="E1057" t="s">
        <v>21</v>
      </c>
      <c r="V1057" s="17"/>
      <c r="X1057" s="15" t="s">
        <v>18</v>
      </c>
      <c r="Y1057" s="16">
        <f>SUM(Y1038:Y1056)</f>
        <v>0</v>
      </c>
      <c r="Z1057" t="s">
        <v>22</v>
      </c>
      <c r="AA1057" t="s">
        <v>21</v>
      </c>
    </row>
    <row r="1058" spans="2:27" x14ac:dyDescent="0.25">
      <c r="E1058" s="1" t="s">
        <v>19</v>
      </c>
      <c r="V1058" s="17"/>
      <c r="AA1058" s="1" t="s">
        <v>19</v>
      </c>
    </row>
    <row r="1059" spans="2:27" x14ac:dyDescent="0.25">
      <c r="V1059" s="17"/>
    </row>
    <row r="1060" spans="2:27" x14ac:dyDescent="0.25">
      <c r="V1060" s="17"/>
    </row>
    <row r="1061" spans="2:27" x14ac:dyDescent="0.25">
      <c r="V1061" s="17"/>
    </row>
    <row r="1062" spans="2:27" x14ac:dyDescent="0.25">
      <c r="V1062" s="17"/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AA744:AC745"/>
    <mergeCell ref="AA749:AD749"/>
    <mergeCell ref="E749:H749"/>
    <mergeCell ref="X755:Y755"/>
    <mergeCell ref="B756:C756"/>
    <mergeCell ref="B757:C757"/>
    <mergeCell ref="X757:Y757"/>
    <mergeCell ref="B711:C711"/>
    <mergeCell ref="X711:Y711"/>
    <mergeCell ref="AA720:AC720"/>
    <mergeCell ref="N722:Q722"/>
    <mergeCell ref="E797:H797"/>
    <mergeCell ref="B803:C803"/>
    <mergeCell ref="X803:Y803"/>
    <mergeCell ref="B804:C804"/>
    <mergeCell ref="X804:Y804"/>
    <mergeCell ref="AA813:AC813"/>
    <mergeCell ref="AA765:AC765"/>
    <mergeCell ref="N767:Q767"/>
    <mergeCell ref="AJ767:AM767"/>
    <mergeCell ref="E765:G765"/>
    <mergeCell ref="AC791:AE793"/>
    <mergeCell ref="AA797:AD797"/>
    <mergeCell ref="X848:Y848"/>
    <mergeCell ref="B849:C849"/>
    <mergeCell ref="B850:C850"/>
    <mergeCell ref="X850:Y850"/>
    <mergeCell ref="AA858:AC858"/>
    <mergeCell ref="N860:Q860"/>
    <mergeCell ref="N815:Q815"/>
    <mergeCell ref="AJ815:AM815"/>
    <mergeCell ref="E813:G813"/>
    <mergeCell ref="AA837:AC838"/>
    <mergeCell ref="AA842:AD842"/>
    <mergeCell ref="E842:H842"/>
    <mergeCell ref="AJ909:AM909"/>
    <mergeCell ref="E907:G907"/>
    <mergeCell ref="AJ860:AM860"/>
    <mergeCell ref="E858:G858"/>
    <mergeCell ref="AC885:AE887"/>
    <mergeCell ref="AA891:AD891"/>
    <mergeCell ref="E891:H891"/>
    <mergeCell ref="B897:C897"/>
    <mergeCell ref="X897:Y897"/>
    <mergeCell ref="AA931:AC932"/>
    <mergeCell ref="AA936:AD936"/>
    <mergeCell ref="E936:H936"/>
    <mergeCell ref="X942:Y942"/>
    <mergeCell ref="B943:C943"/>
    <mergeCell ref="B944:C944"/>
    <mergeCell ref="X944:Y944"/>
    <mergeCell ref="B898:C898"/>
    <mergeCell ref="X898:Y898"/>
    <mergeCell ref="AA907:AC907"/>
    <mergeCell ref="N909:Q909"/>
    <mergeCell ref="E984:H984"/>
    <mergeCell ref="B990:C990"/>
    <mergeCell ref="X990:Y990"/>
    <mergeCell ref="B991:C991"/>
    <mergeCell ref="X991:Y991"/>
    <mergeCell ref="AA1000:AC1000"/>
    <mergeCell ref="AA952:AC952"/>
    <mergeCell ref="N954:Q954"/>
    <mergeCell ref="AJ954:AM954"/>
    <mergeCell ref="E952:G952"/>
    <mergeCell ref="AC978:AE980"/>
    <mergeCell ref="AA984:AD984"/>
    <mergeCell ref="AJ1002:AM1002"/>
    <mergeCell ref="E1000:G1000"/>
    <mergeCell ref="AJ1047:AM1047"/>
    <mergeCell ref="E1045:G1045"/>
    <mergeCell ref="X1035:Y1035"/>
    <mergeCell ref="B1036:C1036"/>
    <mergeCell ref="B1037:C1037"/>
    <mergeCell ref="X1037:Y1037"/>
    <mergeCell ref="AA1045:AC1045"/>
    <mergeCell ref="N1047:Q1047"/>
    <mergeCell ref="N1002:Q1002"/>
    <mergeCell ref="AA1024:AC1025"/>
    <mergeCell ref="AA1029:AD1029"/>
    <mergeCell ref="E1029:H10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29"/>
  <sheetViews>
    <sheetView topLeftCell="A650" zoomScale="82" zoomScaleNormal="82" workbookViewId="0">
      <selection activeCell="G663" sqref="G663"/>
    </sheetView>
  </sheetViews>
  <sheetFormatPr baseColWidth="10" defaultColWidth="11.42578125" defaultRowHeight="15" x14ac:dyDescent="0.2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191" t="s">
        <v>29</v>
      </c>
      <c r="AD2" s="191"/>
      <c r="AE2" s="191"/>
    </row>
    <row r="3" spans="2:41" x14ac:dyDescent="0.25">
      <c r="H3" s="192" t="s">
        <v>28</v>
      </c>
      <c r="I3" s="192"/>
      <c r="J3" s="192"/>
      <c r="V3" s="17"/>
      <c r="AC3" s="191"/>
      <c r="AD3" s="191"/>
      <c r="AE3" s="191"/>
    </row>
    <row r="4" spans="2:41" x14ac:dyDescent="0.25">
      <c r="H4" s="192"/>
      <c r="I4" s="192"/>
      <c r="J4" s="192"/>
      <c r="V4" s="17"/>
      <c r="AC4" s="191"/>
      <c r="AD4" s="191"/>
      <c r="AE4" s="19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93" t="s">
        <v>83</v>
      </c>
      <c r="F8" s="193"/>
      <c r="G8" s="193"/>
      <c r="H8" s="193"/>
      <c r="V8" s="17"/>
      <c r="X8" s="23" t="s">
        <v>130</v>
      </c>
      <c r="Y8" s="20">
        <f>IF(B8="PAGADO",0,C13)</f>
        <v>0</v>
      </c>
      <c r="AA8" s="193" t="s">
        <v>20</v>
      </c>
      <c r="AB8" s="193"/>
      <c r="AC8" s="193"/>
      <c r="AD8" s="193"/>
      <c r="AK8" s="204" t="s">
        <v>10</v>
      </c>
      <c r="AL8" s="204"/>
      <c r="AM8" s="204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194" t="str">
        <f>IF(C13&lt;0,"NO PAGAR","COBRAR")</f>
        <v>COBRAR</v>
      </c>
      <c r="C14" s="194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8" t="s">
        <v>7</v>
      </c>
      <c r="F24" s="189"/>
      <c r="G24" s="190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88" t="s">
        <v>7</v>
      </c>
      <c r="AB24" s="189"/>
      <c r="AC24" s="190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8" t="s">
        <v>7</v>
      </c>
      <c r="O26" s="189"/>
      <c r="P26" s="189"/>
      <c r="Q26" s="190"/>
      <c r="R26" s="18">
        <f>SUM(R10:R25)</f>
        <v>102.65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 x14ac:dyDescent="0.25">
      <c r="H49" s="192"/>
      <c r="I49" s="192"/>
      <c r="J49" s="192"/>
      <c r="V49" s="17"/>
      <c r="AA49" s="192"/>
      <c r="AB49" s="192"/>
      <c r="AC49" s="19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93" t="s">
        <v>197</v>
      </c>
      <c r="F53" s="193"/>
      <c r="G53" s="193"/>
      <c r="H53" s="193"/>
      <c r="V53" s="17"/>
      <c r="X53" s="23" t="s">
        <v>82</v>
      </c>
      <c r="Y53" s="20">
        <f>IF(B53="PAGADO",0,C58)</f>
        <v>0</v>
      </c>
      <c r="AA53" s="193" t="s">
        <v>83</v>
      </c>
      <c r="AB53" s="193"/>
      <c r="AC53" s="193"/>
      <c r="AD53" s="193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5" t="str">
        <f>IF(C58&lt;0,"NO PAGAR","COBRAR'")</f>
        <v>COBRAR'</v>
      </c>
      <c r="C60" s="195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6" t="s">
        <v>9</v>
      </c>
      <c r="C61" s="187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8" t="s">
        <v>7</v>
      </c>
      <c r="F69" s="189"/>
      <c r="G69" s="190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191" t="s">
        <v>29</v>
      </c>
      <c r="AD96" s="191"/>
      <c r="AE96" s="191"/>
    </row>
    <row r="97" spans="2:41" x14ac:dyDescent="0.25">
      <c r="H97" s="192" t="s">
        <v>28</v>
      </c>
      <c r="I97" s="192"/>
      <c r="J97" s="192"/>
      <c r="V97" s="17"/>
      <c r="AC97" s="191"/>
      <c r="AD97" s="191"/>
      <c r="AE97" s="191"/>
    </row>
    <row r="98" spans="2:41" x14ac:dyDescent="0.25">
      <c r="H98" s="192"/>
      <c r="I98" s="192"/>
      <c r="J98" s="192"/>
      <c r="V98" s="17"/>
      <c r="AC98" s="191"/>
      <c r="AD98" s="191"/>
      <c r="AE98" s="191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193" t="s">
        <v>83</v>
      </c>
      <c r="F102" s="193"/>
      <c r="G102" s="193"/>
      <c r="H102" s="193"/>
      <c r="V102" s="17"/>
      <c r="X102" s="23" t="s">
        <v>32</v>
      </c>
      <c r="Y102" s="20">
        <f>IF(B102="PAGADO",0,C107)</f>
        <v>0</v>
      </c>
      <c r="AA102" s="193" t="s">
        <v>20</v>
      </c>
      <c r="AB102" s="193"/>
      <c r="AC102" s="193"/>
      <c r="AD102" s="193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194" t="str">
        <f>IF(C107&lt;0,"NO PAGAR","COBRAR")</f>
        <v>COBRAR</v>
      </c>
      <c r="C108" s="194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94" t="str">
        <f>IF(Y107&lt;0,"NO PAGAR","COBRAR")</f>
        <v>NO PAGAR</v>
      </c>
      <c r="Y108" s="194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86" t="s">
        <v>9</v>
      </c>
      <c r="C109" s="187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86" t="s">
        <v>9</v>
      </c>
      <c r="Y109" s="18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188" t="s">
        <v>7</v>
      </c>
      <c r="F118" s="189"/>
      <c r="G118" s="190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88" t="s">
        <v>7</v>
      </c>
      <c r="AB118" s="189"/>
      <c r="AC118" s="190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188" t="s">
        <v>7</v>
      </c>
      <c r="O120" s="189"/>
      <c r="P120" s="189"/>
      <c r="Q120" s="190"/>
      <c r="R120" s="18">
        <f>SUM(R104:R119)</f>
        <v>0</v>
      </c>
      <c r="S120" s="3"/>
      <c r="V120" s="17"/>
      <c r="X120" s="12"/>
      <c r="Y120" s="10"/>
      <c r="AJ120" s="188" t="s">
        <v>7</v>
      </c>
      <c r="AK120" s="189"/>
      <c r="AL120" s="189"/>
      <c r="AM120" s="190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192" t="s">
        <v>30</v>
      </c>
      <c r="I128" s="192"/>
      <c r="J128" s="192"/>
      <c r="V128" s="17"/>
      <c r="AA128" s="192" t="s">
        <v>31</v>
      </c>
      <c r="AB128" s="192"/>
      <c r="AC128" s="192"/>
    </row>
    <row r="129" spans="2:41" x14ac:dyDescent="0.25">
      <c r="H129" s="192"/>
      <c r="I129" s="192"/>
      <c r="J129" s="192"/>
      <c r="V129" s="17"/>
      <c r="AA129" s="192"/>
      <c r="AB129" s="192"/>
      <c r="AC129" s="192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193" t="s">
        <v>20</v>
      </c>
      <c r="F133" s="193"/>
      <c r="G133" s="193"/>
      <c r="H133" s="193"/>
      <c r="V133" s="17"/>
      <c r="X133" s="23" t="s">
        <v>32</v>
      </c>
      <c r="Y133" s="20">
        <f>IF(B133="PAGADO",0,C138)</f>
        <v>0</v>
      </c>
      <c r="AA133" s="193" t="s">
        <v>20</v>
      </c>
      <c r="AB133" s="193"/>
      <c r="AC133" s="193"/>
      <c r="AD133" s="193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5" t="str">
        <f>IF(Y138&lt;0,"NO PAGAR","COBRAR'")</f>
        <v>COBRAR'</v>
      </c>
      <c r="Y139" s="195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195" t="str">
        <f>IF(C138&lt;0,"NO PAGAR","COBRAR'")</f>
        <v>COBRAR'</v>
      </c>
      <c r="C140" s="195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186" t="s">
        <v>9</v>
      </c>
      <c r="C141" s="187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86" t="s">
        <v>9</v>
      </c>
      <c r="Y141" s="187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188" t="s">
        <v>7</v>
      </c>
      <c r="F149" s="189"/>
      <c r="G149" s="190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88" t="s">
        <v>7</v>
      </c>
      <c r="AB149" s="189"/>
      <c r="AC149" s="190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188" t="s">
        <v>7</v>
      </c>
      <c r="O151" s="189"/>
      <c r="P151" s="189"/>
      <c r="Q151" s="190"/>
      <c r="R151" s="18">
        <f>SUM(R135:R150)</f>
        <v>0</v>
      </c>
      <c r="S151" s="3"/>
      <c r="V151" s="17"/>
      <c r="X151" s="12"/>
      <c r="Y151" s="10"/>
      <c r="AJ151" s="188" t="s">
        <v>7</v>
      </c>
      <c r="AK151" s="189"/>
      <c r="AL151" s="189"/>
      <c r="AM151" s="190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191" t="s">
        <v>29</v>
      </c>
      <c r="AD167" s="191"/>
      <c r="AE167" s="191"/>
    </row>
    <row r="168" spans="2:41" x14ac:dyDescent="0.25">
      <c r="H168" s="192" t="s">
        <v>28</v>
      </c>
      <c r="I168" s="192"/>
      <c r="J168" s="192"/>
      <c r="V168" s="17"/>
      <c r="AC168" s="191"/>
      <c r="AD168" s="191"/>
      <c r="AE168" s="191"/>
    </row>
    <row r="169" spans="2:41" x14ac:dyDescent="0.25">
      <c r="H169" s="192"/>
      <c r="I169" s="192"/>
      <c r="J169" s="192"/>
      <c r="V169" s="17"/>
      <c r="AC169" s="191"/>
      <c r="AD169" s="191"/>
      <c r="AE169" s="191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193" t="s">
        <v>20</v>
      </c>
      <c r="F173" s="193"/>
      <c r="G173" s="193"/>
      <c r="H173" s="193"/>
      <c r="V173" s="17"/>
      <c r="X173" s="23" t="s">
        <v>32</v>
      </c>
      <c r="Y173" s="20">
        <f>IF(B172="PAGADO",0,C177)</f>
        <v>76.029999999999973</v>
      </c>
      <c r="AA173" s="193" t="s">
        <v>435</v>
      </c>
      <c r="AB173" s="193"/>
      <c r="AC173" s="193"/>
      <c r="AD173" s="193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194" t="str">
        <f>IF(C177&lt;0,"NO PAGAR","COBRAR")</f>
        <v>COBRAR</v>
      </c>
      <c r="C178" s="194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186" t="s">
        <v>9</v>
      </c>
      <c r="C179" s="187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94" t="str">
        <f>IF(Y178&lt;0,"NO PAGAR","COBRAR")</f>
        <v>NO PAGAR</v>
      </c>
      <c r="Y179" s="194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6" t="s">
        <v>9</v>
      </c>
      <c r="Y180" s="187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188" t="s">
        <v>7</v>
      </c>
      <c r="F189" s="189"/>
      <c r="G189" s="190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88" t="s">
        <v>7</v>
      </c>
      <c r="AB189" s="189"/>
      <c r="AC189" s="190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188" t="s">
        <v>7</v>
      </c>
      <c r="O191" s="189"/>
      <c r="P191" s="189"/>
      <c r="Q191" s="190"/>
      <c r="R191" s="18">
        <f>SUM(R175:R190)</f>
        <v>0</v>
      </c>
      <c r="S191" s="3"/>
      <c r="V191" s="17"/>
      <c r="X191" s="12"/>
      <c r="Y191" s="10"/>
      <c r="AJ191" s="188" t="s">
        <v>7</v>
      </c>
      <c r="AK191" s="189"/>
      <c r="AL191" s="189"/>
      <c r="AM191" s="190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192" t="s">
        <v>30</v>
      </c>
      <c r="I213" s="192"/>
      <c r="J213" s="192"/>
      <c r="V213" s="17"/>
      <c r="AA213" s="192" t="s">
        <v>31</v>
      </c>
      <c r="AB213" s="192"/>
      <c r="AC213" s="192"/>
    </row>
    <row r="214" spans="1:43" x14ac:dyDescent="0.25">
      <c r="H214" s="192"/>
      <c r="I214" s="192"/>
      <c r="J214" s="192"/>
      <c r="V214" s="17"/>
      <c r="AA214" s="192"/>
      <c r="AB214" s="192"/>
      <c r="AC214" s="192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193" t="s">
        <v>495</v>
      </c>
      <c r="F218" s="193"/>
      <c r="G218" s="193"/>
      <c r="H218" s="193"/>
      <c r="V218" s="17"/>
      <c r="X218" s="23" t="s">
        <v>32</v>
      </c>
      <c r="Y218" s="20">
        <f>IF(B239="PAGADO",0,C222)</f>
        <v>293.27999999999997</v>
      </c>
      <c r="AA218" s="193" t="s">
        <v>532</v>
      </c>
      <c r="AB218" s="193"/>
      <c r="AC218" s="193"/>
      <c r="AD218" s="193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195" t="str">
        <f>IF(C222&lt;0,"NO PAGAR","COBRAR'")</f>
        <v>COBRAR'</v>
      </c>
      <c r="C224" s="195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5" t="str">
        <f>IF(Y223&lt;0,"NO PAGAR","COBRAR'")</f>
        <v>NO PAGAR</v>
      </c>
      <c r="Y224" s="195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186" t="s">
        <v>9</v>
      </c>
      <c r="C225" s="187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86" t="s">
        <v>9</v>
      </c>
      <c r="Y226" s="187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188" t="s">
        <v>7</v>
      </c>
      <c r="F234" s="189"/>
      <c r="G234" s="190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88" t="s">
        <v>7</v>
      </c>
      <c r="AB234" s="189"/>
      <c r="AC234" s="190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188" t="s">
        <v>7</v>
      </c>
      <c r="O236" s="189"/>
      <c r="P236" s="189"/>
      <c r="Q236" s="190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88" t="s">
        <v>7</v>
      </c>
      <c r="AK236" s="189"/>
      <c r="AL236" s="189"/>
      <c r="AM236" s="190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191" t="s">
        <v>29</v>
      </c>
      <c r="AD259" s="191"/>
      <c r="AE259" s="191"/>
    </row>
    <row r="260" spans="2:41" x14ac:dyDescent="0.25">
      <c r="H260" s="192" t="s">
        <v>28</v>
      </c>
      <c r="I260" s="192"/>
      <c r="J260" s="192"/>
      <c r="V260" s="17"/>
      <c r="AC260" s="191"/>
      <c r="AD260" s="191"/>
      <c r="AE260" s="191"/>
    </row>
    <row r="261" spans="2:41" x14ac:dyDescent="0.25">
      <c r="H261" s="192"/>
      <c r="I261" s="192"/>
      <c r="J261" s="192"/>
      <c r="V261" s="17"/>
      <c r="AC261" s="191"/>
      <c r="AD261" s="191"/>
      <c r="AE261" s="191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193" t="s">
        <v>592</v>
      </c>
      <c r="F265" s="193"/>
      <c r="G265" s="193"/>
      <c r="H265" s="193"/>
      <c r="V265" s="17"/>
      <c r="X265" s="23" t="s">
        <v>32</v>
      </c>
      <c r="Y265" s="20">
        <f>IF(B264="PAGADO",0,C269)</f>
        <v>205.25000000000011</v>
      </c>
      <c r="AA265" s="193" t="s">
        <v>435</v>
      </c>
      <c r="AB265" s="193"/>
      <c r="AC265" s="193"/>
      <c r="AD265" s="193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194" t="str">
        <f>IF(C269&lt;0,"NO PAGAR","COBRAR")</f>
        <v>COBRAR</v>
      </c>
      <c r="C270" s="194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86" t="s">
        <v>9</v>
      </c>
      <c r="C271" s="187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94" t="str">
        <f>IF(Y270&lt;0,"NO PAGAR","COBRAR")</f>
        <v>COBRAR</v>
      </c>
      <c r="Y271" s="194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6" t="s">
        <v>9</v>
      </c>
      <c r="Y272" s="187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188" t="s">
        <v>7</v>
      </c>
      <c r="F281" s="189"/>
      <c r="G281" s="190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88" t="s">
        <v>7</v>
      </c>
      <c r="AB281" s="189"/>
      <c r="AC281" s="190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188" t="s">
        <v>7</v>
      </c>
      <c r="O283" s="189"/>
      <c r="P283" s="189"/>
      <c r="Q283" s="190"/>
      <c r="R283" s="18">
        <f>SUM(R267:R282)</f>
        <v>40</v>
      </c>
      <c r="S283" s="3"/>
      <c r="V283" s="17"/>
      <c r="X283" s="12"/>
      <c r="Y283" s="10"/>
      <c r="AJ283" s="188" t="s">
        <v>7</v>
      </c>
      <c r="AK283" s="189"/>
      <c r="AL283" s="189"/>
      <c r="AM283" s="190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192" t="s">
        <v>30</v>
      </c>
      <c r="I305" s="192"/>
      <c r="J305" s="192"/>
      <c r="V305" s="17"/>
      <c r="AA305" s="192" t="s">
        <v>31</v>
      </c>
      <c r="AB305" s="192"/>
      <c r="AC305" s="192"/>
    </row>
    <row r="306" spans="2:41" x14ac:dyDescent="0.25">
      <c r="H306" s="192"/>
      <c r="I306" s="192"/>
      <c r="J306" s="192"/>
      <c r="V306" s="17"/>
      <c r="AA306" s="192"/>
      <c r="AB306" s="192"/>
      <c r="AC306" s="192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193" t="s">
        <v>435</v>
      </c>
      <c r="F310" s="193"/>
      <c r="G310" s="193"/>
      <c r="H310" s="193"/>
      <c r="V310" s="17"/>
      <c r="X310" s="23" t="s">
        <v>32</v>
      </c>
      <c r="Y310" s="20">
        <f>IF(B1029="PAGADO",0,C315)</f>
        <v>-647.71</v>
      </c>
      <c r="AA310" s="193" t="s">
        <v>702</v>
      </c>
      <c r="AB310" s="193"/>
      <c r="AC310" s="193"/>
      <c r="AD310" s="193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5" t="str">
        <f>IF(Y315&lt;0,"NO PAGAR","COBRAR'")</f>
        <v>NO PAGAR</v>
      </c>
      <c r="Y316" s="195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195" t="str">
        <f>IF(C315&lt;0,"NO PAGAR","COBRAR'")</f>
        <v>NO PAGAR</v>
      </c>
      <c r="C317" s="195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86" t="s">
        <v>9</v>
      </c>
      <c r="C318" s="187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86" t="s">
        <v>9</v>
      </c>
      <c r="Y318" s="187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670</v>
      </c>
      <c r="C326" s="10">
        <v>47.05</v>
      </c>
      <c r="E326" s="188" t="s">
        <v>7</v>
      </c>
      <c r="F326" s="189"/>
      <c r="G326" s="190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88" t="s">
        <v>7</v>
      </c>
      <c r="AB326" s="189"/>
      <c r="AC326" s="190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188" t="s">
        <v>7</v>
      </c>
      <c r="O328" s="189"/>
      <c r="P328" s="189"/>
      <c r="Q328" s="190"/>
      <c r="R328" s="18">
        <f>SUM(R312:R327)</f>
        <v>2600</v>
      </c>
      <c r="S328" s="3"/>
      <c r="V328" s="17"/>
      <c r="X328" s="12"/>
      <c r="Y328" s="10"/>
      <c r="AJ328" s="188" t="s">
        <v>7</v>
      </c>
      <c r="AK328" s="189"/>
      <c r="AL328" s="189"/>
      <c r="AM328" s="190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41" x14ac:dyDescent="0.25">
      <c r="B337" s="11"/>
      <c r="C337" s="10"/>
      <c r="V337" s="17"/>
    </row>
    <row r="338" spans="2:41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 x14ac:dyDescent="0.25">
      <c r="E339" s="1" t="s">
        <v>19</v>
      </c>
      <c r="V339" s="17"/>
    </row>
    <row r="340" spans="2:41" x14ac:dyDescent="0.25">
      <c r="V340" s="17"/>
    </row>
    <row r="341" spans="2:41" x14ac:dyDescent="0.25">
      <c r="V341" s="17"/>
    </row>
    <row r="342" spans="2:41" x14ac:dyDescent="0.25">
      <c r="V342" s="17"/>
    </row>
    <row r="343" spans="2:41" x14ac:dyDescent="0.25">
      <c r="V343" s="17"/>
    </row>
    <row r="344" spans="2:41" x14ac:dyDescent="0.25">
      <c r="V344" s="17"/>
    </row>
    <row r="345" spans="2:41" x14ac:dyDescent="0.25">
      <c r="H345" s="192" t="s">
        <v>28</v>
      </c>
      <c r="I345" s="192"/>
      <c r="J345" s="192"/>
      <c r="V345" s="17"/>
    </row>
    <row r="346" spans="2:41" x14ac:dyDescent="0.25">
      <c r="H346" s="192"/>
      <c r="I346" s="192"/>
      <c r="J346" s="192"/>
      <c r="V346" s="17"/>
    </row>
    <row r="347" spans="2:41" x14ac:dyDescent="0.25">
      <c r="V347" s="17"/>
      <c r="X347" s="205" t="s">
        <v>64</v>
      </c>
      <c r="AB347" s="199" t="s">
        <v>29</v>
      </c>
      <c r="AC347" s="199"/>
      <c r="AD347" s="199"/>
    </row>
    <row r="348" spans="2:41" x14ac:dyDescent="0.25">
      <c r="V348" s="17"/>
      <c r="X348" s="205"/>
      <c r="AB348" s="199"/>
      <c r="AC348" s="199"/>
      <c r="AD348" s="199"/>
    </row>
    <row r="349" spans="2:41" ht="23.25" x14ac:dyDescent="0.35">
      <c r="B349" s="22" t="s">
        <v>64</v>
      </c>
      <c r="V349" s="17"/>
      <c r="X349" s="205"/>
      <c r="AB349" s="199"/>
      <c r="AC349" s="199"/>
      <c r="AD349" s="199"/>
    </row>
    <row r="350" spans="2:41" ht="23.25" x14ac:dyDescent="0.35">
      <c r="B350" s="23" t="s">
        <v>32</v>
      </c>
      <c r="C350" s="20">
        <f>IF(X310="PAGADO",0,Y315)</f>
        <v>-785.77</v>
      </c>
      <c r="E350" s="193" t="s">
        <v>435</v>
      </c>
      <c r="F350" s="193"/>
      <c r="G350" s="193"/>
      <c r="H350" s="193"/>
      <c r="V350" s="17"/>
      <c r="X350" s="23" t="s">
        <v>32</v>
      </c>
      <c r="Y350" s="20">
        <f>IF(B350="PAGADO",0,C355)</f>
        <v>-215.76999999999998</v>
      </c>
      <c r="AA350" s="193" t="s">
        <v>702</v>
      </c>
      <c r="AB350" s="193"/>
      <c r="AC350" s="193"/>
      <c r="AD350" s="193"/>
    </row>
    <row r="351" spans="2:41" x14ac:dyDescent="0.25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 x14ac:dyDescent="0.25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 x14ac:dyDescent="0.2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 x14ac:dyDescent="0.2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 x14ac:dyDescent="0.2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 x14ac:dyDescent="0.4">
      <c r="B356" s="194" t="str">
        <f>IF(C355&lt;0,"NO PAGAR","COBRAR")</f>
        <v>NO PAGAR</v>
      </c>
      <c r="C356" s="194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94" t="str">
        <f>IF(Y355&lt;0,"NO PAGAR","COBRAR")</f>
        <v>COBRAR</v>
      </c>
      <c r="Y356" s="194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 x14ac:dyDescent="0.25">
      <c r="B357" s="186" t="s">
        <v>9</v>
      </c>
      <c r="C357" s="187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86" t="s">
        <v>9</v>
      </c>
      <c r="Y357" s="187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 x14ac:dyDescent="0.2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 x14ac:dyDescent="0.2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 x14ac:dyDescent="0.2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 x14ac:dyDescent="0.2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88" t="s">
        <v>7</v>
      </c>
      <c r="AK361" s="189"/>
      <c r="AL361" s="189"/>
      <c r="AM361" s="190"/>
      <c r="AN361" s="18">
        <f>SUM(AN352:AN360)</f>
        <v>0</v>
      </c>
      <c r="AO361" s="3"/>
    </row>
    <row r="362" spans="2:45" x14ac:dyDescent="0.2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 x14ac:dyDescent="0.2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 x14ac:dyDescent="0.2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 x14ac:dyDescent="0.2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 x14ac:dyDescent="0.25">
      <c r="B366" s="11" t="s">
        <v>17</v>
      </c>
      <c r="C366" s="10"/>
      <c r="E366" s="188" t="s">
        <v>7</v>
      </c>
      <c r="F366" s="189"/>
      <c r="G366" s="190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88" t="s">
        <v>7</v>
      </c>
      <c r="AB366" s="189"/>
      <c r="AC366" s="190"/>
      <c r="AD366" s="5">
        <f>SUM(AD352:AD365)</f>
        <v>1340</v>
      </c>
      <c r="AR366">
        <f>SUM(AQ363:AQ365)</f>
        <v>192.69</v>
      </c>
    </row>
    <row r="367" spans="2:45" x14ac:dyDescent="0.2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 x14ac:dyDescent="0.25">
      <c r="B368" s="12"/>
      <c r="C368" s="10"/>
      <c r="N368" s="188" t="s">
        <v>7</v>
      </c>
      <c r="O368" s="189"/>
      <c r="P368" s="189"/>
      <c r="Q368" s="190"/>
      <c r="R368" s="18">
        <f>SUM(R352:R367)</f>
        <v>0</v>
      </c>
      <c r="S368" s="3"/>
      <c r="V368" s="17"/>
      <c r="X368" s="12"/>
      <c r="Y368" s="10"/>
    </row>
    <row r="369" spans="1:43" x14ac:dyDescent="0.25">
      <c r="B369" s="12"/>
      <c r="C369" s="10"/>
      <c r="V369" s="17"/>
      <c r="X369" s="12"/>
      <c r="Y369" s="10"/>
    </row>
    <row r="370" spans="1:43" x14ac:dyDescent="0.25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 x14ac:dyDescent="0.25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 x14ac:dyDescent="0.25">
      <c r="D372" t="s">
        <v>22</v>
      </c>
      <c r="E372" t="s">
        <v>21</v>
      </c>
      <c r="V372" s="17"/>
    </row>
    <row r="373" spans="1:43" x14ac:dyDescent="0.25">
      <c r="E373" s="1" t="s">
        <v>19</v>
      </c>
      <c r="V373" s="17"/>
    </row>
    <row r="374" spans="1:43" x14ac:dyDescent="0.25">
      <c r="V374" s="17"/>
    </row>
    <row r="375" spans="1:43" x14ac:dyDescent="0.25">
      <c r="V375" s="17"/>
    </row>
    <row r="376" spans="1:43" x14ac:dyDescent="0.25">
      <c r="V376" s="17"/>
    </row>
    <row r="377" spans="1:43" x14ac:dyDescent="0.25">
      <c r="V377" s="17"/>
    </row>
    <row r="378" spans="1:43" x14ac:dyDescent="0.25">
      <c r="V378" s="17"/>
    </row>
    <row r="379" spans="1:43" x14ac:dyDescent="0.25">
      <c r="V379" s="17"/>
    </row>
    <row r="380" spans="1:4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5">
      <c r="V383" s="17"/>
    </row>
    <row r="384" spans="1:43" x14ac:dyDescent="0.25">
      <c r="H384" s="192" t="s">
        <v>30</v>
      </c>
      <c r="I384" s="192"/>
      <c r="J384" s="192"/>
      <c r="V384" s="17"/>
      <c r="AA384" s="192" t="s">
        <v>31</v>
      </c>
      <c r="AB384" s="192"/>
      <c r="AC384" s="192"/>
    </row>
    <row r="385" spans="2:41" x14ac:dyDescent="0.25">
      <c r="H385" s="192"/>
      <c r="I385" s="192"/>
      <c r="J385" s="192"/>
      <c r="V385" s="17"/>
      <c r="AA385" s="192"/>
      <c r="AB385" s="192"/>
      <c r="AC385" s="192"/>
    </row>
    <row r="386" spans="2:41" x14ac:dyDescent="0.25">
      <c r="V386" s="17"/>
    </row>
    <row r="387" spans="2:41" x14ac:dyDescent="0.25">
      <c r="V387" s="17"/>
    </row>
    <row r="388" spans="2:41" ht="23.25" x14ac:dyDescent="0.35">
      <c r="B388" s="24" t="s">
        <v>64</v>
      </c>
      <c r="V388" s="17"/>
      <c r="X388" s="22" t="s">
        <v>64</v>
      </c>
    </row>
    <row r="389" spans="2:41" ht="23.25" x14ac:dyDescent="0.35">
      <c r="B389" s="23" t="s">
        <v>32</v>
      </c>
      <c r="C389" s="20">
        <f>IF(X350="PAGADO",0,Y355)</f>
        <v>807.62</v>
      </c>
      <c r="E389" s="193" t="s">
        <v>778</v>
      </c>
      <c r="F389" s="193"/>
      <c r="G389" s="193"/>
      <c r="H389" s="193"/>
      <c r="V389" s="17"/>
      <c r="X389" s="23" t="s">
        <v>32</v>
      </c>
      <c r="Y389" s="20">
        <f>IF(B1122="PAGADO",0,C394)</f>
        <v>-132.38000000000011</v>
      </c>
      <c r="AA389" s="193" t="s">
        <v>842</v>
      </c>
      <c r="AB389" s="193"/>
      <c r="AC389" s="193"/>
      <c r="AD389" s="193"/>
    </row>
    <row r="390" spans="2:41" x14ac:dyDescent="0.25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 x14ac:dyDescent="0.25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 x14ac:dyDescent="0.25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 x14ac:dyDescent="0.25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 x14ac:dyDescent="0.25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 x14ac:dyDescent="0.3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5" t="str">
        <f>IF(Y394&lt;0,"NO PAGAR","COBRAR'")</f>
        <v>COBRAR'</v>
      </c>
      <c r="Y395" s="195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 x14ac:dyDescent="0.35">
      <c r="B396" s="195" t="str">
        <f>IF(C394&lt;0,"NO PAGAR","COBRAR'")</f>
        <v>NO PAGAR</v>
      </c>
      <c r="C396" s="195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86" t="s">
        <v>9</v>
      </c>
      <c r="C397" s="187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86" t="s">
        <v>9</v>
      </c>
      <c r="Y397" s="18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88" t="s">
        <v>7</v>
      </c>
      <c r="AK399" s="189"/>
      <c r="AL399" s="189"/>
      <c r="AM399" s="190"/>
      <c r="AN399" s="18">
        <f>SUM(AN391:AN398)</f>
        <v>20</v>
      </c>
      <c r="AO399" s="3"/>
    </row>
    <row r="400" spans="2:41" x14ac:dyDescent="0.25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 x14ac:dyDescent="0.25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 x14ac:dyDescent="0.25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 x14ac:dyDescent="0.25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 x14ac:dyDescent="0.25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 x14ac:dyDescent="0.25">
      <c r="B405" s="11" t="s">
        <v>16</v>
      </c>
      <c r="C405" s="10"/>
      <c r="E405" s="188" t="s">
        <v>7</v>
      </c>
      <c r="F405" s="189"/>
      <c r="G405" s="190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88" t="s">
        <v>7</v>
      </c>
      <c r="AB405" s="189"/>
      <c r="AC405" s="190"/>
      <c r="AD405" s="5">
        <f>SUM(AD391:AD404)</f>
        <v>890</v>
      </c>
    </row>
    <row r="406" spans="2:41" x14ac:dyDescent="0.25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 x14ac:dyDescent="0.25">
      <c r="B407" s="12"/>
      <c r="C407" s="10"/>
      <c r="N407" s="188" t="s">
        <v>7</v>
      </c>
      <c r="O407" s="189"/>
      <c r="P407" s="189"/>
      <c r="Q407" s="190"/>
      <c r="R407" s="18">
        <f>SUM(R391:R406)</f>
        <v>1600</v>
      </c>
      <c r="S407" s="3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E410" s="14"/>
      <c r="V410" s="17"/>
      <c r="X410" s="12"/>
      <c r="Y410" s="10"/>
      <c r="AA410" s="14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 x14ac:dyDescent="0.25">
      <c r="E413" s="1" t="s">
        <v>19</v>
      </c>
      <c r="V413" s="17"/>
      <c r="AA413" s="1" t="s">
        <v>19</v>
      </c>
    </row>
    <row r="414" spans="2:41" x14ac:dyDescent="0.25">
      <c r="V414" s="17"/>
    </row>
    <row r="415" spans="2:41" x14ac:dyDescent="0.25">
      <c r="V415" s="17"/>
    </row>
    <row r="416" spans="2:41" x14ac:dyDescent="0.25">
      <c r="V416" s="17"/>
    </row>
    <row r="417" spans="2:41" x14ac:dyDescent="0.25">
      <c r="V417" s="17"/>
    </row>
    <row r="418" spans="2:41" ht="15" customHeight="1" x14ac:dyDescent="0.35">
      <c r="V418" s="17"/>
      <c r="AC418" s="24"/>
      <c r="AD418" s="24"/>
      <c r="AE418" s="24"/>
    </row>
    <row r="419" spans="2:41" ht="15" customHeight="1" x14ac:dyDescent="0.35">
      <c r="H419" s="192" t="s">
        <v>28</v>
      </c>
      <c r="I419" s="192"/>
      <c r="J419" s="192"/>
      <c r="V419" s="17"/>
      <c r="AC419" s="24"/>
      <c r="AD419" s="24"/>
      <c r="AE419" s="24"/>
    </row>
    <row r="420" spans="2:41" ht="15" customHeight="1" x14ac:dyDescent="0.35">
      <c r="H420" s="192"/>
      <c r="I420" s="192"/>
      <c r="J420" s="192"/>
      <c r="V420" s="17"/>
      <c r="AC420" s="24"/>
      <c r="AD420" s="24"/>
      <c r="AE420" s="24"/>
    </row>
    <row r="421" spans="2:41" ht="23.25" x14ac:dyDescent="0.35">
      <c r="V421" s="17"/>
      <c r="AB421" s="191" t="s">
        <v>29</v>
      </c>
      <c r="AC421" s="191"/>
    </row>
    <row r="422" spans="2:41" x14ac:dyDescent="0.25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 x14ac:dyDescent="0.3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 x14ac:dyDescent="0.35">
      <c r="B424" s="23" t="s">
        <v>32</v>
      </c>
      <c r="C424" s="20">
        <f>IF(X389="PAGADO",0,Y394)</f>
        <v>542.56999999999994</v>
      </c>
      <c r="E424" s="193" t="s">
        <v>778</v>
      </c>
      <c r="F424" s="193"/>
      <c r="G424" s="193"/>
      <c r="H424" s="193"/>
      <c r="V424" s="17"/>
      <c r="X424" s="23" t="s">
        <v>32</v>
      </c>
      <c r="Y424" s="20">
        <f>IF(B424="PAGADO",0,C429)</f>
        <v>233.90999999999997</v>
      </c>
      <c r="AA424" s="193" t="s">
        <v>435</v>
      </c>
      <c r="AB424" s="193"/>
      <c r="AC424" s="193"/>
      <c r="AD424" s="193"/>
      <c r="AJ424" s="3"/>
      <c r="AK424" s="3"/>
      <c r="AL424" s="3"/>
      <c r="AM424" s="3"/>
      <c r="AN424" s="18"/>
      <c r="AO424" s="3"/>
    </row>
    <row r="425" spans="2:41" x14ac:dyDescent="0.25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 x14ac:dyDescent="0.25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 x14ac:dyDescent="0.25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 x14ac:dyDescent="0.25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 x14ac:dyDescent="0.4">
      <c r="B430" s="194" t="str">
        <f>IF(C429&lt;0,"NO PAGAR","COBRAR")</f>
        <v>COBRAR</v>
      </c>
      <c r="C430" s="194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94" t="str">
        <f>IF(Y429&lt;0,"NO PAGAR","COBRAR")</f>
        <v>COBRAR</v>
      </c>
      <c r="Y430" s="194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86" t="s">
        <v>9</v>
      </c>
      <c r="C431" s="187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86" t="s">
        <v>9</v>
      </c>
      <c r="Y431" s="187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 x14ac:dyDescent="0.25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 x14ac:dyDescent="0.25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 x14ac:dyDescent="0.25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 x14ac:dyDescent="0.25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 x14ac:dyDescent="0.25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 x14ac:dyDescent="0.25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 x14ac:dyDescent="0.25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88" t="s">
        <v>7</v>
      </c>
      <c r="AK439" s="189"/>
      <c r="AL439" s="189"/>
      <c r="AM439" s="190"/>
      <c r="AN439" s="18">
        <f>SUM(AN423:AN438)</f>
        <v>100</v>
      </c>
      <c r="AO439" s="3"/>
    </row>
    <row r="440" spans="2:42" ht="45" x14ac:dyDescent="0.25">
      <c r="B440" s="11" t="s">
        <v>17</v>
      </c>
      <c r="C440" s="10"/>
      <c r="E440" s="188" t="s">
        <v>7</v>
      </c>
      <c r="F440" s="189"/>
      <c r="G440" s="190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88" t="s">
        <v>7</v>
      </c>
      <c r="AB440" s="189"/>
      <c r="AC440" s="190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 x14ac:dyDescent="0.25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 x14ac:dyDescent="0.25">
      <c r="B442" s="12"/>
      <c r="C442" s="10"/>
      <c r="N442" s="188" t="s">
        <v>7</v>
      </c>
      <c r="O442" s="189"/>
      <c r="P442" s="189"/>
      <c r="Q442" s="190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 x14ac:dyDescent="0.25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 x14ac:dyDescent="0.25">
      <c r="B444" s="12"/>
      <c r="C444" s="10"/>
      <c r="V444" s="17"/>
      <c r="X444" s="12"/>
      <c r="Y444" s="10"/>
      <c r="AN444" s="132">
        <f>SUM(AN441:AN443)</f>
        <v>122.46</v>
      </c>
    </row>
    <row r="445" spans="2:42" x14ac:dyDescent="0.25">
      <c r="B445" s="11"/>
      <c r="C445" s="10"/>
      <c r="V445" s="17"/>
      <c r="X445" s="11"/>
      <c r="Y445" s="10"/>
    </row>
    <row r="446" spans="2:42" x14ac:dyDescent="0.25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 x14ac:dyDescent="0.25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 x14ac:dyDescent="0.25">
      <c r="E448" s="1" t="s">
        <v>19</v>
      </c>
      <c r="V448" s="17"/>
      <c r="AA448" s="1" t="s">
        <v>19</v>
      </c>
    </row>
    <row r="449" spans="1:43" x14ac:dyDescent="0.25">
      <c r="V449" s="17"/>
    </row>
    <row r="450" spans="1:43" x14ac:dyDescent="0.25">
      <c r="V450" s="17"/>
    </row>
    <row r="451" spans="1:43" x14ac:dyDescent="0.25">
      <c r="V451" s="17"/>
    </row>
    <row r="452" spans="1:43" x14ac:dyDescent="0.25">
      <c r="V452" s="17"/>
    </row>
    <row r="453" spans="1:43" x14ac:dyDescent="0.25">
      <c r="V453" s="17"/>
    </row>
    <row r="454" spans="1:43" x14ac:dyDescent="0.25">
      <c r="V454" s="17"/>
    </row>
    <row r="455" spans="1:4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5">
      <c r="V458" s="17"/>
    </row>
    <row r="459" spans="1:43" x14ac:dyDescent="0.25">
      <c r="H459" s="192" t="s">
        <v>30</v>
      </c>
      <c r="I459" s="192"/>
      <c r="J459" s="192"/>
      <c r="V459" s="17"/>
      <c r="AA459" s="192" t="s">
        <v>31</v>
      </c>
      <c r="AB459" s="192"/>
      <c r="AC459" s="192"/>
    </row>
    <row r="460" spans="1:43" x14ac:dyDescent="0.25">
      <c r="H460" s="192"/>
      <c r="I460" s="192"/>
      <c r="J460" s="192"/>
      <c r="V460" s="17"/>
      <c r="AA460" s="192"/>
      <c r="AB460" s="192"/>
      <c r="AC460" s="192"/>
    </row>
    <row r="461" spans="1:43" x14ac:dyDescent="0.25">
      <c r="V461" s="17"/>
    </row>
    <row r="462" spans="1:43" x14ac:dyDescent="0.25">
      <c r="V462" s="17"/>
    </row>
    <row r="463" spans="1:43" ht="23.25" x14ac:dyDescent="0.35">
      <c r="B463" s="24" t="s">
        <v>66</v>
      </c>
      <c r="V463" s="17"/>
      <c r="X463" s="22" t="s">
        <v>66</v>
      </c>
    </row>
    <row r="464" spans="1:43" ht="23.25" x14ac:dyDescent="0.35">
      <c r="B464" s="23" t="s">
        <v>82</v>
      </c>
      <c r="C464" s="20">
        <f>IF(X424="PAGADO",0,Y429)</f>
        <v>302.32</v>
      </c>
      <c r="E464" s="193" t="s">
        <v>778</v>
      </c>
      <c r="F464" s="193"/>
      <c r="G464" s="193"/>
      <c r="H464" s="193"/>
      <c r="V464" s="17"/>
      <c r="X464" s="23" t="s">
        <v>32</v>
      </c>
      <c r="Y464" s="20">
        <f>IF(B464="PAGADO",0,C469)</f>
        <v>0</v>
      </c>
      <c r="AA464" s="193" t="s">
        <v>435</v>
      </c>
      <c r="AB464" s="193"/>
      <c r="AC464" s="193"/>
      <c r="AD464" s="193"/>
    </row>
    <row r="465" spans="2:41" x14ac:dyDescent="0.25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 x14ac:dyDescent="0.25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 x14ac:dyDescent="0.3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5" t="str">
        <f>IF(Y469&lt;0,"NO PAGAR","COBRAR'")</f>
        <v>COBRAR'</v>
      </c>
      <c r="Y470" s="195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 x14ac:dyDescent="0.35">
      <c r="B471" s="195" t="str">
        <f>IF(C469&lt;0,"NO PAGAR","COBRAR'")</f>
        <v>COBRAR'</v>
      </c>
      <c r="C471" s="195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 x14ac:dyDescent="0.25">
      <c r="B472" s="186" t="s">
        <v>9</v>
      </c>
      <c r="C472" s="187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86" t="s">
        <v>9</v>
      </c>
      <c r="Y472" s="187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 x14ac:dyDescent="0.25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 x14ac:dyDescent="0.25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959</v>
      </c>
      <c r="C480" s="10">
        <v>48.66</v>
      </c>
      <c r="E480" s="188" t="s">
        <v>7</v>
      </c>
      <c r="F480" s="189"/>
      <c r="G480" s="190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88" t="s">
        <v>7</v>
      </c>
      <c r="AB480" s="189"/>
      <c r="AC480" s="190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 x14ac:dyDescent="0.25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 x14ac:dyDescent="0.3">
      <c r="B482" s="12"/>
      <c r="C482" s="10"/>
      <c r="N482" s="188" t="s">
        <v>7</v>
      </c>
      <c r="O482" s="189"/>
      <c r="P482" s="189"/>
      <c r="Q482" s="190"/>
      <c r="R482" s="18">
        <f>SUM(R466:R481)</f>
        <v>25</v>
      </c>
      <c r="S482" s="3"/>
      <c r="V482" s="17"/>
      <c r="X482" s="12"/>
      <c r="Y482" s="10"/>
      <c r="AJ482" s="188" t="s">
        <v>7</v>
      </c>
      <c r="AK482" s="189"/>
      <c r="AL482" s="189"/>
      <c r="AM482" s="190"/>
      <c r="AN482" s="18">
        <f>SUM(AN466:AN481)</f>
        <v>0</v>
      </c>
      <c r="AO482" s="3"/>
    </row>
    <row r="483" spans="2:42" ht="27" thickBot="1" x14ac:dyDescent="0.3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 x14ac:dyDescent="0.3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 x14ac:dyDescent="0.25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 x14ac:dyDescent="0.25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 x14ac:dyDescent="0.25">
      <c r="E487" s="1" t="s">
        <v>19</v>
      </c>
      <c r="V487" s="17"/>
      <c r="AA487" s="1" t="s">
        <v>19</v>
      </c>
    </row>
    <row r="488" spans="2:42" x14ac:dyDescent="0.25">
      <c r="V488" s="17"/>
    </row>
    <row r="489" spans="2:42" x14ac:dyDescent="0.25">
      <c r="V489" s="17"/>
    </row>
    <row r="490" spans="2:42" x14ac:dyDescent="0.25">
      <c r="V490" s="17"/>
    </row>
    <row r="491" spans="2:42" x14ac:dyDescent="0.25">
      <c r="V491" s="17"/>
      <c r="AC491" s="191" t="s">
        <v>29</v>
      </c>
      <c r="AD491" s="191"/>
      <c r="AE491" s="191"/>
    </row>
    <row r="492" spans="2:42" x14ac:dyDescent="0.25">
      <c r="H492" s="192" t="s">
        <v>28</v>
      </c>
      <c r="I492" s="192"/>
      <c r="J492" s="192"/>
      <c r="V492" s="17"/>
      <c r="AC492" s="191"/>
      <c r="AD492" s="191"/>
      <c r="AE492" s="191"/>
    </row>
    <row r="493" spans="2:42" x14ac:dyDescent="0.25">
      <c r="H493" s="192"/>
      <c r="I493" s="192"/>
      <c r="J493" s="192"/>
      <c r="V493" s="17"/>
      <c r="AC493" s="191"/>
      <c r="AD493" s="191"/>
      <c r="AE493" s="191"/>
    </row>
    <row r="494" spans="2:42" x14ac:dyDescent="0.25">
      <c r="V494" s="17"/>
    </row>
    <row r="495" spans="2:42" x14ac:dyDescent="0.25">
      <c r="V495" s="17"/>
    </row>
    <row r="496" spans="2:42" ht="23.25" x14ac:dyDescent="0.35">
      <c r="B496" s="22" t="s">
        <v>67</v>
      </c>
      <c r="V496" s="17"/>
      <c r="X496" s="22" t="s">
        <v>67</v>
      </c>
    </row>
    <row r="497" spans="2:41" ht="23.25" x14ac:dyDescent="0.35">
      <c r="B497" s="23" t="s">
        <v>32</v>
      </c>
      <c r="C497" s="20">
        <f>IF(X464="PAGADO",0,Y469)</f>
        <v>1266.83</v>
      </c>
      <c r="E497" s="193" t="s">
        <v>778</v>
      </c>
      <c r="F497" s="193"/>
      <c r="G497" s="193"/>
      <c r="H497" s="193"/>
      <c r="V497" s="17"/>
      <c r="X497" s="23" t="s">
        <v>32</v>
      </c>
      <c r="Y497" s="20">
        <f>IF(B497="PAGADO",0,C502)</f>
        <v>-76.500000000000227</v>
      </c>
      <c r="AA497" s="193" t="s">
        <v>532</v>
      </c>
      <c r="AB497" s="193"/>
      <c r="AC497" s="193"/>
      <c r="AD497" s="193"/>
    </row>
    <row r="498" spans="2:41" x14ac:dyDescent="0.25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 x14ac:dyDescent="0.25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1035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1057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 x14ac:dyDescent="0.25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1044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 x14ac:dyDescent="0.25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 x14ac:dyDescent="0.25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 x14ac:dyDescent="0.4">
      <c r="B503" s="194" t="str">
        <f>IF(C502&lt;0,"NO PAGAR","COBRAR")</f>
        <v>NO PAGAR</v>
      </c>
      <c r="C503" s="194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94" t="str">
        <f>IF(Y502&lt;0,"NO PAGAR","COBRAR")</f>
        <v>COBRAR</v>
      </c>
      <c r="Y503" s="194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x14ac:dyDescent="0.25">
      <c r="B504" s="186" t="s">
        <v>9</v>
      </c>
      <c r="C504" s="187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86" t="s">
        <v>9</v>
      </c>
      <c r="Y504" s="187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 x14ac:dyDescent="0.25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x14ac:dyDescent="0.25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x14ac:dyDescent="0.25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x14ac:dyDescent="0.25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x14ac:dyDescent="0.25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x14ac:dyDescent="0.25">
      <c r="B510" s="11" t="s">
        <v>1032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1" t="s">
        <v>1027</v>
      </c>
      <c r="C513" s="10">
        <v>183.51</v>
      </c>
      <c r="E513" s="188" t="s">
        <v>7</v>
      </c>
      <c r="F513" s="189"/>
      <c r="G513" s="190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88" t="s">
        <v>7</v>
      </c>
      <c r="AB513" s="189"/>
      <c r="AC513" s="190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 x14ac:dyDescent="0.25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 x14ac:dyDescent="0.3">
      <c r="B515" s="12"/>
      <c r="C515" s="10"/>
      <c r="N515" s="188" t="s">
        <v>7</v>
      </c>
      <c r="O515" s="189"/>
      <c r="P515" s="189"/>
      <c r="Q515" s="190"/>
      <c r="R515" s="18">
        <f>SUM(R499:R514)</f>
        <v>1250.68</v>
      </c>
      <c r="S515" s="3"/>
      <c r="V515" s="17"/>
      <c r="X515" s="12"/>
      <c r="Y515" s="10"/>
      <c r="AJ515" s="188" t="s">
        <v>7</v>
      </c>
      <c r="AK515" s="189"/>
      <c r="AL515" s="189"/>
      <c r="AM515" s="190"/>
      <c r="AN515" s="18">
        <f>SUM(AN499:AN514)</f>
        <v>0</v>
      </c>
      <c r="AO515" s="3"/>
    </row>
    <row r="516" spans="2:41" ht="16.5" customHeight="1" thickBot="1" x14ac:dyDescent="0.3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 x14ac:dyDescent="0.3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 x14ac:dyDescent="0.3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 x14ac:dyDescent="0.25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 x14ac:dyDescent="0.25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 x14ac:dyDescent="0.25">
      <c r="D521" t="s">
        <v>22</v>
      </c>
      <c r="E521" t="s">
        <v>21</v>
      </c>
      <c r="V521" s="17"/>
    </row>
    <row r="522" spans="2:41" x14ac:dyDescent="0.25">
      <c r="E522" s="1" t="s">
        <v>19</v>
      </c>
      <c r="V522" s="17"/>
    </row>
    <row r="523" spans="2:41" x14ac:dyDescent="0.25">
      <c r="V523" s="17"/>
    </row>
    <row r="524" spans="2:41" x14ac:dyDescent="0.25">
      <c r="V524" s="17"/>
    </row>
    <row r="525" spans="2:41" x14ac:dyDescent="0.25">
      <c r="V525" s="17"/>
    </row>
    <row r="526" spans="2:41" x14ac:dyDescent="0.25">
      <c r="V526" s="17"/>
    </row>
    <row r="527" spans="2:41" x14ac:dyDescent="0.25">
      <c r="V527" s="17"/>
    </row>
    <row r="528" spans="2:41" x14ac:dyDescent="0.25">
      <c r="V528" s="17"/>
    </row>
    <row r="529" spans="1:43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x14ac:dyDescent="0.25">
      <c r="V532" s="17"/>
    </row>
    <row r="533" spans="1:43" x14ac:dyDescent="0.25">
      <c r="H533" s="192" t="s">
        <v>30</v>
      </c>
      <c r="I533" s="192"/>
      <c r="J533" s="192"/>
      <c r="V533" s="17"/>
      <c r="AA533" s="192" t="s">
        <v>31</v>
      </c>
      <c r="AB533" s="192"/>
      <c r="AC533" s="192"/>
    </row>
    <row r="534" spans="1:43" x14ac:dyDescent="0.25">
      <c r="H534" s="192"/>
      <c r="I534" s="192"/>
      <c r="J534" s="192"/>
      <c r="V534" s="17"/>
      <c r="AA534" s="192"/>
      <c r="AB534" s="192"/>
      <c r="AC534" s="192"/>
    </row>
    <row r="535" spans="1:43" x14ac:dyDescent="0.25">
      <c r="V535" s="17"/>
    </row>
    <row r="536" spans="1:43" x14ac:dyDescent="0.25">
      <c r="V536" s="17"/>
    </row>
    <row r="537" spans="1:43" ht="23.25" x14ac:dyDescent="0.35">
      <c r="B537" s="24" t="s">
        <v>67</v>
      </c>
      <c r="V537" s="17"/>
      <c r="X537" s="22" t="s">
        <v>67</v>
      </c>
    </row>
    <row r="538" spans="1:43" ht="23.25" x14ac:dyDescent="0.35">
      <c r="B538" s="23" t="s">
        <v>82</v>
      </c>
      <c r="C538" s="20">
        <f>IF(X497="PAGADO",0,Y502)</f>
        <v>443.49999999999977</v>
      </c>
      <c r="E538" s="193" t="s">
        <v>435</v>
      </c>
      <c r="F538" s="193"/>
      <c r="G538" s="193"/>
      <c r="H538" s="193"/>
      <c r="V538" s="17"/>
      <c r="X538" s="23" t="s">
        <v>32</v>
      </c>
      <c r="Y538" s="20">
        <f>IF(B538="PAGADO",0,C543)</f>
        <v>0</v>
      </c>
      <c r="AA538" s="193" t="s">
        <v>435</v>
      </c>
      <c r="AB538" s="193"/>
      <c r="AC538" s="193"/>
      <c r="AD538" s="193"/>
    </row>
    <row r="539" spans="1:43" x14ac:dyDescent="0.25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 x14ac:dyDescent="0.25">
      <c r="C540" s="20"/>
      <c r="E540" s="4">
        <v>45106</v>
      </c>
      <c r="F540" s="3" t="s">
        <v>1067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1096</v>
      </c>
      <c r="AD540" s="5">
        <v>240</v>
      </c>
      <c r="AJ540" s="3"/>
      <c r="AK540" s="3"/>
      <c r="AL540" s="3"/>
      <c r="AM540" s="3"/>
      <c r="AN540" s="18"/>
      <c r="AO540" s="3"/>
    </row>
    <row r="541" spans="1:43" x14ac:dyDescent="0.25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 x14ac:dyDescent="0.25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 x14ac:dyDescent="0.25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 x14ac:dyDescent="0.3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5" t="str">
        <f>IF(Y543&lt;0,"NO PAGAR","COBRAR'")</f>
        <v>COBRAR'</v>
      </c>
      <c r="Y544" s="195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 x14ac:dyDescent="0.35">
      <c r="B545" s="195" t="str">
        <f>IF(C543&lt;0,"NO PAGAR","COBRAR'")</f>
        <v>COBRAR'</v>
      </c>
      <c r="C545" s="195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186" t="s">
        <v>9</v>
      </c>
      <c r="C546" s="187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86" t="s">
        <v>9</v>
      </c>
      <c r="Y546" s="187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16</v>
      </c>
      <c r="C554" s="10"/>
      <c r="E554" s="188" t="s">
        <v>7</v>
      </c>
      <c r="F554" s="189"/>
      <c r="G554" s="190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88" t="s">
        <v>7</v>
      </c>
      <c r="AB554" s="189"/>
      <c r="AC554" s="190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 x14ac:dyDescent="0.25">
      <c r="B555" s="11" t="s">
        <v>1076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188" t="s">
        <v>7</v>
      </c>
      <c r="O556" s="189"/>
      <c r="P556" s="189"/>
      <c r="Q556" s="190"/>
      <c r="R556" s="18">
        <f>SUM(R540:R555)</f>
        <v>0</v>
      </c>
      <c r="S556" s="3"/>
      <c r="V556" s="17"/>
      <c r="X556" s="12"/>
      <c r="Y556" s="10"/>
      <c r="AJ556" s="188" t="s">
        <v>7</v>
      </c>
      <c r="AK556" s="189"/>
      <c r="AL556" s="189"/>
      <c r="AM556" s="190"/>
      <c r="AN556" s="18">
        <f>SUM(AN540:AN555)</f>
        <v>0</v>
      </c>
      <c r="AO556" s="3"/>
    </row>
    <row r="557" spans="2:41" ht="15.75" thickBot="1" x14ac:dyDescent="0.3">
      <c r="B557" s="12"/>
      <c r="C557" s="10"/>
      <c r="N557" t="s">
        <v>1075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 x14ac:dyDescent="0.3">
      <c r="B558" s="12"/>
      <c r="C558" s="10"/>
      <c r="N558" t="s">
        <v>1075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 x14ac:dyDescent="0.3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 x14ac:dyDescent="0.25">
      <c r="E561" s="1" t="s">
        <v>19</v>
      </c>
      <c r="V561" s="17"/>
      <c r="AA561" s="1" t="s">
        <v>19</v>
      </c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  <c r="AC565" s="191" t="s">
        <v>29</v>
      </c>
      <c r="AD565" s="191"/>
      <c r="AE565" s="191"/>
    </row>
    <row r="566" spans="2:41" x14ac:dyDescent="0.25">
      <c r="H566" s="192" t="s">
        <v>28</v>
      </c>
      <c r="I566" s="192"/>
      <c r="J566" s="192"/>
      <c r="V566" s="17"/>
      <c r="AC566" s="191"/>
      <c r="AD566" s="191"/>
      <c r="AE566" s="191"/>
    </row>
    <row r="567" spans="2:41" x14ac:dyDescent="0.25">
      <c r="H567" s="192"/>
      <c r="I567" s="192"/>
      <c r="J567" s="192"/>
      <c r="V567" s="17"/>
      <c r="AC567" s="191"/>
      <c r="AD567" s="191"/>
      <c r="AE567" s="191"/>
    </row>
    <row r="568" spans="2:41" x14ac:dyDescent="0.25">
      <c r="V568" s="17"/>
    </row>
    <row r="569" spans="2:41" x14ac:dyDescent="0.25">
      <c r="V569" s="17"/>
    </row>
    <row r="570" spans="2:41" ht="23.25" x14ac:dyDescent="0.35">
      <c r="B570" s="22" t="s">
        <v>68</v>
      </c>
      <c r="V570" s="17"/>
      <c r="X570" s="22" t="s">
        <v>68</v>
      </c>
    </row>
    <row r="571" spans="2:41" ht="23.25" x14ac:dyDescent="0.35">
      <c r="B571" s="23" t="s">
        <v>130</v>
      </c>
      <c r="C571" s="20">
        <f>IF(X538="PAGADO",0,Y543)</f>
        <v>240</v>
      </c>
      <c r="E571" s="193" t="s">
        <v>20</v>
      </c>
      <c r="F571" s="193"/>
      <c r="G571" s="193"/>
      <c r="H571" s="193"/>
      <c r="V571" s="17"/>
      <c r="X571" s="23" t="s">
        <v>32</v>
      </c>
      <c r="Y571" s="20">
        <f>IF(B571="PAGADO",0,C576)</f>
        <v>0</v>
      </c>
      <c r="AA571" s="193" t="s">
        <v>1171</v>
      </c>
      <c r="AB571" s="193"/>
      <c r="AC571" s="193"/>
      <c r="AD571" s="193"/>
    </row>
    <row r="572" spans="2:41" x14ac:dyDescent="0.25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 x14ac:dyDescent="0.25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1185</v>
      </c>
      <c r="AL573" s="3"/>
      <c r="AM573" s="3"/>
      <c r="AN573" s="18">
        <v>49.17</v>
      </c>
      <c r="AO573" s="3"/>
    </row>
    <row r="574" spans="2:41" x14ac:dyDescent="0.25">
      <c r="B574" s="1" t="s">
        <v>24</v>
      </c>
      <c r="C574" s="19">
        <f>IF(C571&gt;0,C571+C572,C572)</f>
        <v>1835</v>
      </c>
      <c r="E574" s="4">
        <v>45057</v>
      </c>
      <c r="F574" s="3" t="s">
        <v>1128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 x14ac:dyDescent="0.4">
      <c r="B577" s="194" t="str">
        <f>IF(C576&lt;0,"NO PAGAR","COBRAR")</f>
        <v>COBRAR</v>
      </c>
      <c r="C577" s="194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4" t="str">
        <f>IF(Y576&lt;0,"NO PAGAR","COBRAR")</f>
        <v>NO PAGAR</v>
      </c>
      <c r="Y577" s="194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86" t="s">
        <v>9</v>
      </c>
      <c r="C578" s="187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86" t="s">
        <v>9</v>
      </c>
      <c r="Y578" s="187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1184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17</v>
      </c>
      <c r="C587" s="10">
        <f>R592</f>
        <v>101.34</v>
      </c>
      <c r="E587" s="188" t="s">
        <v>7</v>
      </c>
      <c r="F587" s="189"/>
      <c r="G587" s="190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88" t="s">
        <v>7</v>
      </c>
      <c r="AB587" s="189"/>
      <c r="AC587" s="190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 x14ac:dyDescent="0.25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 x14ac:dyDescent="0.25">
      <c r="B589" s="12"/>
      <c r="C589" s="10"/>
      <c r="N589" s="188" t="s">
        <v>7</v>
      </c>
      <c r="O589" s="189"/>
      <c r="P589" s="189"/>
      <c r="Q589" s="190"/>
      <c r="R589" s="18">
        <f>SUM(R573:R588)</f>
        <v>0</v>
      </c>
      <c r="S589" s="3"/>
      <c r="V589" s="17"/>
      <c r="X589" s="12"/>
      <c r="Y589" s="10"/>
      <c r="AJ589" s="188" t="s">
        <v>7</v>
      </c>
      <c r="AK589" s="189"/>
      <c r="AL589" s="189"/>
      <c r="AM589" s="190"/>
      <c r="AN589" s="18">
        <f>SUM(AN573:AN588)</f>
        <v>49.17</v>
      </c>
      <c r="AO589" s="3"/>
    </row>
    <row r="590" spans="2:41" x14ac:dyDescent="0.25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 x14ac:dyDescent="0.25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 x14ac:dyDescent="0.25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2"/>
      <c r="C594" s="10"/>
      <c r="V594" s="17"/>
      <c r="X594" s="12"/>
      <c r="Y594" s="10"/>
    </row>
    <row r="595" spans="1:43" x14ac:dyDescent="0.25">
      <c r="B595" s="12"/>
      <c r="C595" s="10"/>
      <c r="V595" s="17"/>
      <c r="X595" s="12"/>
      <c r="Y595" s="10"/>
    </row>
    <row r="596" spans="1:43" x14ac:dyDescent="0.25">
      <c r="B596" s="12"/>
      <c r="C596" s="10"/>
      <c r="V596" s="17"/>
      <c r="X596" s="12"/>
      <c r="Y596" s="10"/>
    </row>
    <row r="597" spans="1:43" x14ac:dyDescent="0.25">
      <c r="B597" s="11"/>
      <c r="C597" s="10"/>
      <c r="V597" s="17"/>
      <c r="X597" s="11"/>
      <c r="Y597" s="10"/>
    </row>
    <row r="598" spans="1:43" x14ac:dyDescent="0.25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 x14ac:dyDescent="0.25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 x14ac:dyDescent="0.25">
      <c r="E600" s="1" t="s">
        <v>19</v>
      </c>
      <c r="V600" s="17"/>
      <c r="AA600" s="1" t="s">
        <v>19</v>
      </c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V604" s="17"/>
    </row>
    <row r="605" spans="1:43" x14ac:dyDescent="0.25">
      <c r="V605" s="17"/>
    </row>
    <row r="606" spans="1:43" x14ac:dyDescent="0.25">
      <c r="V606" s="17"/>
    </row>
    <row r="607" spans="1:43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V610" s="17"/>
    </row>
    <row r="611" spans="1:43" x14ac:dyDescent="0.25">
      <c r="H611" s="192" t="s">
        <v>30</v>
      </c>
      <c r="I611" s="192"/>
      <c r="J611" s="192"/>
      <c r="V611" s="17"/>
      <c r="AA611" s="192" t="s">
        <v>31</v>
      </c>
      <c r="AB611" s="192"/>
      <c r="AC611" s="192"/>
    </row>
    <row r="612" spans="1:43" x14ac:dyDescent="0.25">
      <c r="H612" s="192"/>
      <c r="I612" s="192"/>
      <c r="J612" s="192"/>
      <c r="V612" s="17"/>
      <c r="AA612" s="192"/>
      <c r="AB612" s="192"/>
      <c r="AC612" s="192"/>
    </row>
    <row r="613" spans="1:43" x14ac:dyDescent="0.25">
      <c r="V613" s="17"/>
    </row>
    <row r="614" spans="1:43" x14ac:dyDescent="0.25">
      <c r="V614" s="17"/>
    </row>
    <row r="615" spans="1:43" ht="23.25" x14ac:dyDescent="0.35">
      <c r="B615" s="24" t="s">
        <v>68</v>
      </c>
      <c r="V615" s="17"/>
      <c r="X615" s="22" t="s">
        <v>68</v>
      </c>
    </row>
    <row r="616" spans="1:43" ht="23.25" x14ac:dyDescent="0.35">
      <c r="B616" s="23" t="s">
        <v>156</v>
      </c>
      <c r="C616" s="20">
        <f>IF(X571="PAGADO",0,Y576)</f>
        <v>-138.26</v>
      </c>
      <c r="E616" s="193" t="s">
        <v>1171</v>
      </c>
      <c r="F616" s="193"/>
      <c r="G616" s="193"/>
      <c r="H616" s="193"/>
      <c r="V616" s="17"/>
      <c r="X616" s="23" t="s">
        <v>32</v>
      </c>
      <c r="Y616" s="20">
        <f>IF(B616="PAGADO",0,C621)</f>
        <v>0</v>
      </c>
      <c r="AA616" s="193" t="s">
        <v>1171</v>
      </c>
      <c r="AB616" s="193"/>
      <c r="AC616" s="193"/>
      <c r="AD616" s="193"/>
    </row>
    <row r="617" spans="1:43" x14ac:dyDescent="0.25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 x14ac:dyDescent="0.25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 x14ac:dyDescent="0.25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 x14ac:dyDescent="0.25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 x14ac:dyDescent="0.25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 x14ac:dyDescent="0.3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5" t="str">
        <f>IF(Y621&lt;0,"NO PAGAR","COBRAR'")</f>
        <v>COBRAR'</v>
      </c>
      <c r="Y622" s="195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 x14ac:dyDescent="0.35">
      <c r="B623" s="195" t="str">
        <f>IF(C621&lt;0,"NO PAGAR","COBRAR'")</f>
        <v>COBRAR'</v>
      </c>
      <c r="C623" s="195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x14ac:dyDescent="0.25">
      <c r="B624" s="186" t="s">
        <v>9</v>
      </c>
      <c r="C624" s="18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6" t="s">
        <v>9</v>
      </c>
      <c r="Y624" s="18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 x14ac:dyDescent="0.25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 x14ac:dyDescent="0.25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 x14ac:dyDescent="0.25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 x14ac:dyDescent="0.25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 x14ac:dyDescent="0.25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 x14ac:dyDescent="0.25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 x14ac:dyDescent="0.25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 x14ac:dyDescent="0.25">
      <c r="B632" s="11" t="s">
        <v>16</v>
      </c>
      <c r="C632" s="10"/>
      <c r="E632" s="188" t="s">
        <v>7</v>
      </c>
      <c r="F632" s="189"/>
      <c r="G632" s="190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88" t="s">
        <v>7</v>
      </c>
      <c r="AB632" s="189"/>
      <c r="AC632" s="190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 x14ac:dyDescent="0.25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1269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 x14ac:dyDescent="0.3">
      <c r="B634" s="12"/>
      <c r="C634" s="10"/>
      <c r="N634" s="188" t="s">
        <v>7</v>
      </c>
      <c r="O634" s="189"/>
      <c r="P634" s="189"/>
      <c r="Q634" s="190"/>
      <c r="R634" s="18">
        <f>SUM(R618:R633)</f>
        <v>0</v>
      </c>
      <c r="S634" s="3"/>
      <c r="V634" s="17"/>
      <c r="X634" s="12"/>
      <c r="Y634" s="10"/>
      <c r="AJ634" s="188" t="s">
        <v>7</v>
      </c>
      <c r="AK634" s="189"/>
      <c r="AL634" s="189"/>
      <c r="AM634" s="190"/>
      <c r="AN634" s="18">
        <f>SUM(AN618:AN633)</f>
        <v>78.62</v>
      </c>
      <c r="AO634" s="3"/>
    </row>
    <row r="635" spans="2:43" ht="15.75" thickBot="1" x14ac:dyDescent="0.3">
      <c r="B635" s="12"/>
      <c r="C635" s="10"/>
      <c r="V635" s="17"/>
      <c r="X635" s="12"/>
      <c r="Y635" s="10"/>
      <c r="AJ635" s="183">
        <v>0.59554398148148147</v>
      </c>
      <c r="AK635" s="181">
        <v>20230803</v>
      </c>
      <c r="AL635" s="181" t="s">
        <v>473</v>
      </c>
      <c r="AM635" s="181" t="s">
        <v>476</v>
      </c>
      <c r="AN635" s="181">
        <v>72.78</v>
      </c>
      <c r="AO635" s="182">
        <v>41588</v>
      </c>
      <c r="AP635" s="181">
        <v>15206</v>
      </c>
      <c r="AQ635" s="180"/>
    </row>
    <row r="636" spans="2:43" ht="15.75" thickBot="1" x14ac:dyDescent="0.3">
      <c r="B636" s="12"/>
      <c r="C636" s="10"/>
      <c r="V636" s="17"/>
      <c r="X636" s="12"/>
      <c r="Y636" s="10"/>
      <c r="AJ636" s="183">
        <v>0.50393518518518521</v>
      </c>
      <c r="AK636" s="181">
        <v>20230809</v>
      </c>
      <c r="AL636" s="181" t="s">
        <v>473</v>
      </c>
      <c r="AM636" s="181" t="s">
        <v>476</v>
      </c>
      <c r="AN636" s="181">
        <v>69.010000000000005</v>
      </c>
      <c r="AO636" s="182">
        <v>39432</v>
      </c>
      <c r="AP636" s="181">
        <v>5555</v>
      </c>
      <c r="AQ636" s="180"/>
    </row>
    <row r="637" spans="2:43" x14ac:dyDescent="0.25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 x14ac:dyDescent="0.25">
      <c r="B638" s="12"/>
      <c r="C638" s="10"/>
      <c r="V638" s="17"/>
      <c r="X638" s="12"/>
      <c r="Y638" s="10"/>
    </row>
    <row r="639" spans="2:43" x14ac:dyDescent="0.25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 x14ac:dyDescent="0.25">
      <c r="E640" s="1" t="s">
        <v>19</v>
      </c>
      <c r="V640" s="17"/>
      <c r="AA640" s="1" t="s">
        <v>19</v>
      </c>
    </row>
    <row r="641" spans="8:31" x14ac:dyDescent="0.25">
      <c r="V641" s="17"/>
    </row>
    <row r="642" spans="8:31" x14ac:dyDescent="0.25">
      <c r="V642" s="17"/>
    </row>
    <row r="643" spans="8:31" x14ac:dyDescent="0.25">
      <c r="V643" s="17"/>
    </row>
    <row r="644" spans="8:31" x14ac:dyDescent="0.25">
      <c r="V644" s="17"/>
    </row>
    <row r="645" spans="8:31" x14ac:dyDescent="0.25">
      <c r="V645" s="17"/>
    </row>
    <row r="646" spans="8:31" x14ac:dyDescent="0.25">
      <c r="V646" s="17"/>
    </row>
    <row r="647" spans="8:31" x14ac:dyDescent="0.25">
      <c r="V647" s="17"/>
    </row>
    <row r="648" spans="8:31" x14ac:dyDescent="0.25">
      <c r="V648" s="17"/>
    </row>
    <row r="649" spans="8:31" x14ac:dyDescent="0.25">
      <c r="V649" s="17"/>
    </row>
    <row r="650" spans="8:31" x14ac:dyDescent="0.25">
      <c r="V650" s="17"/>
    </row>
    <row r="651" spans="8:31" x14ac:dyDescent="0.25">
      <c r="V651" s="17"/>
    </row>
    <row r="652" spans="8:31" x14ac:dyDescent="0.25">
      <c r="V652" s="17"/>
    </row>
    <row r="653" spans="8:31" x14ac:dyDescent="0.25">
      <c r="V653" s="17"/>
      <c r="AC653" s="191" t="s">
        <v>29</v>
      </c>
      <c r="AD653" s="191"/>
      <c r="AE653" s="191"/>
    </row>
    <row r="654" spans="8:31" x14ac:dyDescent="0.25">
      <c r="H654" s="192" t="s">
        <v>28</v>
      </c>
      <c r="I654" s="192"/>
      <c r="J654" s="192"/>
      <c r="V654" s="17"/>
      <c r="AC654" s="191"/>
      <c r="AD654" s="191"/>
      <c r="AE654" s="191"/>
    </row>
    <row r="655" spans="8:31" x14ac:dyDescent="0.25">
      <c r="H655" s="192"/>
      <c r="I655" s="192"/>
      <c r="J655" s="192"/>
      <c r="V655" s="17"/>
      <c r="AC655" s="191"/>
      <c r="AD655" s="191"/>
      <c r="AE655" s="191"/>
    </row>
    <row r="656" spans="8:31" x14ac:dyDescent="0.25">
      <c r="V656" s="17"/>
    </row>
    <row r="657" spans="2:41" x14ac:dyDescent="0.25">
      <c r="V657" s="17"/>
    </row>
    <row r="658" spans="2:41" ht="23.25" x14ac:dyDescent="0.35">
      <c r="B658" s="22" t="s">
        <v>69</v>
      </c>
      <c r="V658" s="17"/>
      <c r="X658" s="22" t="s">
        <v>69</v>
      </c>
    </row>
    <row r="659" spans="2:41" ht="23.25" x14ac:dyDescent="0.35">
      <c r="B659" s="23" t="s">
        <v>32</v>
      </c>
      <c r="C659" s="20">
        <f>IF(X616="PAGADO",0,Y621)</f>
        <v>469.59</v>
      </c>
      <c r="E659" s="193" t="s">
        <v>1171</v>
      </c>
      <c r="F659" s="193"/>
      <c r="G659" s="193"/>
      <c r="H659" s="193"/>
      <c r="V659" s="17"/>
      <c r="X659" s="23" t="s">
        <v>32</v>
      </c>
      <c r="Y659" s="20">
        <f>IF(B659="PAGADO",0,C664)</f>
        <v>119.58999999999997</v>
      </c>
      <c r="AA659" s="193" t="s">
        <v>20</v>
      </c>
      <c r="AB659" s="193"/>
      <c r="AC659" s="193"/>
      <c r="AD659" s="193"/>
    </row>
    <row r="660" spans="2:41" x14ac:dyDescent="0.25">
      <c r="B660" s="1" t="s">
        <v>0</v>
      </c>
      <c r="C660" s="19">
        <f>H675</f>
        <v>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2" t="s">
        <v>1</v>
      </c>
      <c r="AK660" s="2" t="s">
        <v>5</v>
      </c>
      <c r="AL660" s="2" t="s">
        <v>4</v>
      </c>
      <c r="AM660" s="2" t="s">
        <v>6</v>
      </c>
      <c r="AN660" s="2" t="s">
        <v>7</v>
      </c>
      <c r="AO660" s="3"/>
    </row>
    <row r="661" spans="2:41" x14ac:dyDescent="0.25">
      <c r="C661" s="20"/>
      <c r="E661" s="4"/>
      <c r="F661" s="3"/>
      <c r="G661" s="3"/>
      <c r="H661" s="5"/>
      <c r="N661" s="25">
        <v>45163</v>
      </c>
      <c r="O661" s="3" t="s">
        <v>110</v>
      </c>
      <c r="P661" s="3"/>
      <c r="Q661" s="3"/>
      <c r="R661" s="18">
        <v>180</v>
      </c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" t="s">
        <v>24</v>
      </c>
      <c r="C662" s="19">
        <f>IF(C659&gt;0,C659+C660,C660)</f>
        <v>469.59</v>
      </c>
      <c r="E662" s="4"/>
      <c r="F662" s="3"/>
      <c r="G662" s="3"/>
      <c r="H662" s="5"/>
      <c r="N662" s="25">
        <v>45166</v>
      </c>
      <c r="O662" s="3" t="s">
        <v>1281</v>
      </c>
      <c r="P662" s="3"/>
      <c r="Q662" s="3"/>
      <c r="R662" s="18">
        <v>170</v>
      </c>
      <c r="S662" s="3"/>
      <c r="V662" s="17"/>
      <c r="X662" s="1" t="s">
        <v>24</v>
      </c>
      <c r="Y662" s="19">
        <f>IF(Y659&gt;0,Y659+Y660,Y660)</f>
        <v>119.58999999999997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" t="s">
        <v>9</v>
      </c>
      <c r="C663" s="20">
        <f>C686</f>
        <v>350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Y686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6" t="s">
        <v>25</v>
      </c>
      <c r="C664" s="21">
        <f>C662-C663</f>
        <v>119.58999999999997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6" t="s">
        <v>8</v>
      </c>
      <c r="Y664" s="21">
        <f>Y662-Y663</f>
        <v>119.58999999999997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6.25" x14ac:dyDescent="0.4">
      <c r="B665" s="194" t="str">
        <f>IF(C664&lt;0,"NO PAGAR","COBRAR")</f>
        <v>COBRAR</v>
      </c>
      <c r="C665" s="194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94" t="str">
        <f>IF(Y664&lt;0,"NO PAGAR","COBRAR")</f>
        <v>COBRAR</v>
      </c>
      <c r="Y665" s="194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86" t="s">
        <v>9</v>
      </c>
      <c r="C666" s="187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86" t="s">
        <v>9</v>
      </c>
      <c r="Y666" s="187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9" t="str">
        <f>IF(C700&lt;0,"SALDO A FAVOR","SALDO ADELANTAD0'")</f>
        <v>SALDO ADELANTAD0'</v>
      </c>
      <c r="C667" s="10">
        <f>IF(Y616&lt;=0,Y616*-1)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IF(C664&lt;0,"SALDO ADELANTADO","SALDO A FAVOR'")</f>
        <v>SALDO A FAVOR'</v>
      </c>
      <c r="Y667" s="10" t="b">
        <f>IF(C664&lt;=0,C664*-1)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10</v>
      </c>
      <c r="C668" s="10">
        <f>R677</f>
        <v>350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AN677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16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17</v>
      </c>
      <c r="C675" s="10"/>
      <c r="E675" s="188" t="s">
        <v>7</v>
      </c>
      <c r="F675" s="189"/>
      <c r="G675" s="190"/>
      <c r="H675" s="5">
        <f>SUM(H661:H674)</f>
        <v>0</v>
      </c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88" t="s">
        <v>7</v>
      </c>
      <c r="AB675" s="189"/>
      <c r="AC675" s="190"/>
      <c r="AD675" s="5">
        <f>SUM(AD661:AD674)</f>
        <v>0</v>
      </c>
      <c r="AJ675" s="3"/>
      <c r="AK675" s="3"/>
      <c r="AL675" s="3"/>
      <c r="AM675" s="3"/>
      <c r="AN675" s="18"/>
      <c r="AO675" s="3"/>
    </row>
    <row r="676" spans="2:41" x14ac:dyDescent="0.25">
      <c r="B676" s="12"/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2"/>
      <c r="Y676" s="10"/>
      <c r="AA676" s="13"/>
      <c r="AB676" s="13"/>
      <c r="AC676" s="13"/>
      <c r="AJ676" s="3"/>
      <c r="AK676" s="3"/>
      <c r="AL676" s="3"/>
      <c r="AM676" s="3"/>
      <c r="AN676" s="18"/>
      <c r="AO676" s="3"/>
    </row>
    <row r="677" spans="2:41" x14ac:dyDescent="0.25">
      <c r="B677" s="12"/>
      <c r="C677" s="10"/>
      <c r="N677" s="188" t="s">
        <v>7</v>
      </c>
      <c r="O677" s="189"/>
      <c r="P677" s="189"/>
      <c r="Q677" s="190"/>
      <c r="R677" s="18">
        <f>SUM(R661:R676)</f>
        <v>350</v>
      </c>
      <c r="S677" s="3"/>
      <c r="V677" s="17"/>
      <c r="X677" s="12"/>
      <c r="Y677" s="10"/>
      <c r="AJ677" s="188" t="s">
        <v>7</v>
      </c>
      <c r="AK677" s="189"/>
      <c r="AL677" s="189"/>
      <c r="AM677" s="190"/>
      <c r="AN677" s="18">
        <f>SUM(AN661:AN676)</f>
        <v>0</v>
      </c>
      <c r="AO677" s="3"/>
    </row>
    <row r="678" spans="2:41" x14ac:dyDescent="0.25">
      <c r="B678" s="12"/>
      <c r="C678" s="10"/>
      <c r="V678" s="17"/>
      <c r="X678" s="12"/>
      <c r="Y678" s="10"/>
    </row>
    <row r="679" spans="2:41" x14ac:dyDescent="0.25">
      <c r="B679" s="12"/>
      <c r="C679" s="10"/>
      <c r="V679" s="17"/>
      <c r="X679" s="12"/>
      <c r="Y679" s="10"/>
    </row>
    <row r="680" spans="2:41" x14ac:dyDescent="0.25">
      <c r="B680" s="12"/>
      <c r="C680" s="10"/>
      <c r="E680" s="14"/>
      <c r="V680" s="17"/>
      <c r="X680" s="12"/>
      <c r="Y680" s="10"/>
      <c r="AA680" s="14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V682" s="17"/>
      <c r="X682" s="12"/>
      <c r="Y682" s="10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1"/>
      <c r="C685" s="10"/>
      <c r="V685" s="17"/>
      <c r="X685" s="11"/>
      <c r="Y685" s="10"/>
    </row>
    <row r="686" spans="2:41" x14ac:dyDescent="0.25">
      <c r="B686" s="15" t="s">
        <v>18</v>
      </c>
      <c r="C686" s="16">
        <f>SUM(C667:C685)</f>
        <v>350</v>
      </c>
      <c r="V686" s="17"/>
      <c r="X686" s="15" t="s">
        <v>18</v>
      </c>
      <c r="Y686" s="16">
        <f>SUM(Y667:Y685)</f>
        <v>0</v>
      </c>
    </row>
    <row r="687" spans="2:41" x14ac:dyDescent="0.25">
      <c r="D687" t="s">
        <v>22</v>
      </c>
      <c r="E687" t="s">
        <v>21</v>
      </c>
      <c r="V687" s="17"/>
      <c r="Z687" t="s">
        <v>22</v>
      </c>
      <c r="AA687" t="s">
        <v>21</v>
      </c>
    </row>
    <row r="688" spans="2:41" x14ac:dyDescent="0.25">
      <c r="E688" s="1" t="s">
        <v>19</v>
      </c>
      <c r="V688" s="17"/>
      <c r="AA688" s="1" t="s">
        <v>19</v>
      </c>
    </row>
    <row r="689" spans="1:43" x14ac:dyDescent="0.25">
      <c r="V689" s="17"/>
    </row>
    <row r="690" spans="1:43" x14ac:dyDescent="0.25">
      <c r="V690" s="17"/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V698" s="17"/>
    </row>
    <row r="699" spans="1:43" x14ac:dyDescent="0.25">
      <c r="H699" s="192" t="s">
        <v>30</v>
      </c>
      <c r="I699" s="192"/>
      <c r="J699" s="192"/>
      <c r="V699" s="17"/>
      <c r="AA699" s="192" t="s">
        <v>31</v>
      </c>
      <c r="AB699" s="192"/>
      <c r="AC699" s="192"/>
    </row>
    <row r="700" spans="1:43" x14ac:dyDescent="0.25">
      <c r="H700" s="192"/>
      <c r="I700" s="192"/>
      <c r="J700" s="192"/>
      <c r="V700" s="17"/>
      <c r="AA700" s="192"/>
      <c r="AB700" s="192"/>
      <c r="AC700" s="192"/>
    </row>
    <row r="701" spans="1:43" x14ac:dyDescent="0.25">
      <c r="V701" s="17"/>
    </row>
    <row r="702" spans="1:43" x14ac:dyDescent="0.25">
      <c r="V702" s="17"/>
    </row>
    <row r="703" spans="1:43" ht="23.25" x14ac:dyDescent="0.35">
      <c r="B703" s="24" t="s">
        <v>69</v>
      </c>
      <c r="V703" s="17"/>
      <c r="X703" s="22" t="s">
        <v>69</v>
      </c>
    </row>
    <row r="704" spans="1:43" ht="23.25" x14ac:dyDescent="0.35">
      <c r="B704" s="23" t="s">
        <v>32</v>
      </c>
      <c r="C704" s="20">
        <f>IF(X659="PAGADO",0,C664)</f>
        <v>119.58999999999997</v>
      </c>
      <c r="E704" s="193" t="s">
        <v>20</v>
      </c>
      <c r="F704" s="193"/>
      <c r="G704" s="193"/>
      <c r="H704" s="193"/>
      <c r="V704" s="17"/>
      <c r="X704" s="23" t="s">
        <v>32</v>
      </c>
      <c r="Y704" s="20">
        <f>IF(B1504="PAGADO",0,C709)</f>
        <v>119.58999999999997</v>
      </c>
      <c r="AA704" s="193" t="s">
        <v>20</v>
      </c>
      <c r="AB704" s="193"/>
      <c r="AC704" s="193"/>
      <c r="AD704" s="193"/>
    </row>
    <row r="705" spans="2:41" x14ac:dyDescent="0.25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 x14ac:dyDescent="0.25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" t="s">
        <v>24</v>
      </c>
      <c r="C707" s="19">
        <f>IF(C704&gt;0,C704+C705,C705)</f>
        <v>119.58999999999997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119.58999999999997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" t="s">
        <v>9</v>
      </c>
      <c r="C708" s="20">
        <f>C732</f>
        <v>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Y732</f>
        <v>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6" t="s">
        <v>26</v>
      </c>
      <c r="C709" s="21">
        <f>C707-C708</f>
        <v>119.58999999999997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27</v>
      </c>
      <c r="Y709" s="21">
        <f>Y707-Y708</f>
        <v>119.58999999999997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3.25" x14ac:dyDescent="0.35">
      <c r="B710" s="6"/>
      <c r="C710" s="7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95" t="str">
        <f>IF(Y709&lt;0,"NO PAGAR","COBRAR'")</f>
        <v>COBRAR'</v>
      </c>
      <c r="Y710" s="195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ht="23.25" x14ac:dyDescent="0.35">
      <c r="B711" s="195" t="str">
        <f>IF(C709&lt;0,"NO PAGAR","COBRAR'")</f>
        <v>COBRAR'</v>
      </c>
      <c r="C711" s="195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/>
      <c r="Y711" s="8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86" t="s">
        <v>9</v>
      </c>
      <c r="C712" s="18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86" t="s">
        <v>9</v>
      </c>
      <c r="Y712" s="187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9" t="str">
        <f>IF(Y664&lt;0,"SALDO ADELANTADO","SALDO A FAVOR '")</f>
        <v>SALDO A FAVOR '</v>
      </c>
      <c r="C713" s="10" t="b">
        <f>IF(Y664&lt;=0,Y664*-1)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9" t="str">
        <f>IF(C709&lt;0,"SALDO ADELANTADO","SALDO A FAVOR'")</f>
        <v>SALDO A FAVOR'</v>
      </c>
      <c r="Y713" s="10" t="b">
        <f>IF(C709&lt;=0,C709*-1)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10</v>
      </c>
      <c r="C714" s="10">
        <f>R722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10</v>
      </c>
      <c r="Y714" s="10">
        <f>AN722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11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11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12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12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13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13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14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14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15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15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16</v>
      </c>
      <c r="C720" s="10"/>
      <c r="E720" s="188" t="s">
        <v>7</v>
      </c>
      <c r="F720" s="189"/>
      <c r="G720" s="190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16</v>
      </c>
      <c r="Y720" s="10"/>
      <c r="AA720" s="188" t="s">
        <v>7</v>
      </c>
      <c r="AB720" s="189"/>
      <c r="AC720" s="190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 x14ac:dyDescent="0.25">
      <c r="B721" s="11" t="s">
        <v>17</v>
      </c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1" t="s">
        <v>17</v>
      </c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 x14ac:dyDescent="0.25">
      <c r="B722" s="12"/>
      <c r="C722" s="10"/>
      <c r="N722" s="188" t="s">
        <v>7</v>
      </c>
      <c r="O722" s="189"/>
      <c r="P722" s="189"/>
      <c r="Q722" s="190"/>
      <c r="R722" s="18">
        <f>SUM(R706:R721)</f>
        <v>0</v>
      </c>
      <c r="S722" s="3"/>
      <c r="V722" s="17"/>
      <c r="X722" s="12"/>
      <c r="Y722" s="10"/>
      <c r="AJ722" s="188" t="s">
        <v>7</v>
      </c>
      <c r="AK722" s="189"/>
      <c r="AL722" s="189"/>
      <c r="AM722" s="190"/>
      <c r="AN722" s="18">
        <f>SUM(AN706:AN721)</f>
        <v>0</v>
      </c>
      <c r="AO722" s="3"/>
    </row>
    <row r="723" spans="2:41" x14ac:dyDescent="0.25">
      <c r="B723" s="12"/>
      <c r="C723" s="10"/>
      <c r="V723" s="17"/>
      <c r="X723" s="12"/>
      <c r="Y723" s="10"/>
    </row>
    <row r="724" spans="2:41" x14ac:dyDescent="0.25">
      <c r="B724" s="12"/>
      <c r="C724" s="10"/>
      <c r="V724" s="17"/>
      <c r="X724" s="12"/>
      <c r="Y724" s="10"/>
    </row>
    <row r="725" spans="2:41" x14ac:dyDescent="0.25">
      <c r="B725" s="12"/>
      <c r="C725" s="10"/>
      <c r="E725" s="14"/>
      <c r="V725" s="17"/>
      <c r="X725" s="12"/>
      <c r="Y725" s="10"/>
      <c r="AA725" s="14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V727" s="17"/>
      <c r="X727" s="12"/>
      <c r="Y727" s="10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1"/>
      <c r="C731" s="10"/>
      <c r="V731" s="17"/>
      <c r="X731" s="11"/>
      <c r="Y731" s="10"/>
    </row>
    <row r="732" spans="2:41" x14ac:dyDescent="0.25">
      <c r="B732" s="15" t="s">
        <v>18</v>
      </c>
      <c r="C732" s="16">
        <f>SUM(C713:C731)</f>
        <v>0</v>
      </c>
      <c r="D732" t="s">
        <v>22</v>
      </c>
      <c r="E732" t="s">
        <v>21</v>
      </c>
      <c r="V732" s="17"/>
      <c r="X732" s="15" t="s">
        <v>18</v>
      </c>
      <c r="Y732" s="16">
        <f>SUM(Y713:Y731)</f>
        <v>0</v>
      </c>
      <c r="Z732" t="s">
        <v>22</v>
      </c>
      <c r="AA732" t="s">
        <v>21</v>
      </c>
    </row>
    <row r="733" spans="2:41" x14ac:dyDescent="0.25">
      <c r="E733" s="1" t="s">
        <v>19</v>
      </c>
      <c r="V733" s="17"/>
      <c r="AA733" s="1" t="s">
        <v>19</v>
      </c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2:31" x14ac:dyDescent="0.25">
      <c r="V737" s="17"/>
    </row>
    <row r="738" spans="2:31" x14ac:dyDescent="0.25">
      <c r="V738" s="17"/>
    </row>
    <row r="739" spans="2:31" x14ac:dyDescent="0.25">
      <c r="V739" s="17"/>
    </row>
    <row r="740" spans="2:31" x14ac:dyDescent="0.25">
      <c r="V740" s="17"/>
    </row>
    <row r="741" spans="2:31" x14ac:dyDescent="0.25">
      <c r="V741" s="17"/>
    </row>
    <row r="742" spans="2:31" x14ac:dyDescent="0.25">
      <c r="V742" s="17"/>
    </row>
    <row r="743" spans="2:31" x14ac:dyDescent="0.25">
      <c r="V743" s="17"/>
    </row>
    <row r="744" spans="2:31" x14ac:dyDescent="0.25">
      <c r="V744" s="17"/>
    </row>
    <row r="745" spans="2:31" x14ac:dyDescent="0.25">
      <c r="V745" s="17"/>
    </row>
    <row r="746" spans="2:31" x14ac:dyDescent="0.25">
      <c r="V746" s="17"/>
      <c r="AC746" s="191" t="s">
        <v>29</v>
      </c>
      <c r="AD746" s="191"/>
      <c r="AE746" s="191"/>
    </row>
    <row r="747" spans="2:31" x14ac:dyDescent="0.25">
      <c r="H747" s="192" t="s">
        <v>28</v>
      </c>
      <c r="I747" s="192"/>
      <c r="J747" s="192"/>
      <c r="V747" s="17"/>
      <c r="AC747" s="191"/>
      <c r="AD747" s="191"/>
      <c r="AE747" s="191"/>
    </row>
    <row r="748" spans="2:31" x14ac:dyDescent="0.25">
      <c r="H748" s="192"/>
      <c r="I748" s="192"/>
      <c r="J748" s="192"/>
      <c r="V748" s="17"/>
      <c r="AC748" s="191"/>
      <c r="AD748" s="191"/>
      <c r="AE748" s="191"/>
    </row>
    <row r="749" spans="2:31" x14ac:dyDescent="0.25">
      <c r="V749" s="17"/>
    </row>
    <row r="750" spans="2:31" x14ac:dyDescent="0.25">
      <c r="V750" s="17"/>
    </row>
    <row r="751" spans="2:31" ht="23.25" x14ac:dyDescent="0.35">
      <c r="B751" s="22" t="s">
        <v>70</v>
      </c>
      <c r="V751" s="17"/>
      <c r="X751" s="22" t="s">
        <v>70</v>
      </c>
    </row>
    <row r="752" spans="2:31" ht="23.25" x14ac:dyDescent="0.35">
      <c r="B752" s="23" t="s">
        <v>32</v>
      </c>
      <c r="C752" s="20">
        <f>IF(X704="PAGADO",0,Y709)</f>
        <v>119.58999999999997</v>
      </c>
      <c r="E752" s="193" t="s">
        <v>20</v>
      </c>
      <c r="F752" s="193"/>
      <c r="G752" s="193"/>
      <c r="H752" s="193"/>
      <c r="V752" s="17"/>
      <c r="X752" s="23" t="s">
        <v>32</v>
      </c>
      <c r="Y752" s="20">
        <f>IF(B752="PAGADO",0,C757)</f>
        <v>119.58999999999997</v>
      </c>
      <c r="AA752" s="193" t="s">
        <v>20</v>
      </c>
      <c r="AB752" s="193"/>
      <c r="AC752" s="193"/>
      <c r="AD752" s="193"/>
    </row>
    <row r="753" spans="2:41" x14ac:dyDescent="0.25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2" t="s">
        <v>1</v>
      </c>
      <c r="AK753" s="2" t="s">
        <v>5</v>
      </c>
      <c r="AL753" s="2" t="s">
        <v>4</v>
      </c>
      <c r="AM753" s="2" t="s">
        <v>6</v>
      </c>
      <c r="AN753" s="2" t="s">
        <v>7</v>
      </c>
      <c r="AO753" s="3"/>
    </row>
    <row r="754" spans="2:41" x14ac:dyDescent="0.25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" t="s">
        <v>24</v>
      </c>
      <c r="C755" s="19">
        <f>IF(C752&gt;0,C752+C753,C753)</f>
        <v>119.58999999999997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IF(Y752&gt;0,Y753+Y752,Y753)</f>
        <v>119.58999999999997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" t="s">
        <v>9</v>
      </c>
      <c r="C756" s="20">
        <f>C779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Y779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6" t="s">
        <v>25</v>
      </c>
      <c r="C757" s="21">
        <f>C755-C756</f>
        <v>119.58999999999997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8</v>
      </c>
      <c r="Y757" s="21">
        <f>Y755-Y756</f>
        <v>119.58999999999997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6.25" x14ac:dyDescent="0.4">
      <c r="B758" s="194" t="str">
        <f>IF(C757&lt;0,"NO PAGAR","COBRAR")</f>
        <v>COBRAR</v>
      </c>
      <c r="C758" s="194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94" t="str">
        <f>IF(Y757&lt;0,"NO PAGAR","COBRAR")</f>
        <v>COBRAR</v>
      </c>
      <c r="Y758" s="194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86" t="s">
        <v>9</v>
      </c>
      <c r="C759" s="187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86" t="s">
        <v>9</v>
      </c>
      <c r="Y759" s="187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9" t="str">
        <f>IF(C793&lt;0,"SALDO A FAVOR","SALDO ADELANTAD0'")</f>
        <v>SALDO ADELANTAD0'</v>
      </c>
      <c r="C760" s="10" t="b">
        <f>IF(Y704&lt;=0,Y704*-1)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IF(C757&lt;0,"SALDO ADELANTADO","SALDO A FAVOR'")</f>
        <v>SALDO A FAVOR'</v>
      </c>
      <c r="Y760" s="10" t="b">
        <f>IF(C757&lt;=0,C757*-1)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10</v>
      </c>
      <c r="C761" s="10">
        <f>R770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AN770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16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17</v>
      </c>
      <c r="C768" s="10"/>
      <c r="E768" s="188" t="s">
        <v>7</v>
      </c>
      <c r="F768" s="189"/>
      <c r="G768" s="190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88" t="s">
        <v>7</v>
      </c>
      <c r="AB768" s="189"/>
      <c r="AC768" s="190"/>
      <c r="AD768" s="5">
        <f>SUM(AD754:AD767)</f>
        <v>0</v>
      </c>
      <c r="AJ768" s="3"/>
      <c r="AK768" s="3"/>
      <c r="AL768" s="3"/>
      <c r="AM768" s="3"/>
      <c r="AN768" s="18"/>
      <c r="AO768" s="3"/>
    </row>
    <row r="769" spans="2:41" x14ac:dyDescent="0.25">
      <c r="B769" s="12"/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2"/>
      <c r="Y769" s="10"/>
      <c r="AA769" s="13"/>
      <c r="AB769" s="13"/>
      <c r="AC769" s="13"/>
      <c r="AJ769" s="3"/>
      <c r="AK769" s="3"/>
      <c r="AL769" s="3"/>
      <c r="AM769" s="3"/>
      <c r="AN769" s="18"/>
      <c r="AO769" s="3"/>
    </row>
    <row r="770" spans="2:41" x14ac:dyDescent="0.25">
      <c r="B770" s="12"/>
      <c r="C770" s="10"/>
      <c r="N770" s="188" t="s">
        <v>7</v>
      </c>
      <c r="O770" s="189"/>
      <c r="P770" s="189"/>
      <c r="Q770" s="190"/>
      <c r="R770" s="18">
        <f>SUM(R754:R769)</f>
        <v>0</v>
      </c>
      <c r="S770" s="3"/>
      <c r="V770" s="17"/>
      <c r="X770" s="12"/>
      <c r="Y770" s="10"/>
      <c r="AJ770" s="188" t="s">
        <v>7</v>
      </c>
      <c r="AK770" s="189"/>
      <c r="AL770" s="189"/>
      <c r="AM770" s="190"/>
      <c r="AN770" s="18">
        <f>SUM(AN754:AN769)</f>
        <v>0</v>
      </c>
      <c r="AO770" s="3"/>
    </row>
    <row r="771" spans="2:41" x14ac:dyDescent="0.25">
      <c r="B771" s="12"/>
      <c r="C771" s="10"/>
      <c r="V771" s="17"/>
      <c r="X771" s="12"/>
      <c r="Y771" s="10"/>
    </row>
    <row r="772" spans="2:41" x14ac:dyDescent="0.25">
      <c r="B772" s="12"/>
      <c r="C772" s="10"/>
      <c r="V772" s="17"/>
      <c r="X772" s="12"/>
      <c r="Y772" s="10"/>
    </row>
    <row r="773" spans="2:41" x14ac:dyDescent="0.25">
      <c r="B773" s="12"/>
      <c r="C773" s="10"/>
      <c r="E773" s="14"/>
      <c r="V773" s="17"/>
      <c r="X773" s="12"/>
      <c r="Y773" s="10"/>
      <c r="AA773" s="14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V775" s="17"/>
      <c r="X775" s="12"/>
      <c r="Y775" s="10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1"/>
      <c r="C778" s="10"/>
      <c r="V778" s="17"/>
      <c r="X778" s="11"/>
      <c r="Y778" s="10"/>
    </row>
    <row r="779" spans="2:41" x14ac:dyDescent="0.25">
      <c r="B779" s="15" t="s">
        <v>18</v>
      </c>
      <c r="C779" s="16">
        <f>SUM(C760:C778)</f>
        <v>0</v>
      </c>
      <c r="V779" s="17"/>
      <c r="X779" s="15" t="s">
        <v>18</v>
      </c>
      <c r="Y779" s="16">
        <f>SUM(Y760:Y778)</f>
        <v>0</v>
      </c>
    </row>
    <row r="780" spans="2:41" x14ac:dyDescent="0.25">
      <c r="D780" t="s">
        <v>22</v>
      </c>
      <c r="E780" t="s">
        <v>21</v>
      </c>
      <c r="V780" s="17"/>
      <c r="Z780" t="s">
        <v>22</v>
      </c>
      <c r="AA780" t="s">
        <v>21</v>
      </c>
    </row>
    <row r="781" spans="2:41" x14ac:dyDescent="0.25">
      <c r="E781" s="1" t="s">
        <v>19</v>
      </c>
      <c r="V781" s="17"/>
      <c r="AA781" s="1" t="s">
        <v>19</v>
      </c>
    </row>
    <row r="782" spans="2:41" x14ac:dyDescent="0.25">
      <c r="V782" s="17"/>
    </row>
    <row r="783" spans="2:41" x14ac:dyDescent="0.25">
      <c r="V783" s="17"/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V791" s="17"/>
    </row>
    <row r="792" spans="1:43" x14ac:dyDescent="0.25">
      <c r="H792" s="192" t="s">
        <v>30</v>
      </c>
      <c r="I792" s="192"/>
      <c r="J792" s="192"/>
      <c r="V792" s="17"/>
      <c r="AA792" s="192" t="s">
        <v>31</v>
      </c>
      <c r="AB792" s="192"/>
      <c r="AC792" s="192"/>
    </row>
    <row r="793" spans="1:43" x14ac:dyDescent="0.25">
      <c r="H793" s="192"/>
      <c r="I793" s="192"/>
      <c r="J793" s="192"/>
      <c r="V793" s="17"/>
      <c r="AA793" s="192"/>
      <c r="AB793" s="192"/>
      <c r="AC793" s="192"/>
    </row>
    <row r="794" spans="1:43" x14ac:dyDescent="0.25">
      <c r="V794" s="17"/>
    </row>
    <row r="795" spans="1:43" x14ac:dyDescent="0.25">
      <c r="V795" s="17"/>
    </row>
    <row r="796" spans="1:43" ht="23.25" x14ac:dyDescent="0.35">
      <c r="B796" s="24" t="s">
        <v>70</v>
      </c>
      <c r="V796" s="17"/>
      <c r="X796" s="22" t="s">
        <v>70</v>
      </c>
    </row>
    <row r="797" spans="1:43" ht="23.25" x14ac:dyDescent="0.35">
      <c r="B797" s="23" t="s">
        <v>32</v>
      </c>
      <c r="C797" s="20">
        <f>IF(X752="PAGADO",0,C757)</f>
        <v>119.58999999999997</v>
      </c>
      <c r="E797" s="193" t="s">
        <v>20</v>
      </c>
      <c r="F797" s="193"/>
      <c r="G797" s="193"/>
      <c r="H797" s="193"/>
      <c r="V797" s="17"/>
      <c r="X797" s="23" t="s">
        <v>32</v>
      </c>
      <c r="Y797" s="20">
        <f>IF(B1597="PAGADO",0,C802)</f>
        <v>119.58999999999997</v>
      </c>
      <c r="AA797" s="193" t="s">
        <v>20</v>
      </c>
      <c r="AB797" s="193"/>
      <c r="AC797" s="193"/>
      <c r="AD797" s="193"/>
    </row>
    <row r="798" spans="1:43" x14ac:dyDescent="0.25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1:43" x14ac:dyDescent="0.25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x14ac:dyDescent="0.25">
      <c r="B800" s="1" t="s">
        <v>24</v>
      </c>
      <c r="C800" s="19">
        <f>IF(C797&gt;0,C797+C798,C798)</f>
        <v>119.58999999999997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IF(Y797&gt;0,Y797+Y798,Y798)</f>
        <v>119.58999999999997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" t="s">
        <v>9</v>
      </c>
      <c r="C801" s="20">
        <f>C825</f>
        <v>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Y825</f>
        <v>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6" t="s">
        <v>26</v>
      </c>
      <c r="C802" s="21">
        <f>C800-C801</f>
        <v>119.58999999999997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27</v>
      </c>
      <c r="Y802" s="21">
        <f>Y800-Y801</f>
        <v>119.58999999999997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 x14ac:dyDescent="0.35">
      <c r="B803" s="6"/>
      <c r="C803" s="7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95" t="str">
        <f>IF(Y802&lt;0,"NO PAGAR","COBRAR'")</f>
        <v>COBRAR'</v>
      </c>
      <c r="Y803" s="195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ht="23.25" x14ac:dyDescent="0.35">
      <c r="B804" s="195" t="str">
        <f>IF(C802&lt;0,"NO PAGAR","COBRAR'")</f>
        <v>COBRAR'</v>
      </c>
      <c r="C804" s="195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/>
      <c r="Y804" s="8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86" t="s">
        <v>9</v>
      </c>
      <c r="C805" s="18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86" t="s">
        <v>9</v>
      </c>
      <c r="Y805" s="187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9" t="str">
        <f>IF(Y757&lt;0,"SALDO ADELANTADO","SALDO A FAVOR '")</f>
        <v>SALDO A FAVOR '</v>
      </c>
      <c r="C806" s="10" t="b">
        <f>IF(Y757&lt;=0,Y757*-1)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9" t="str">
        <f>IF(C802&lt;0,"SALDO ADELANTADO","SALDO A FAVOR'")</f>
        <v>SALDO A FAVOR'</v>
      </c>
      <c r="Y806" s="10" t="b">
        <f>IF(C802&lt;=0,C802*-1)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1" t="s">
        <v>10</v>
      </c>
      <c r="C807" s="10">
        <f>R815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10</v>
      </c>
      <c r="Y807" s="10">
        <f>AN815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1" t="s">
        <v>11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11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12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12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13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13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14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14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15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15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16</v>
      </c>
      <c r="C813" s="10"/>
      <c r="E813" s="188" t="s">
        <v>7</v>
      </c>
      <c r="F813" s="189"/>
      <c r="G813" s="190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16</v>
      </c>
      <c r="Y813" s="10"/>
      <c r="AA813" s="188" t="s">
        <v>7</v>
      </c>
      <c r="AB813" s="189"/>
      <c r="AC813" s="190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 x14ac:dyDescent="0.25">
      <c r="B814" s="11" t="s">
        <v>17</v>
      </c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1" t="s">
        <v>17</v>
      </c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 x14ac:dyDescent="0.25">
      <c r="B815" s="12"/>
      <c r="C815" s="10"/>
      <c r="N815" s="188" t="s">
        <v>7</v>
      </c>
      <c r="O815" s="189"/>
      <c r="P815" s="189"/>
      <c r="Q815" s="190"/>
      <c r="R815" s="18">
        <f>SUM(R799:R814)</f>
        <v>0</v>
      </c>
      <c r="S815" s="3"/>
      <c r="V815" s="17"/>
      <c r="X815" s="12"/>
      <c r="Y815" s="10"/>
      <c r="AJ815" s="188" t="s">
        <v>7</v>
      </c>
      <c r="AK815" s="189"/>
      <c r="AL815" s="189"/>
      <c r="AM815" s="190"/>
      <c r="AN815" s="18">
        <f>SUM(AN799:AN814)</f>
        <v>0</v>
      </c>
      <c r="AO815" s="3"/>
    </row>
    <row r="816" spans="2:41" x14ac:dyDescent="0.25">
      <c r="B816" s="12"/>
      <c r="C816" s="10"/>
      <c r="V816" s="17"/>
      <c r="X816" s="12"/>
      <c r="Y816" s="10"/>
    </row>
    <row r="817" spans="2:27" x14ac:dyDescent="0.25">
      <c r="B817" s="12"/>
      <c r="C817" s="10"/>
      <c r="V817" s="17"/>
      <c r="X817" s="12"/>
      <c r="Y817" s="10"/>
    </row>
    <row r="818" spans="2:27" x14ac:dyDescent="0.25">
      <c r="B818" s="12"/>
      <c r="C818" s="10"/>
      <c r="E818" s="14"/>
      <c r="V818" s="17"/>
      <c r="X818" s="12"/>
      <c r="Y818" s="10"/>
      <c r="AA818" s="14"/>
    </row>
    <row r="819" spans="2:27" x14ac:dyDescent="0.25">
      <c r="B819" s="12"/>
      <c r="C819" s="10"/>
      <c r="V819" s="17"/>
      <c r="X819" s="12"/>
      <c r="Y819" s="10"/>
    </row>
    <row r="820" spans="2:27" x14ac:dyDescent="0.25">
      <c r="B820" s="12"/>
      <c r="C820" s="10"/>
      <c r="V820" s="17"/>
      <c r="X820" s="12"/>
      <c r="Y820" s="10"/>
    </row>
    <row r="821" spans="2:27" x14ac:dyDescent="0.25">
      <c r="B821" s="12"/>
      <c r="C821" s="10"/>
      <c r="V821" s="17"/>
      <c r="X821" s="12"/>
      <c r="Y821" s="10"/>
    </row>
    <row r="822" spans="2:27" x14ac:dyDescent="0.25">
      <c r="B822" s="12"/>
      <c r="C822" s="10"/>
      <c r="V822" s="17"/>
      <c r="X822" s="12"/>
      <c r="Y822" s="10"/>
    </row>
    <row r="823" spans="2:27" x14ac:dyDescent="0.25">
      <c r="B823" s="12"/>
      <c r="C823" s="10"/>
      <c r="V823" s="17"/>
      <c r="X823" s="12"/>
      <c r="Y823" s="10"/>
    </row>
    <row r="824" spans="2:27" x14ac:dyDescent="0.25">
      <c r="B824" s="11"/>
      <c r="C824" s="10"/>
      <c r="V824" s="17"/>
      <c r="X824" s="11"/>
      <c r="Y824" s="10"/>
    </row>
    <row r="825" spans="2:27" x14ac:dyDescent="0.25">
      <c r="B825" s="15" t="s">
        <v>18</v>
      </c>
      <c r="C825" s="16">
        <f>SUM(C806:C824)</f>
        <v>0</v>
      </c>
      <c r="D825" t="s">
        <v>22</v>
      </c>
      <c r="E825" t="s">
        <v>21</v>
      </c>
      <c r="V825" s="17"/>
      <c r="X825" s="15" t="s">
        <v>18</v>
      </c>
      <c r="Y825" s="16">
        <f>SUM(Y806:Y824)</f>
        <v>0</v>
      </c>
      <c r="Z825" t="s">
        <v>22</v>
      </c>
      <c r="AA825" t="s">
        <v>21</v>
      </c>
    </row>
    <row r="826" spans="2:27" x14ac:dyDescent="0.25">
      <c r="E826" s="1" t="s">
        <v>19</v>
      </c>
      <c r="V826" s="17"/>
      <c r="AA826" s="1" t="s">
        <v>19</v>
      </c>
    </row>
    <row r="827" spans="2:27" x14ac:dyDescent="0.25">
      <c r="V827" s="17"/>
    </row>
    <row r="828" spans="2:27" x14ac:dyDescent="0.25">
      <c r="V828" s="17"/>
    </row>
    <row r="829" spans="2:27" x14ac:dyDescent="0.25">
      <c r="V829" s="17"/>
    </row>
    <row r="830" spans="2:27" x14ac:dyDescent="0.25">
      <c r="V830" s="17"/>
    </row>
    <row r="831" spans="2:27" x14ac:dyDescent="0.25">
      <c r="V831" s="17"/>
    </row>
    <row r="832" spans="2:27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  <c r="AC840" s="191" t="s">
        <v>29</v>
      </c>
      <c r="AD840" s="191"/>
      <c r="AE840" s="191"/>
    </row>
    <row r="841" spans="2:41" x14ac:dyDescent="0.25">
      <c r="H841" s="192" t="s">
        <v>28</v>
      </c>
      <c r="I841" s="192"/>
      <c r="J841" s="192"/>
      <c r="V841" s="17"/>
      <c r="AC841" s="191"/>
      <c r="AD841" s="191"/>
      <c r="AE841" s="191"/>
    </row>
    <row r="842" spans="2:41" x14ac:dyDescent="0.25">
      <c r="H842" s="192"/>
      <c r="I842" s="192"/>
      <c r="J842" s="192"/>
      <c r="V842" s="17"/>
      <c r="AC842" s="191"/>
      <c r="AD842" s="191"/>
      <c r="AE842" s="191"/>
    </row>
    <row r="843" spans="2:41" x14ac:dyDescent="0.25">
      <c r="V843" s="17"/>
    </row>
    <row r="844" spans="2:41" x14ac:dyDescent="0.25">
      <c r="V844" s="17"/>
    </row>
    <row r="845" spans="2:41" ht="23.25" x14ac:dyDescent="0.35">
      <c r="B845" s="22" t="s">
        <v>71</v>
      </c>
      <c r="V845" s="17"/>
      <c r="X845" s="22" t="s">
        <v>71</v>
      </c>
    </row>
    <row r="846" spans="2:41" ht="23.25" x14ac:dyDescent="0.35">
      <c r="B846" s="23" t="s">
        <v>32</v>
      </c>
      <c r="C846" s="20">
        <f>IF(X797="PAGADO",0,Y802)</f>
        <v>119.58999999999997</v>
      </c>
      <c r="E846" s="193" t="s">
        <v>20</v>
      </c>
      <c r="F846" s="193"/>
      <c r="G846" s="193"/>
      <c r="H846" s="193"/>
      <c r="V846" s="17"/>
      <c r="X846" s="23" t="s">
        <v>32</v>
      </c>
      <c r="Y846" s="20">
        <f>IF(B846="PAGADO",0,C851)</f>
        <v>119.58999999999997</v>
      </c>
      <c r="AA846" s="193" t="s">
        <v>20</v>
      </c>
      <c r="AB846" s="193"/>
      <c r="AC846" s="193"/>
      <c r="AD846" s="193"/>
    </row>
    <row r="847" spans="2:41" x14ac:dyDescent="0.25">
      <c r="B847" s="1" t="s">
        <v>0</v>
      </c>
      <c r="C847" s="19">
        <f>H862</f>
        <v>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2:41" x14ac:dyDescent="0.25">
      <c r="C848" s="2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" t="s">
        <v>24</v>
      </c>
      <c r="C849" s="19">
        <f>IF(C846&gt;0,C846+C847,C847)</f>
        <v>119.58999999999997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IF(Y846&gt;0,Y847+Y846,Y847)</f>
        <v>119.58999999999997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9</v>
      </c>
      <c r="C850" s="20">
        <f>C873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Y873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6" t="s">
        <v>25</v>
      </c>
      <c r="C851" s="21">
        <f>C849-C850</f>
        <v>119.58999999999997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8</v>
      </c>
      <c r="Y851" s="21">
        <f>Y849-Y850</f>
        <v>119.58999999999997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6.25" x14ac:dyDescent="0.4">
      <c r="B852" s="194" t="str">
        <f>IF(C851&lt;0,"NO PAGAR","COBRAR")</f>
        <v>COBRAR</v>
      </c>
      <c r="C852" s="194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94" t="str">
        <f>IF(Y851&lt;0,"NO PAGAR","COBRAR")</f>
        <v>COBRAR</v>
      </c>
      <c r="Y852" s="194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86" t="s">
        <v>9</v>
      </c>
      <c r="C853" s="18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86" t="s">
        <v>9</v>
      </c>
      <c r="Y853" s="187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9" t="str">
        <f>IF(C887&lt;0,"SALDO A FAVOR","SALDO ADELANTAD0'")</f>
        <v>SALDO ADELANTAD0'</v>
      </c>
      <c r="C854" s="10" t="b">
        <f>IF(Y802&lt;=0,Y802*-1)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9" t="str">
        <f>IF(C851&lt;0,"SALDO ADELANTADO","SALDO A FAVOR'")</f>
        <v>SALDO A FAVOR'</v>
      </c>
      <c r="Y854" s="10" t="b">
        <f>IF(C851&lt;=0,C851*-1)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10</v>
      </c>
      <c r="C855" s="10">
        <f>R864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10</v>
      </c>
      <c r="Y855" s="10">
        <f>AN864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11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11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12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12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13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13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14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14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15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15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16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16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17</v>
      </c>
      <c r="C862" s="10"/>
      <c r="E862" s="188" t="s">
        <v>7</v>
      </c>
      <c r="F862" s="189"/>
      <c r="G862" s="190"/>
      <c r="H862" s="5">
        <f>SUM(H848:H861)</f>
        <v>0</v>
      </c>
      <c r="N862" s="3"/>
      <c r="O862" s="3"/>
      <c r="P862" s="3"/>
      <c r="Q862" s="3"/>
      <c r="R862" s="18"/>
      <c r="S862" s="3"/>
      <c r="V862" s="17"/>
      <c r="X862" s="11" t="s">
        <v>17</v>
      </c>
      <c r="Y862" s="10"/>
      <c r="AA862" s="188" t="s">
        <v>7</v>
      </c>
      <c r="AB862" s="189"/>
      <c r="AC862" s="190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 x14ac:dyDescent="0.25">
      <c r="B863" s="12"/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2"/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N864" s="188" t="s">
        <v>7</v>
      </c>
      <c r="O864" s="189"/>
      <c r="P864" s="189"/>
      <c r="Q864" s="190"/>
      <c r="R864" s="18">
        <f>SUM(R848:R863)</f>
        <v>0</v>
      </c>
      <c r="S864" s="3"/>
      <c r="V864" s="17"/>
      <c r="X864" s="12"/>
      <c r="Y864" s="10"/>
      <c r="AJ864" s="188" t="s">
        <v>7</v>
      </c>
      <c r="AK864" s="189"/>
      <c r="AL864" s="189"/>
      <c r="AM864" s="190"/>
      <c r="AN864" s="18">
        <f>SUM(AN848:AN863)</f>
        <v>0</v>
      </c>
      <c r="AO864" s="3"/>
    </row>
    <row r="865" spans="2:27" x14ac:dyDescent="0.25">
      <c r="B865" s="12"/>
      <c r="C865" s="10"/>
      <c r="V865" s="17"/>
      <c r="X865" s="12"/>
      <c r="Y865" s="10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2"/>
      <c r="C867" s="10"/>
      <c r="E867" s="14"/>
      <c r="V867" s="17"/>
      <c r="X867" s="12"/>
      <c r="Y867" s="10"/>
      <c r="AA867" s="14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2"/>
      <c r="C869" s="10"/>
      <c r="V869" s="17"/>
      <c r="X869" s="12"/>
      <c r="Y869" s="10"/>
    </row>
    <row r="870" spans="2:27" x14ac:dyDescent="0.25">
      <c r="B870" s="12"/>
      <c r="C870" s="10"/>
      <c r="V870" s="17"/>
      <c r="X870" s="12"/>
      <c r="Y870" s="10"/>
    </row>
    <row r="871" spans="2:27" x14ac:dyDescent="0.25">
      <c r="B871" s="12"/>
      <c r="C871" s="10"/>
      <c r="V871" s="17"/>
      <c r="X871" s="12"/>
      <c r="Y871" s="10"/>
    </row>
    <row r="872" spans="2:27" x14ac:dyDescent="0.25">
      <c r="B872" s="11"/>
      <c r="C872" s="10"/>
      <c r="V872" s="17"/>
      <c r="X872" s="11"/>
      <c r="Y872" s="10"/>
    </row>
    <row r="873" spans="2:27" x14ac:dyDescent="0.25">
      <c r="B873" s="15" t="s">
        <v>18</v>
      </c>
      <c r="C873" s="16">
        <f>SUM(C854:C872)</f>
        <v>0</v>
      </c>
      <c r="V873" s="17"/>
      <c r="X873" s="15" t="s">
        <v>18</v>
      </c>
      <c r="Y873" s="16">
        <f>SUM(Y854:Y872)</f>
        <v>0</v>
      </c>
    </row>
    <row r="874" spans="2:27" x14ac:dyDescent="0.25">
      <c r="D874" t="s">
        <v>22</v>
      </c>
      <c r="E874" t="s">
        <v>21</v>
      </c>
      <c r="V874" s="17"/>
      <c r="Z874" t="s">
        <v>22</v>
      </c>
      <c r="AA874" t="s">
        <v>21</v>
      </c>
    </row>
    <row r="875" spans="2:27" x14ac:dyDescent="0.25">
      <c r="E875" s="1" t="s">
        <v>19</v>
      </c>
      <c r="V875" s="17"/>
      <c r="AA875" s="1" t="s">
        <v>19</v>
      </c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1:43" x14ac:dyDescent="0.25">
      <c r="V881" s="17"/>
    </row>
    <row r="882" spans="1:43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V885" s="17"/>
    </row>
    <row r="886" spans="1:43" x14ac:dyDescent="0.25">
      <c r="H886" s="192" t="s">
        <v>30</v>
      </c>
      <c r="I886" s="192"/>
      <c r="J886" s="192"/>
      <c r="V886" s="17"/>
      <c r="AA886" s="192" t="s">
        <v>31</v>
      </c>
      <c r="AB886" s="192"/>
      <c r="AC886" s="192"/>
    </row>
    <row r="887" spans="1:43" x14ac:dyDescent="0.25">
      <c r="H887" s="192"/>
      <c r="I887" s="192"/>
      <c r="J887" s="192"/>
      <c r="V887" s="17"/>
      <c r="AA887" s="192"/>
      <c r="AB887" s="192"/>
      <c r="AC887" s="192"/>
    </row>
    <row r="888" spans="1:43" x14ac:dyDescent="0.25">
      <c r="V888" s="17"/>
    </row>
    <row r="889" spans="1:43" x14ac:dyDescent="0.25">
      <c r="V889" s="17"/>
    </row>
    <row r="890" spans="1:43" ht="23.25" x14ac:dyDescent="0.35">
      <c r="B890" s="24" t="s">
        <v>73</v>
      </c>
      <c r="V890" s="17"/>
      <c r="X890" s="22" t="s">
        <v>71</v>
      </c>
    </row>
    <row r="891" spans="1:43" ht="23.25" x14ac:dyDescent="0.35">
      <c r="B891" s="23" t="s">
        <v>32</v>
      </c>
      <c r="C891" s="20">
        <f>IF(X846="PAGADO",0,C851)</f>
        <v>119.58999999999997</v>
      </c>
      <c r="E891" s="193" t="s">
        <v>20</v>
      </c>
      <c r="F891" s="193"/>
      <c r="G891" s="193"/>
      <c r="H891" s="193"/>
      <c r="V891" s="17"/>
      <c r="X891" s="23" t="s">
        <v>32</v>
      </c>
      <c r="Y891" s="20">
        <f>IF(B1691="PAGADO",0,C896)</f>
        <v>119.58999999999997</v>
      </c>
      <c r="AA891" s="193" t="s">
        <v>20</v>
      </c>
      <c r="AB891" s="193"/>
      <c r="AC891" s="193"/>
      <c r="AD891" s="193"/>
    </row>
    <row r="892" spans="1:43" x14ac:dyDescent="0.25">
      <c r="B892" s="1" t="s">
        <v>0</v>
      </c>
      <c r="C892" s="19">
        <f>H907</f>
        <v>0</v>
      </c>
      <c r="E892" s="2" t="s">
        <v>1</v>
      </c>
      <c r="F892" s="2" t="s">
        <v>2</v>
      </c>
      <c r="G892" s="2" t="s">
        <v>3</v>
      </c>
      <c r="H892" s="2" t="s">
        <v>4</v>
      </c>
      <c r="N892" s="2" t="s">
        <v>1</v>
      </c>
      <c r="O892" s="2" t="s">
        <v>5</v>
      </c>
      <c r="P892" s="2" t="s">
        <v>4</v>
      </c>
      <c r="Q892" s="2" t="s">
        <v>6</v>
      </c>
      <c r="R892" s="2" t="s">
        <v>7</v>
      </c>
      <c r="S892" s="3"/>
      <c r="V892" s="17"/>
      <c r="X892" s="1" t="s">
        <v>0</v>
      </c>
      <c r="Y892" s="19">
        <f>AD907</f>
        <v>0</v>
      </c>
      <c r="AA892" s="2" t="s">
        <v>1</v>
      </c>
      <c r="AB892" s="2" t="s">
        <v>2</v>
      </c>
      <c r="AC892" s="2" t="s">
        <v>3</v>
      </c>
      <c r="AD892" s="2" t="s">
        <v>4</v>
      </c>
      <c r="AJ892" s="2" t="s">
        <v>1</v>
      </c>
      <c r="AK892" s="2" t="s">
        <v>5</v>
      </c>
      <c r="AL892" s="2" t="s">
        <v>4</v>
      </c>
      <c r="AM892" s="2" t="s">
        <v>6</v>
      </c>
      <c r="AN892" s="2" t="s">
        <v>7</v>
      </c>
      <c r="AO892" s="3"/>
    </row>
    <row r="893" spans="1:43" x14ac:dyDescent="0.25">
      <c r="C893" s="2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Y893" s="2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 x14ac:dyDescent="0.25">
      <c r="B894" s="1" t="s">
        <v>24</v>
      </c>
      <c r="C894" s="19">
        <f>IF(C891&gt;0,C891+C892,C892)</f>
        <v>119.58999999999997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24</v>
      </c>
      <c r="Y894" s="19">
        <f>IF(Y891&gt;0,Y891+Y892,Y892)</f>
        <v>119.58999999999997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9</v>
      </c>
      <c r="C895" s="20">
        <f>C919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9</v>
      </c>
      <c r="Y895" s="20">
        <f>Y919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6" t="s">
        <v>26</v>
      </c>
      <c r="C896" s="21">
        <f>C894-C895</f>
        <v>119.58999999999997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 t="s">
        <v>27</v>
      </c>
      <c r="Y896" s="21">
        <f>Y894-Y895</f>
        <v>119.58999999999997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3.25" x14ac:dyDescent="0.35">
      <c r="B897" s="6"/>
      <c r="C897" s="7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95" t="str">
        <f>IF(Y896&lt;0,"NO PAGAR","COBRAR'")</f>
        <v>COBRAR'</v>
      </c>
      <c r="Y897" s="195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195" t="str">
        <f>IF(C896&lt;0,"NO PAGAR","COBRAR'")</f>
        <v>COBRAR'</v>
      </c>
      <c r="C898" s="195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6"/>
      <c r="Y898" s="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86" t="s">
        <v>9</v>
      </c>
      <c r="C899" s="187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86" t="s">
        <v>9</v>
      </c>
      <c r="Y899" s="187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9" t="str">
        <f>IF(Y851&lt;0,"SALDO ADELANTADO","SALDO A FAVOR '")</f>
        <v>SALDO A FAVOR '</v>
      </c>
      <c r="C900" s="10" t="b">
        <f>IF(Y851&lt;=0,Y851*-1)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9" t="str">
        <f>IF(C896&lt;0,"SALDO ADELANTADO","SALDO A FAVOR'")</f>
        <v>SALDO A FAVOR'</v>
      </c>
      <c r="Y900" s="10" t="b">
        <f>IF(C896&lt;=0,C896*-1)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10</v>
      </c>
      <c r="C901" s="10">
        <f>R909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10</v>
      </c>
      <c r="Y901" s="10">
        <f>AN909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11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11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12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12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13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13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14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14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15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15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16</v>
      </c>
      <c r="C907" s="10"/>
      <c r="E907" s="188" t="s">
        <v>7</v>
      </c>
      <c r="F907" s="189"/>
      <c r="G907" s="190"/>
      <c r="H907" s="5">
        <f>SUM(H893:H906)</f>
        <v>0</v>
      </c>
      <c r="N907" s="3"/>
      <c r="O907" s="3"/>
      <c r="P907" s="3"/>
      <c r="Q907" s="3"/>
      <c r="R907" s="18"/>
      <c r="S907" s="3"/>
      <c r="V907" s="17"/>
      <c r="X907" s="11" t="s">
        <v>16</v>
      </c>
      <c r="Y907" s="10"/>
      <c r="AA907" s="188" t="s">
        <v>7</v>
      </c>
      <c r="AB907" s="189"/>
      <c r="AC907" s="190"/>
      <c r="AD907" s="5">
        <f>SUM(AD893:AD906)</f>
        <v>0</v>
      </c>
      <c r="AJ907" s="3"/>
      <c r="AK907" s="3"/>
      <c r="AL907" s="3"/>
      <c r="AM907" s="3"/>
      <c r="AN907" s="18"/>
      <c r="AO907" s="3"/>
    </row>
    <row r="908" spans="2:41" x14ac:dyDescent="0.25">
      <c r="B908" s="11" t="s">
        <v>17</v>
      </c>
      <c r="C908" s="10"/>
      <c r="E908" s="13"/>
      <c r="F908" s="13"/>
      <c r="G908" s="13"/>
      <c r="N908" s="3"/>
      <c r="O908" s="3"/>
      <c r="P908" s="3"/>
      <c r="Q908" s="3"/>
      <c r="R908" s="18"/>
      <c r="S908" s="3"/>
      <c r="V908" s="17"/>
      <c r="X908" s="11" t="s">
        <v>17</v>
      </c>
      <c r="Y908" s="10"/>
      <c r="AA908" s="13"/>
      <c r="AB908" s="13"/>
      <c r="AC908" s="13"/>
      <c r="AJ908" s="3"/>
      <c r="AK908" s="3"/>
      <c r="AL908" s="3"/>
      <c r="AM908" s="3"/>
      <c r="AN908" s="18"/>
      <c r="AO908" s="3"/>
    </row>
    <row r="909" spans="2:41" x14ac:dyDescent="0.25">
      <c r="B909" s="12"/>
      <c r="C909" s="10"/>
      <c r="N909" s="188" t="s">
        <v>7</v>
      </c>
      <c r="O909" s="189"/>
      <c r="P909" s="189"/>
      <c r="Q909" s="190"/>
      <c r="R909" s="18">
        <f>SUM(R893:R908)</f>
        <v>0</v>
      </c>
      <c r="S909" s="3"/>
      <c r="V909" s="17"/>
      <c r="X909" s="12"/>
      <c r="Y909" s="10"/>
      <c r="AJ909" s="188" t="s">
        <v>7</v>
      </c>
      <c r="AK909" s="189"/>
      <c r="AL909" s="189"/>
      <c r="AM909" s="190"/>
      <c r="AN909" s="18">
        <f>SUM(AN893:AN908)</f>
        <v>0</v>
      </c>
      <c r="AO909" s="3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E912" s="14"/>
      <c r="V912" s="17"/>
      <c r="X912" s="12"/>
      <c r="Y912" s="10"/>
      <c r="AA912" s="14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1"/>
      <c r="C918" s="10"/>
      <c r="V918" s="17"/>
      <c r="X918" s="11"/>
      <c r="Y918" s="10"/>
    </row>
    <row r="919" spans="2:27" x14ac:dyDescent="0.25">
      <c r="B919" s="15" t="s">
        <v>18</v>
      </c>
      <c r="C919" s="16">
        <f>SUM(C900:C918)</f>
        <v>0</v>
      </c>
      <c r="D919" t="s">
        <v>22</v>
      </c>
      <c r="E919" t="s">
        <v>21</v>
      </c>
      <c r="V919" s="17"/>
      <c r="X919" s="15" t="s">
        <v>18</v>
      </c>
      <c r="Y919" s="16">
        <f>SUM(Y900:Y918)</f>
        <v>0</v>
      </c>
      <c r="Z919" t="s">
        <v>22</v>
      </c>
      <c r="AA919" t="s">
        <v>21</v>
      </c>
    </row>
    <row r="920" spans="2:27" x14ac:dyDescent="0.25">
      <c r="E920" s="1" t="s">
        <v>19</v>
      </c>
      <c r="V920" s="17"/>
      <c r="AA920" s="1" t="s">
        <v>19</v>
      </c>
    </row>
    <row r="921" spans="2:27" x14ac:dyDescent="0.25">
      <c r="V921" s="17"/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  <c r="AC933" s="191" t="s">
        <v>29</v>
      </c>
      <c r="AD933" s="191"/>
      <c r="AE933" s="191"/>
    </row>
    <row r="934" spans="2:41" x14ac:dyDescent="0.25">
      <c r="H934" s="192" t="s">
        <v>28</v>
      </c>
      <c r="I934" s="192"/>
      <c r="J934" s="192"/>
      <c r="V934" s="17"/>
      <c r="AC934" s="191"/>
      <c r="AD934" s="191"/>
      <c r="AE934" s="191"/>
    </row>
    <row r="935" spans="2:41" x14ac:dyDescent="0.25">
      <c r="H935" s="192"/>
      <c r="I935" s="192"/>
      <c r="J935" s="192"/>
      <c r="V935" s="17"/>
      <c r="AC935" s="191"/>
      <c r="AD935" s="191"/>
      <c r="AE935" s="191"/>
    </row>
    <row r="936" spans="2:41" x14ac:dyDescent="0.25">
      <c r="V936" s="17"/>
    </row>
    <row r="937" spans="2:41" x14ac:dyDescent="0.25">
      <c r="V937" s="17"/>
    </row>
    <row r="938" spans="2:41" ht="23.25" x14ac:dyDescent="0.35">
      <c r="B938" s="22" t="s">
        <v>72</v>
      </c>
      <c r="V938" s="17"/>
      <c r="X938" s="22" t="s">
        <v>74</v>
      </c>
    </row>
    <row r="939" spans="2:41" ht="23.25" x14ac:dyDescent="0.35">
      <c r="B939" s="23" t="s">
        <v>32</v>
      </c>
      <c r="C939" s="20">
        <f>IF(X891="PAGADO",0,Y896)</f>
        <v>119.58999999999997</v>
      </c>
      <c r="E939" s="193" t="s">
        <v>20</v>
      </c>
      <c r="F939" s="193"/>
      <c r="G939" s="193"/>
      <c r="H939" s="193"/>
      <c r="V939" s="17"/>
      <c r="X939" s="23" t="s">
        <v>32</v>
      </c>
      <c r="Y939" s="20">
        <f>IF(B939="PAGADO",0,C944)</f>
        <v>119.58999999999997</v>
      </c>
      <c r="AA939" s="193" t="s">
        <v>20</v>
      </c>
      <c r="AB939" s="193"/>
      <c r="AC939" s="193"/>
      <c r="AD939" s="193"/>
    </row>
    <row r="940" spans="2:41" x14ac:dyDescent="0.25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2:41" x14ac:dyDescent="0.25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" t="s">
        <v>24</v>
      </c>
      <c r="C942" s="19">
        <f>IF(C939&gt;0,C939+C940,C940)</f>
        <v>119.58999999999997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119.58999999999997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" t="s">
        <v>9</v>
      </c>
      <c r="C943" s="20">
        <f>C966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Y966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6" t="s">
        <v>25</v>
      </c>
      <c r="C944" s="21">
        <f>C942-C943</f>
        <v>119.58999999999997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8</v>
      </c>
      <c r="Y944" s="21">
        <f>Y942-Y943</f>
        <v>119.58999999999997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6.25" x14ac:dyDescent="0.4">
      <c r="B945" s="194" t="str">
        <f>IF(C944&lt;0,"NO PAGAR","COBRAR")</f>
        <v>COBRAR</v>
      </c>
      <c r="C945" s="194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94" t="str">
        <f>IF(Y944&lt;0,"NO PAGAR","COBRAR")</f>
        <v>COBRAR</v>
      </c>
      <c r="Y945" s="194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86" t="s">
        <v>9</v>
      </c>
      <c r="C946" s="18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86" t="s">
        <v>9</v>
      </c>
      <c r="Y946" s="187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9" t="str">
        <f>IF(C980&lt;0,"SALDO A FAVOR","SALDO ADELANTAD0'")</f>
        <v>SALDO ADELANTAD0'</v>
      </c>
      <c r="C947" s="10" t="b">
        <f>IF(Y891&lt;=0,Y891*-1)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IF(C944&lt;0,"SALDO ADELANTADO","SALDO A FAVOR'")</f>
        <v>SALDO A FAVOR'</v>
      </c>
      <c r="Y947" s="10" t="b">
        <f>IF(C944&lt;=0,C944*-1)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10</v>
      </c>
      <c r="C948" s="10">
        <f>R957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AN957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16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17</v>
      </c>
      <c r="C955" s="10"/>
      <c r="E955" s="188" t="s">
        <v>7</v>
      </c>
      <c r="F955" s="189"/>
      <c r="G955" s="190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88" t="s">
        <v>7</v>
      </c>
      <c r="AB955" s="189"/>
      <c r="AC955" s="190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 x14ac:dyDescent="0.25">
      <c r="B956" s="12"/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2"/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 x14ac:dyDescent="0.25">
      <c r="B957" s="12"/>
      <c r="C957" s="10"/>
      <c r="N957" s="188" t="s">
        <v>7</v>
      </c>
      <c r="O957" s="189"/>
      <c r="P957" s="189"/>
      <c r="Q957" s="190"/>
      <c r="R957" s="18">
        <f>SUM(R941:R956)</f>
        <v>0</v>
      </c>
      <c r="S957" s="3"/>
      <c r="V957" s="17"/>
      <c r="X957" s="12"/>
      <c r="Y957" s="10"/>
      <c r="AJ957" s="188" t="s">
        <v>7</v>
      </c>
      <c r="AK957" s="189"/>
      <c r="AL957" s="189"/>
      <c r="AM957" s="190"/>
      <c r="AN957" s="18">
        <f>SUM(AN941:AN956)</f>
        <v>0</v>
      </c>
      <c r="AO957" s="3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E960" s="14"/>
      <c r="V960" s="17"/>
      <c r="X960" s="12"/>
      <c r="Y960" s="10"/>
      <c r="AA960" s="14"/>
    </row>
    <row r="961" spans="1:43" x14ac:dyDescent="0.25">
      <c r="B961" s="12"/>
      <c r="C961" s="10"/>
      <c r="V961" s="17"/>
      <c r="X961" s="12"/>
      <c r="Y961" s="10"/>
    </row>
    <row r="962" spans="1:43" x14ac:dyDescent="0.25">
      <c r="B962" s="12"/>
      <c r="C962" s="10"/>
      <c r="V962" s="17"/>
      <c r="X962" s="12"/>
      <c r="Y962" s="10"/>
    </row>
    <row r="963" spans="1:43" x14ac:dyDescent="0.25">
      <c r="B963" s="12"/>
      <c r="C963" s="10"/>
      <c r="V963" s="17"/>
      <c r="X963" s="12"/>
      <c r="Y963" s="10"/>
    </row>
    <row r="964" spans="1:43" x14ac:dyDescent="0.25">
      <c r="B964" s="12"/>
      <c r="C964" s="10"/>
      <c r="V964" s="17"/>
      <c r="X964" s="12"/>
      <c r="Y964" s="10"/>
    </row>
    <row r="965" spans="1:43" x14ac:dyDescent="0.25">
      <c r="B965" s="11"/>
      <c r="C965" s="10"/>
      <c r="V965" s="17"/>
      <c r="X965" s="11"/>
      <c r="Y965" s="10"/>
    </row>
    <row r="966" spans="1:43" x14ac:dyDescent="0.25">
      <c r="B966" s="15" t="s">
        <v>18</v>
      </c>
      <c r="C966" s="16">
        <f>SUM(C947:C965)</f>
        <v>0</v>
      </c>
      <c r="V966" s="17"/>
      <c r="X966" s="15" t="s">
        <v>18</v>
      </c>
      <c r="Y966" s="16">
        <f>SUM(Y947:Y965)</f>
        <v>0</v>
      </c>
    </row>
    <row r="967" spans="1:43" x14ac:dyDescent="0.25">
      <c r="D967" t="s">
        <v>22</v>
      </c>
      <c r="E967" t="s">
        <v>21</v>
      </c>
      <c r="V967" s="17"/>
      <c r="Z967" t="s">
        <v>22</v>
      </c>
      <c r="AA967" t="s">
        <v>21</v>
      </c>
    </row>
    <row r="968" spans="1:43" x14ac:dyDescent="0.25">
      <c r="E968" s="1" t="s">
        <v>19</v>
      </c>
      <c r="V968" s="17"/>
      <c r="AA968" s="1" t="s">
        <v>19</v>
      </c>
    </row>
    <row r="969" spans="1:43" x14ac:dyDescent="0.25">
      <c r="V969" s="17"/>
    </row>
    <row r="970" spans="1:43" x14ac:dyDescent="0.25">
      <c r="V970" s="17"/>
    </row>
    <row r="971" spans="1:43" x14ac:dyDescent="0.25">
      <c r="V971" s="17"/>
    </row>
    <row r="972" spans="1:43" x14ac:dyDescent="0.25">
      <c r="V972" s="17"/>
    </row>
    <row r="973" spans="1:43" x14ac:dyDescent="0.25">
      <c r="V973" s="17"/>
    </row>
    <row r="974" spans="1:43" x14ac:dyDescent="0.25">
      <c r="V974" s="17"/>
    </row>
    <row r="975" spans="1:43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V978" s="17"/>
    </row>
    <row r="979" spans="1:43" x14ac:dyDescent="0.25">
      <c r="H979" s="192" t="s">
        <v>30</v>
      </c>
      <c r="I979" s="192"/>
      <c r="J979" s="192"/>
      <c r="V979" s="17"/>
      <c r="AA979" s="192" t="s">
        <v>31</v>
      </c>
      <c r="AB979" s="192"/>
      <c r="AC979" s="192"/>
    </row>
    <row r="980" spans="1:43" x14ac:dyDescent="0.25">
      <c r="H980" s="192"/>
      <c r="I980" s="192"/>
      <c r="J980" s="192"/>
      <c r="V980" s="17"/>
      <c r="AA980" s="192"/>
      <c r="AB980" s="192"/>
      <c r="AC980" s="192"/>
    </row>
    <row r="981" spans="1:43" x14ac:dyDescent="0.25">
      <c r="V981" s="17"/>
    </row>
    <row r="982" spans="1:43" x14ac:dyDescent="0.25">
      <c r="V982" s="17"/>
    </row>
    <row r="983" spans="1:43" ht="23.25" x14ac:dyDescent="0.35">
      <c r="B983" s="24" t="s">
        <v>72</v>
      </c>
      <c r="V983" s="17"/>
      <c r="X983" s="22" t="s">
        <v>72</v>
      </c>
    </row>
    <row r="984" spans="1:43" ht="23.25" x14ac:dyDescent="0.35">
      <c r="B984" s="23" t="s">
        <v>32</v>
      </c>
      <c r="C984" s="20">
        <f>IF(X939="PAGADO",0,C944)</f>
        <v>119.58999999999997</v>
      </c>
      <c r="E984" s="193" t="s">
        <v>20</v>
      </c>
      <c r="F984" s="193"/>
      <c r="G984" s="193"/>
      <c r="H984" s="193"/>
      <c r="V984" s="17"/>
      <c r="X984" s="23" t="s">
        <v>32</v>
      </c>
      <c r="Y984" s="20">
        <f>IF(B1784="PAGADO",0,C989)</f>
        <v>119.58999999999997</v>
      </c>
      <c r="AA984" s="193" t="s">
        <v>20</v>
      </c>
      <c r="AB984" s="193"/>
      <c r="AC984" s="193"/>
      <c r="AD984" s="193"/>
    </row>
    <row r="985" spans="1:43" x14ac:dyDescent="0.25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1:43" x14ac:dyDescent="0.25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1:43" x14ac:dyDescent="0.25">
      <c r="B987" s="1" t="s">
        <v>24</v>
      </c>
      <c r="C987" s="19">
        <f>IF(C984&gt;0,C984+C985,C985)</f>
        <v>119.58999999999997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119.58999999999997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1:43" x14ac:dyDescent="0.25">
      <c r="B988" s="1" t="s">
        <v>9</v>
      </c>
      <c r="C988" s="20">
        <f>C1012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Y1012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6" t="s">
        <v>26</v>
      </c>
      <c r="C989" s="21">
        <f>C987-C988</f>
        <v>119.58999999999997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27</v>
      </c>
      <c r="Y989" s="21">
        <f>Y987-Y988</f>
        <v>119.58999999999997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ht="23.25" x14ac:dyDescent="0.35">
      <c r="B990" s="6"/>
      <c r="C990" s="7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95" t="str">
        <f>IF(Y989&lt;0,"NO PAGAR","COBRAR'")</f>
        <v>COBRAR'</v>
      </c>
      <c r="Y990" s="195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ht="23.25" x14ac:dyDescent="0.35">
      <c r="B991" s="195" t="str">
        <f>IF(C989&lt;0,"NO PAGAR","COBRAR'")</f>
        <v>COBRAR'</v>
      </c>
      <c r="C991" s="195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/>
      <c r="Y991" s="8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x14ac:dyDescent="0.25">
      <c r="B992" s="186" t="s">
        <v>9</v>
      </c>
      <c r="C992" s="18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86" t="s">
        <v>9</v>
      </c>
      <c r="Y992" s="187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9" t="str">
        <f>IF(Y944&lt;0,"SALDO ADELANTADO","SALDO A FAVOR '")</f>
        <v>SALDO A FAVOR '</v>
      </c>
      <c r="C993" s="10" t="b">
        <f>IF(Y944&lt;=0,Y944*-1)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9" t="str">
        <f>IF(C989&lt;0,"SALDO ADELANTADO","SALDO A FAVOR'")</f>
        <v>SALDO A FAVOR'</v>
      </c>
      <c r="Y993" s="10" t="b">
        <f>IF(C989&lt;=0,C989*-1)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10</v>
      </c>
      <c r="C994" s="10">
        <f>R1002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10</v>
      </c>
      <c r="Y994" s="10">
        <f>AN1002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11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11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12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12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13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13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14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14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15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15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16</v>
      </c>
      <c r="C1000" s="10"/>
      <c r="E1000" s="188" t="s">
        <v>7</v>
      </c>
      <c r="F1000" s="189"/>
      <c r="G1000" s="190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16</v>
      </c>
      <c r="Y1000" s="10"/>
      <c r="AA1000" s="188" t="s">
        <v>7</v>
      </c>
      <c r="AB1000" s="189"/>
      <c r="AC1000" s="190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17</v>
      </c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1" t="s">
        <v>17</v>
      </c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 x14ac:dyDescent="0.25">
      <c r="B1002" s="12"/>
      <c r="C1002" s="10"/>
      <c r="N1002" s="188" t="s">
        <v>7</v>
      </c>
      <c r="O1002" s="189"/>
      <c r="P1002" s="189"/>
      <c r="Q1002" s="190"/>
      <c r="R1002" s="18">
        <f>SUM(R986:R1001)</f>
        <v>0</v>
      </c>
      <c r="S1002" s="3"/>
      <c r="V1002" s="17"/>
      <c r="X1002" s="12"/>
      <c r="Y1002" s="10"/>
      <c r="AJ1002" s="188" t="s">
        <v>7</v>
      </c>
      <c r="AK1002" s="189"/>
      <c r="AL1002" s="189"/>
      <c r="AM1002" s="190"/>
      <c r="AN1002" s="18">
        <f>SUM(AN986:AN1001)</f>
        <v>0</v>
      </c>
      <c r="AO1002" s="3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E1005" s="14"/>
      <c r="V1005" s="17"/>
      <c r="X1005" s="12"/>
      <c r="Y1005" s="10"/>
      <c r="AA1005" s="14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1"/>
      <c r="C1011" s="10"/>
      <c r="V1011" s="17"/>
      <c r="X1011" s="11"/>
      <c r="Y1011" s="10"/>
    </row>
    <row r="1012" spans="2:27" x14ac:dyDescent="0.25">
      <c r="B1012" s="15" t="s">
        <v>18</v>
      </c>
      <c r="C1012" s="16">
        <f>SUM(C993:C1011)</f>
        <v>0</v>
      </c>
      <c r="D1012" t="s">
        <v>22</v>
      </c>
      <c r="E1012" t="s">
        <v>21</v>
      </c>
      <c r="V1012" s="17"/>
      <c r="X1012" s="15" t="s">
        <v>18</v>
      </c>
      <c r="Y1012" s="16">
        <f>SUM(Y993:Y1011)</f>
        <v>0</v>
      </c>
      <c r="Z1012" t="s">
        <v>22</v>
      </c>
      <c r="AA1012" t="s">
        <v>21</v>
      </c>
    </row>
    <row r="1013" spans="2:27" x14ac:dyDescent="0.25">
      <c r="E1013" s="1" t="s">
        <v>19</v>
      </c>
      <c r="V1013" s="17"/>
      <c r="AA1013" s="1" t="s">
        <v>19</v>
      </c>
    </row>
    <row r="1014" spans="2:27" x14ac:dyDescent="0.25">
      <c r="V1014" s="17"/>
    </row>
    <row r="1015" spans="2:27" x14ac:dyDescent="0.25">
      <c r="V1015" s="17"/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6:C666"/>
    <mergeCell ref="X666:Y666"/>
    <mergeCell ref="E675:G675"/>
    <mergeCell ref="AA675:AC675"/>
    <mergeCell ref="N677:Q677"/>
    <mergeCell ref="AJ677:AM677"/>
    <mergeCell ref="AC653:AE655"/>
    <mergeCell ref="H654:J655"/>
    <mergeCell ref="E659:H659"/>
    <mergeCell ref="AA659:AD659"/>
    <mergeCell ref="B665:C665"/>
    <mergeCell ref="X665:Y665"/>
    <mergeCell ref="B712:C712"/>
    <mergeCell ref="X712:Y712"/>
    <mergeCell ref="E720:G720"/>
    <mergeCell ref="AA720:AC720"/>
    <mergeCell ref="N722:Q722"/>
    <mergeCell ref="AJ722:AM722"/>
    <mergeCell ref="H699:J700"/>
    <mergeCell ref="AA699:AC700"/>
    <mergeCell ref="E704:H704"/>
    <mergeCell ref="AA704:AD704"/>
    <mergeCell ref="X710:Y710"/>
    <mergeCell ref="B711:C711"/>
    <mergeCell ref="B759:C759"/>
    <mergeCell ref="X759:Y759"/>
    <mergeCell ref="E768:G768"/>
    <mergeCell ref="AA768:AC768"/>
    <mergeCell ref="N770:Q770"/>
    <mergeCell ref="AJ770:AM770"/>
    <mergeCell ref="AC746:AE748"/>
    <mergeCell ref="H747:J748"/>
    <mergeCell ref="E752:H752"/>
    <mergeCell ref="AA752:AD752"/>
    <mergeCell ref="B758:C758"/>
    <mergeCell ref="X758:Y758"/>
    <mergeCell ref="B805:C805"/>
    <mergeCell ref="X805:Y805"/>
    <mergeCell ref="E813:G813"/>
    <mergeCell ref="AA813:AC813"/>
    <mergeCell ref="N815:Q815"/>
    <mergeCell ref="AJ815:AM815"/>
    <mergeCell ref="H792:J793"/>
    <mergeCell ref="AA792:AC793"/>
    <mergeCell ref="E797:H797"/>
    <mergeCell ref="AA797:AD797"/>
    <mergeCell ref="X803:Y803"/>
    <mergeCell ref="B804:C804"/>
    <mergeCell ref="B853:C853"/>
    <mergeCell ref="X853:Y853"/>
    <mergeCell ref="E862:G862"/>
    <mergeCell ref="AA862:AC862"/>
    <mergeCell ref="N864:Q864"/>
    <mergeCell ref="AJ864:AM864"/>
    <mergeCell ref="AC840:AE842"/>
    <mergeCell ref="H841:J842"/>
    <mergeCell ref="E846:H846"/>
    <mergeCell ref="AA846:AD846"/>
    <mergeCell ref="B852:C852"/>
    <mergeCell ref="X852:Y852"/>
    <mergeCell ref="B899:C899"/>
    <mergeCell ref="X899:Y899"/>
    <mergeCell ref="E907:G907"/>
    <mergeCell ref="AA907:AC907"/>
    <mergeCell ref="N909:Q909"/>
    <mergeCell ref="AJ909:AM909"/>
    <mergeCell ref="H886:J887"/>
    <mergeCell ref="AA886:AC887"/>
    <mergeCell ref="E891:H891"/>
    <mergeCell ref="AA891:AD891"/>
    <mergeCell ref="X897:Y897"/>
    <mergeCell ref="B898:C898"/>
    <mergeCell ref="B946:C946"/>
    <mergeCell ref="X946:Y946"/>
    <mergeCell ref="E955:G955"/>
    <mergeCell ref="AA955:AC955"/>
    <mergeCell ref="N957:Q957"/>
    <mergeCell ref="AJ957:AM957"/>
    <mergeCell ref="AC933:AE935"/>
    <mergeCell ref="H934:J935"/>
    <mergeCell ref="E939:H939"/>
    <mergeCell ref="AA939:AD939"/>
    <mergeCell ref="B945:C945"/>
    <mergeCell ref="X945:Y945"/>
    <mergeCell ref="B992:C992"/>
    <mergeCell ref="X992:Y992"/>
    <mergeCell ref="E1000:G1000"/>
    <mergeCell ref="AA1000:AC1000"/>
    <mergeCell ref="N1002:Q1002"/>
    <mergeCell ref="AJ1002:AM1002"/>
    <mergeCell ref="H979:J980"/>
    <mergeCell ref="AA979:AC980"/>
    <mergeCell ref="E984:H984"/>
    <mergeCell ref="AA984:AD984"/>
    <mergeCell ref="X990:Y990"/>
    <mergeCell ref="B991:C991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8"/>
  <sheetViews>
    <sheetView topLeftCell="E696" zoomScale="93" zoomScaleNormal="93" workbookViewId="0">
      <selection activeCell="S700" sqref="S700"/>
    </sheetView>
  </sheetViews>
  <sheetFormatPr baseColWidth="10" defaultColWidth="11.42578125" defaultRowHeight="15" x14ac:dyDescent="0.2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 x14ac:dyDescent="0.25">
      <c r="V1" s="17"/>
    </row>
    <row r="2" spans="2:41" x14ac:dyDescent="0.25">
      <c r="V2" s="17"/>
      <c r="AC2" s="191" t="s">
        <v>29</v>
      </c>
      <c r="AD2" s="191"/>
      <c r="AE2" s="191"/>
    </row>
    <row r="3" spans="2:41" x14ac:dyDescent="0.25">
      <c r="H3" s="192" t="s">
        <v>28</v>
      </c>
      <c r="I3" s="192"/>
      <c r="J3" s="192"/>
      <c r="V3" s="17"/>
      <c r="AC3" s="191"/>
      <c r="AD3" s="191"/>
      <c r="AE3" s="191"/>
    </row>
    <row r="4" spans="2:41" x14ac:dyDescent="0.25">
      <c r="H4" s="192"/>
      <c r="I4" s="192"/>
      <c r="J4" s="192"/>
      <c r="V4" s="17"/>
      <c r="AC4" s="191"/>
      <c r="AD4" s="191"/>
      <c r="AE4" s="19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93" t="s">
        <v>80</v>
      </c>
      <c r="F8" s="193"/>
      <c r="G8" s="193"/>
      <c r="H8" s="193"/>
      <c r="V8" s="17"/>
      <c r="X8" s="23" t="s">
        <v>385</v>
      </c>
      <c r="Y8" s="20">
        <f>IF(B8="PAGADO",0,C13)</f>
        <v>-2248.4700000000003</v>
      </c>
      <c r="AA8" s="193" t="s">
        <v>80</v>
      </c>
      <c r="AB8" s="193"/>
      <c r="AC8" s="193"/>
      <c r="AD8" s="193"/>
      <c r="AK8" s="204" t="s">
        <v>10</v>
      </c>
      <c r="AL8" s="204"/>
      <c r="AM8" s="204"/>
      <c r="AN8" s="204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194" t="str">
        <f>IF(C13&lt;0,"NO PAGAR","COBRAR")</f>
        <v>NO PAGAR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NO PAGAR</v>
      </c>
      <c r="Y14" s="194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8" t="s">
        <v>7</v>
      </c>
      <c r="F24" s="189"/>
      <c r="G24" s="190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88" t="s">
        <v>7</v>
      </c>
      <c r="AB24" s="189"/>
      <c r="AC24" s="190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8" t="s">
        <v>7</v>
      </c>
      <c r="O26" s="189"/>
      <c r="P26" s="189"/>
      <c r="Q26" s="190"/>
      <c r="R26" s="18">
        <f>SUM(R10:R25)</f>
        <v>102.65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 x14ac:dyDescent="0.25">
      <c r="H49" s="192"/>
      <c r="I49" s="192"/>
      <c r="J49" s="192"/>
      <c r="V49" s="17"/>
      <c r="AA49" s="192"/>
      <c r="AB49" s="192"/>
      <c r="AC49" s="19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-1663.2900000000004</v>
      </c>
      <c r="E53" s="193" t="s">
        <v>80</v>
      </c>
      <c r="F53" s="193"/>
      <c r="G53" s="193"/>
      <c r="H53" s="193"/>
      <c r="V53" s="17"/>
      <c r="X53" s="23" t="s">
        <v>32</v>
      </c>
      <c r="Y53" s="20">
        <f>IF(B53="PAGADO",0,C58)</f>
        <v>-2773.2900000000004</v>
      </c>
      <c r="AA53" s="193" t="s">
        <v>254</v>
      </c>
      <c r="AB53" s="193"/>
      <c r="AC53" s="193"/>
      <c r="AD53" s="193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NO PAGAR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5" t="str">
        <f>IF(C58&lt;0,"NO PAGAR","COBRAR'")</f>
        <v>NO PAGAR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8" t="s">
        <v>7</v>
      </c>
      <c r="F69" s="189"/>
      <c r="G69" s="190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8" t="s">
        <v>7</v>
      </c>
      <c r="O71" s="189"/>
      <c r="P71" s="189"/>
      <c r="Q71" s="190"/>
      <c r="R71" s="18">
        <f>SUM(R55:R70)</f>
        <v>1750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191" t="s">
        <v>29</v>
      </c>
      <c r="AD95" s="191"/>
      <c r="AE95" s="191"/>
    </row>
    <row r="96" spans="8:31" x14ac:dyDescent="0.25">
      <c r="H96" s="192" t="s">
        <v>28</v>
      </c>
      <c r="I96" s="192"/>
      <c r="J96" s="192"/>
      <c r="V96" s="17"/>
      <c r="AC96" s="191"/>
      <c r="AD96" s="191"/>
      <c r="AE96" s="191"/>
    </row>
    <row r="97" spans="2:41" x14ac:dyDescent="0.25">
      <c r="H97" s="192"/>
      <c r="I97" s="192"/>
      <c r="J97" s="192"/>
      <c r="V97" s="17"/>
      <c r="AC97" s="191"/>
      <c r="AD97" s="191"/>
      <c r="AE97" s="191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929</v>
      </c>
      <c r="C101" s="20">
        <f>IF(X53="PAGADO",0,Y58)</f>
        <v>-2123.2900000000004</v>
      </c>
      <c r="E101" s="193" t="s">
        <v>80</v>
      </c>
      <c r="F101" s="193"/>
      <c r="G101" s="193"/>
      <c r="H101" s="193"/>
      <c r="V101" s="17"/>
      <c r="X101" s="23" t="s">
        <v>32</v>
      </c>
      <c r="Y101" s="20">
        <f>IF(B101="PAGADO",0,C106)</f>
        <v>-793.29000000000042</v>
      </c>
      <c r="AA101" s="193" t="s">
        <v>80</v>
      </c>
      <c r="AB101" s="193"/>
      <c r="AC101" s="193"/>
      <c r="AD101" s="193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 x14ac:dyDescent="0.4">
      <c r="B107" s="194" t="str">
        <f>IF(C106&lt;0,"NO PAGAR","COBRAR")</f>
        <v>NO PAGAR</v>
      </c>
      <c r="C107" s="194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94" t="str">
        <f>IF(Y106&lt;0,"NO PAGAR","COBRAR")</f>
        <v>NO PAGAR</v>
      </c>
      <c r="Y107" s="194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86" t="s">
        <v>9</v>
      </c>
      <c r="C108" s="187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86" t="s">
        <v>9</v>
      </c>
      <c r="Y108" s="18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188" t="s">
        <v>7</v>
      </c>
      <c r="F117" s="189"/>
      <c r="G117" s="190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8" t="s">
        <v>7</v>
      </c>
      <c r="AB117" s="189"/>
      <c r="AC117" s="190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188" t="s">
        <v>7</v>
      </c>
      <c r="O119" s="189"/>
      <c r="P119" s="189"/>
      <c r="Q119" s="190"/>
      <c r="R119" s="18">
        <f>SUM(R103:R118)</f>
        <v>0</v>
      </c>
      <c r="S119" s="3"/>
      <c r="V119" s="17"/>
      <c r="X119" s="12"/>
      <c r="Y119" s="10"/>
      <c r="AJ119" s="188" t="s">
        <v>7</v>
      </c>
      <c r="AK119" s="189"/>
      <c r="AL119" s="189"/>
      <c r="AM119" s="190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192" t="s">
        <v>30</v>
      </c>
      <c r="I129" s="192"/>
      <c r="J129" s="192"/>
      <c r="V129" s="17"/>
      <c r="AA129" s="192" t="s">
        <v>31</v>
      </c>
      <c r="AB129" s="192"/>
      <c r="AC129" s="192"/>
    </row>
    <row r="130" spans="2:41" x14ac:dyDescent="0.25">
      <c r="H130" s="192"/>
      <c r="I130" s="192"/>
      <c r="J130" s="192"/>
      <c r="V130" s="17"/>
      <c r="AA130" s="192"/>
      <c r="AB130" s="192"/>
      <c r="AC130" s="192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193" t="s">
        <v>254</v>
      </c>
      <c r="F134" s="193"/>
      <c r="G134" s="193"/>
      <c r="H134" s="193"/>
      <c r="V134" s="17"/>
      <c r="X134" s="23" t="s">
        <v>32</v>
      </c>
      <c r="Y134" s="20">
        <f>IF(B134="PAGADO",0,C139)</f>
        <v>-1640.3300000000004</v>
      </c>
      <c r="AA134" s="193" t="s">
        <v>357</v>
      </c>
      <c r="AB134" s="193"/>
      <c r="AC134" s="193"/>
      <c r="AD134" s="193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5" t="str">
        <f>IF(Y139&lt;0,"NO PAGAR","COBRAR'")</f>
        <v>NO PAGAR</v>
      </c>
      <c r="Y140" s="195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195" t="str">
        <f>IF(C139&lt;0,"NO PAGAR","COBRAR'")</f>
        <v>NO PAGAR</v>
      </c>
      <c r="C141" s="195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186" t="s">
        <v>9</v>
      </c>
      <c r="C142" s="18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6" t="s">
        <v>9</v>
      </c>
      <c r="Y142" s="18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188" t="s">
        <v>7</v>
      </c>
      <c r="F150" s="189"/>
      <c r="G150" s="190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88" t="s">
        <v>7</v>
      </c>
      <c r="AB150" s="189"/>
      <c r="AC150" s="190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188" t="s">
        <v>7</v>
      </c>
      <c r="O152" s="189"/>
      <c r="P152" s="189"/>
      <c r="Q152" s="190"/>
      <c r="R152" s="18">
        <f>SUM(R136:R151)</f>
        <v>1580</v>
      </c>
      <c r="S152" s="3"/>
      <c r="V152" s="17"/>
      <c r="X152" s="12"/>
      <c r="Y152" s="10"/>
      <c r="AJ152" s="188" t="s">
        <v>7</v>
      </c>
      <c r="AK152" s="189"/>
      <c r="AL152" s="189"/>
      <c r="AM152" s="190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191" t="s">
        <v>29</v>
      </c>
      <c r="AD168" s="191"/>
      <c r="AE168" s="191"/>
    </row>
    <row r="169" spans="2:41" x14ac:dyDescent="0.25">
      <c r="H169" s="192" t="s">
        <v>28</v>
      </c>
      <c r="I169" s="192"/>
      <c r="J169" s="192"/>
      <c r="V169" s="17"/>
      <c r="AC169" s="191"/>
      <c r="AD169" s="191"/>
      <c r="AE169" s="191"/>
    </row>
    <row r="170" spans="2:41" x14ac:dyDescent="0.25">
      <c r="H170" s="192"/>
      <c r="I170" s="192"/>
      <c r="J170" s="192"/>
      <c r="V170" s="17"/>
      <c r="AC170" s="191"/>
      <c r="AD170" s="191"/>
      <c r="AE170" s="191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193" t="s">
        <v>357</v>
      </c>
      <c r="F174" s="193"/>
      <c r="G174" s="193"/>
      <c r="H174" s="193"/>
      <c r="V174" s="17"/>
      <c r="X174" s="23" t="s">
        <v>32</v>
      </c>
      <c r="Y174" s="20">
        <f>IF(B173="PAGADO",0,C178)</f>
        <v>-1065.8100000000004</v>
      </c>
      <c r="AA174" s="193" t="s">
        <v>357</v>
      </c>
      <c r="AB174" s="193"/>
      <c r="AC174" s="193"/>
      <c r="AD174" s="193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194" t="str">
        <f>IF(C178&lt;0,"NO PAGAR","COBRAR")</f>
        <v>NO PAGAR</v>
      </c>
      <c r="C179" s="194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186" t="s">
        <v>9</v>
      </c>
      <c r="C180" s="187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4" t="str">
        <f>IF(Y179&lt;0,"NO PAGAR","COBRAR")</f>
        <v>NO PAGAR</v>
      </c>
      <c r="Y180" s="194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6" t="s">
        <v>9</v>
      </c>
      <c r="Y181" s="18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88" t="s">
        <v>7</v>
      </c>
      <c r="F190" s="189"/>
      <c r="G190" s="190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88" t="s">
        <v>7</v>
      </c>
      <c r="AB190" s="189"/>
      <c r="AC190" s="190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188" t="s">
        <v>7</v>
      </c>
      <c r="O192" s="189"/>
      <c r="P192" s="189"/>
      <c r="Q192" s="190"/>
      <c r="R192" s="18">
        <f>SUM(R176:R191)</f>
        <v>450</v>
      </c>
      <c r="S192" s="3"/>
      <c r="V192" s="17"/>
      <c r="X192" s="12"/>
      <c r="Y192" s="10"/>
      <c r="AJ192" s="188" t="s">
        <v>7</v>
      </c>
      <c r="AK192" s="189"/>
      <c r="AL192" s="189"/>
      <c r="AM192" s="190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192" t="s">
        <v>30</v>
      </c>
      <c r="I214" s="192"/>
      <c r="J214" s="192"/>
      <c r="V214" s="17"/>
      <c r="AA214" s="192" t="s">
        <v>31</v>
      </c>
      <c r="AB214" s="192"/>
      <c r="AC214" s="192"/>
    </row>
    <row r="215" spans="1:43" x14ac:dyDescent="0.25">
      <c r="H215" s="192"/>
      <c r="I215" s="192"/>
      <c r="J215" s="192"/>
      <c r="V215" s="17"/>
      <c r="AA215" s="192"/>
      <c r="AB215" s="192"/>
      <c r="AC215" s="192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193" t="s">
        <v>357</v>
      </c>
      <c r="F219" s="193"/>
      <c r="G219" s="193"/>
      <c r="H219" s="193"/>
      <c r="V219" s="17"/>
      <c r="X219" s="23" t="s">
        <v>32</v>
      </c>
      <c r="Y219" s="20">
        <f>IF(B239="PAGADO",0,C223)</f>
        <v>-2403.2800000000007</v>
      </c>
      <c r="AA219" s="193" t="s">
        <v>531</v>
      </c>
      <c r="AB219" s="193"/>
      <c r="AC219" s="193"/>
      <c r="AD219" s="193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195" t="str">
        <f>IF(C223&lt;0,"NO PAGAR","COBRAR'")</f>
        <v>NO PAGAR</v>
      </c>
      <c r="C225" s="195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95" t="str">
        <f>IF(Y224&lt;0,"NO PAGAR","COBRAR'")</f>
        <v>NO PAGAR</v>
      </c>
      <c r="Y225" s="195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186" t="s">
        <v>9</v>
      </c>
      <c r="C226" s="187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86" t="s">
        <v>9</v>
      </c>
      <c r="Y227" s="187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188" t="s">
        <v>7</v>
      </c>
      <c r="F235" s="189"/>
      <c r="G235" s="190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88" t="s">
        <v>7</v>
      </c>
      <c r="AB235" s="189"/>
      <c r="AC235" s="190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188" t="s">
        <v>7</v>
      </c>
      <c r="O237" s="189"/>
      <c r="P237" s="189"/>
      <c r="Q237" s="190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88" t="s">
        <v>7</v>
      </c>
      <c r="AK237" s="189"/>
      <c r="AL237" s="189"/>
      <c r="AM237" s="190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191" t="s">
        <v>29</v>
      </c>
      <c r="AD260" s="191"/>
      <c r="AE260" s="191"/>
    </row>
    <row r="261" spans="2:41" x14ac:dyDescent="0.25">
      <c r="H261" s="192" t="s">
        <v>28</v>
      </c>
      <c r="I261" s="192"/>
      <c r="J261" s="192"/>
      <c r="V261" s="17"/>
      <c r="AC261" s="191"/>
      <c r="AD261" s="191"/>
      <c r="AE261" s="191"/>
    </row>
    <row r="262" spans="2:41" x14ac:dyDescent="0.25">
      <c r="H262" s="192"/>
      <c r="I262" s="192"/>
      <c r="J262" s="192"/>
      <c r="V262" s="17"/>
      <c r="AC262" s="191"/>
      <c r="AD262" s="191"/>
      <c r="AE262" s="191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193" t="s">
        <v>593</v>
      </c>
      <c r="F266" s="193"/>
      <c r="G266" s="193"/>
      <c r="H266" s="193"/>
      <c r="V266" s="17"/>
      <c r="X266" s="23" t="s">
        <v>32</v>
      </c>
      <c r="Y266" s="20">
        <f>IF(B265="PAGADO",0,C270)</f>
        <v>-1680.7380000000007</v>
      </c>
      <c r="AA266" s="193" t="s">
        <v>593</v>
      </c>
      <c r="AB266" s="193"/>
      <c r="AC266" s="193"/>
      <c r="AD266" s="193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94" t="str">
        <f>IF(C270&lt;0,"NO PAGAR","COBRAR")</f>
        <v>NO PAGAR</v>
      </c>
      <c r="C271" s="194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186" t="s">
        <v>9</v>
      </c>
      <c r="C272" s="187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4" t="str">
        <f>IF(Y271&lt;0,"NO PAGAR","COBRAR")</f>
        <v>NO PAGAR</v>
      </c>
      <c r="Y272" s="194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86" t="s">
        <v>9</v>
      </c>
      <c r="Y273" s="187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88" t="s">
        <v>7</v>
      </c>
      <c r="F282" s="189"/>
      <c r="G282" s="190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88" t="s">
        <v>7</v>
      </c>
      <c r="AB282" s="189"/>
      <c r="AC282" s="190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188" t="s">
        <v>7</v>
      </c>
      <c r="O284" s="189"/>
      <c r="P284" s="189"/>
      <c r="Q284" s="190"/>
      <c r="R284" s="18">
        <f>SUM(R268:R283)</f>
        <v>190</v>
      </c>
      <c r="S284" s="3"/>
      <c r="V284" s="17"/>
      <c r="X284" s="12"/>
      <c r="Y284" s="10"/>
      <c r="AJ284" s="188" t="s">
        <v>7</v>
      </c>
      <c r="AK284" s="189"/>
      <c r="AL284" s="189"/>
      <c r="AM284" s="190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192" t="s">
        <v>30</v>
      </c>
      <c r="I306" s="192"/>
      <c r="J306" s="192"/>
      <c r="V306" s="17"/>
      <c r="AA306" s="192" t="s">
        <v>31</v>
      </c>
      <c r="AB306" s="192"/>
      <c r="AC306" s="192"/>
    </row>
    <row r="307" spans="2:41" x14ac:dyDescent="0.25">
      <c r="H307" s="192"/>
      <c r="I307" s="192"/>
      <c r="J307" s="192"/>
      <c r="V307" s="17"/>
      <c r="AA307" s="192"/>
      <c r="AB307" s="192"/>
      <c r="AC307" s="192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193" t="s">
        <v>357</v>
      </c>
      <c r="F311" s="193"/>
      <c r="G311" s="193"/>
      <c r="H311" s="193"/>
      <c r="V311" s="17"/>
      <c r="X311" s="23" t="s">
        <v>32</v>
      </c>
      <c r="Y311" s="20">
        <f>IF(B1068="PAGADO",0,C315)</f>
        <v>-3648.456000000001</v>
      </c>
      <c r="AA311" s="193" t="s">
        <v>681</v>
      </c>
      <c r="AB311" s="193"/>
      <c r="AC311" s="193"/>
      <c r="AD311" s="193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195" t="str">
        <f>IF(C315&lt;0,"NO PAGAR","COBRAR'")</f>
        <v>NO PAGAR</v>
      </c>
      <c r="C317" s="195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5" t="str">
        <f>IF(Y316&lt;0,"NO PAGAR","COBRAR'")</f>
        <v>NO PAGAR</v>
      </c>
      <c r="Y317" s="195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86" t="s">
        <v>9</v>
      </c>
      <c r="C318" s="187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86" t="s">
        <v>9</v>
      </c>
      <c r="Y319" s="187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672</v>
      </c>
      <c r="C327" s="10">
        <v>561.09799999999996</v>
      </c>
      <c r="E327" s="188" t="s">
        <v>7</v>
      </c>
      <c r="F327" s="189"/>
      <c r="G327" s="190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88" t="s">
        <v>7</v>
      </c>
      <c r="AB327" s="189"/>
      <c r="AC327" s="190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188" t="s">
        <v>7</v>
      </c>
      <c r="O329" s="189"/>
      <c r="P329" s="189"/>
      <c r="Q329" s="190"/>
      <c r="R329" s="18">
        <f>SUM(R313:R328)</f>
        <v>2680</v>
      </c>
      <c r="S329" s="3"/>
      <c r="V329" s="17"/>
      <c r="X329" s="12"/>
      <c r="Y329" s="10"/>
      <c r="AJ329" s="188" t="s">
        <v>7</v>
      </c>
      <c r="AK329" s="189"/>
      <c r="AL329" s="189"/>
      <c r="AM329" s="190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192" t="s">
        <v>28</v>
      </c>
      <c r="I354" s="192"/>
      <c r="J354" s="192"/>
      <c r="V354" s="17"/>
    </row>
    <row r="355" spans="2:40" x14ac:dyDescent="0.25">
      <c r="H355" s="192"/>
      <c r="I355" s="192"/>
      <c r="J355" s="192"/>
      <c r="V355" s="17"/>
    </row>
    <row r="356" spans="2:40" x14ac:dyDescent="0.25">
      <c r="V356" s="17"/>
      <c r="X356" s="205" t="s">
        <v>64</v>
      </c>
      <c r="AB356" s="199" t="s">
        <v>29</v>
      </c>
      <c r="AC356" s="199"/>
      <c r="AD356" s="199"/>
    </row>
    <row r="357" spans="2:40" ht="23.25" x14ac:dyDescent="0.35">
      <c r="B357" s="22" t="s">
        <v>64</v>
      </c>
      <c r="V357" s="17"/>
      <c r="X357" s="205"/>
      <c r="AB357" s="199"/>
      <c r="AC357" s="199"/>
      <c r="AD357" s="199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205"/>
      <c r="AB358" s="199"/>
      <c r="AC358" s="199"/>
      <c r="AD358" s="199"/>
    </row>
    <row r="359" spans="2:40" ht="23.25" x14ac:dyDescent="0.35">
      <c r="B359" s="1" t="s">
        <v>0</v>
      </c>
      <c r="C359" s="19">
        <f>H375</f>
        <v>600</v>
      </c>
      <c r="E359" s="193" t="s">
        <v>593</v>
      </c>
      <c r="F359" s="193"/>
      <c r="G359" s="193"/>
      <c r="H359" s="193"/>
      <c r="V359" s="17"/>
      <c r="X359" s="23" t="s">
        <v>32</v>
      </c>
      <c r="Y359" s="20">
        <f>IF(B358="PAGADO",0,C363)</f>
        <v>-3418.3760000000011</v>
      </c>
      <c r="AA359" s="193" t="s">
        <v>681</v>
      </c>
      <c r="AB359" s="193"/>
      <c r="AC359" s="193"/>
      <c r="AD359" s="193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 x14ac:dyDescent="0.4">
      <c r="B364" s="194" t="str">
        <f>IF(C363&lt;0,"NO PAGAR","COBRAR")</f>
        <v>NO PAGAR</v>
      </c>
      <c r="C364" s="194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 x14ac:dyDescent="0.4">
      <c r="B365" s="186" t="s">
        <v>9</v>
      </c>
      <c r="C365" s="187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94" t="str">
        <f>IF(Y364&lt;0,"NO PAGAR","COBRAR")</f>
        <v>NO PAGAR</v>
      </c>
      <c r="Y365" s="194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86" t="s">
        <v>9</v>
      </c>
      <c r="Y366" s="187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88" t="s">
        <v>7</v>
      </c>
      <c r="AK371" s="189"/>
      <c r="AL371" s="189"/>
      <c r="AM371" s="190"/>
      <c r="AN371" s="116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88" t="s">
        <v>7</v>
      </c>
      <c r="AB374" s="189"/>
      <c r="AC374" s="190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 x14ac:dyDescent="0.25">
      <c r="B375" s="12"/>
      <c r="C375" s="10"/>
      <c r="E375" s="188" t="s">
        <v>7</v>
      </c>
      <c r="F375" s="189"/>
      <c r="G375" s="190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188" t="s">
        <v>7</v>
      </c>
      <c r="O377" s="189"/>
      <c r="P377" s="189"/>
      <c r="Q377" s="190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192" t="s">
        <v>30</v>
      </c>
      <c r="I392" s="192"/>
      <c r="J392" s="192"/>
      <c r="V392" s="17"/>
      <c r="AA392" s="192" t="s">
        <v>31</v>
      </c>
      <c r="AB392" s="192"/>
      <c r="AC392" s="192"/>
    </row>
    <row r="393" spans="1:43" x14ac:dyDescent="0.25">
      <c r="H393" s="192"/>
      <c r="I393" s="192"/>
      <c r="J393" s="192"/>
      <c r="V393" s="17"/>
      <c r="AA393" s="192"/>
      <c r="AB393" s="192"/>
      <c r="AC393" s="192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IF(X359="PAGADO",0,Y364)</f>
        <v>-3330.7160000000013</v>
      </c>
      <c r="E397" s="193" t="s">
        <v>80</v>
      </c>
      <c r="F397" s="193"/>
      <c r="G397" s="193"/>
      <c r="H397" s="193"/>
      <c r="V397" s="17"/>
      <c r="X397" s="23" t="s">
        <v>32</v>
      </c>
      <c r="Y397" s="20">
        <f>IF(B1161="PAGADO",0,C402)</f>
        <v>-3884.1160000000018</v>
      </c>
      <c r="AA397" s="193" t="s">
        <v>593</v>
      </c>
      <c r="AB397" s="193"/>
      <c r="AC397" s="193"/>
      <c r="AD397" s="193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95" t="str">
        <f>IF(Y402&lt;0,"NO PAGAR","COBRAR'")</f>
        <v>NO PAGAR</v>
      </c>
      <c r="Y403" s="195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195" t="str">
        <f>IF(C402&lt;0,"NO PAGAR","COBRAR'")</f>
        <v>NO PAGAR</v>
      </c>
      <c r="C404" s="195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186" t="s">
        <v>9</v>
      </c>
      <c r="C405" s="187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86" t="s">
        <v>9</v>
      </c>
      <c r="Y405" s="187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88" t="s">
        <v>7</v>
      </c>
      <c r="AK408" s="189"/>
      <c r="AL408" s="189"/>
      <c r="AM408" s="190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188" t="s">
        <v>7</v>
      </c>
      <c r="F413" s="189"/>
      <c r="G413" s="190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88" t="s">
        <v>7</v>
      </c>
      <c r="AB413" s="189"/>
      <c r="AC413" s="190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188" t="s">
        <v>7</v>
      </c>
      <c r="O415" s="189"/>
      <c r="P415" s="189"/>
      <c r="Q415" s="190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ht="15" customHeight="1" x14ac:dyDescent="0.35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 x14ac:dyDescent="0.35">
      <c r="H438" s="192" t="s">
        <v>28</v>
      </c>
      <c r="I438" s="192"/>
      <c r="J438" s="192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 x14ac:dyDescent="0.35">
      <c r="H439" s="192"/>
      <c r="I439" s="192"/>
      <c r="J439" s="192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 x14ac:dyDescent="0.35">
      <c r="V440" s="17"/>
      <c r="AB440" s="191" t="s">
        <v>29</v>
      </c>
      <c r="AC440" s="191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193" t="s">
        <v>616</v>
      </c>
      <c r="F443" s="193"/>
      <c r="G443" s="193"/>
      <c r="H443" s="193"/>
      <c r="V443" s="17"/>
      <c r="X443" s="23" t="s">
        <v>32</v>
      </c>
      <c r="Y443" s="20">
        <f>IF(B443="PAGADO",0,C448)</f>
        <v>-3182.3660000000018</v>
      </c>
      <c r="AA443" s="193" t="s">
        <v>357</v>
      </c>
      <c r="AB443" s="193"/>
      <c r="AC443" s="193"/>
      <c r="AD443" s="193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 x14ac:dyDescent="0.4">
      <c r="B449" s="194" t="str">
        <f>IF(C448&lt;0,"NO PAGAR","COBRAR")</f>
        <v>NO PAGAR</v>
      </c>
      <c r="C449" s="194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94" t="str">
        <f>IF(Y448&lt;0,"NO PAGAR","COBRAR")</f>
        <v>NO PAGAR</v>
      </c>
      <c r="Y449" s="194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 x14ac:dyDescent="0.25">
      <c r="B450" s="186" t="s">
        <v>9</v>
      </c>
      <c r="C450" s="187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86" t="s">
        <v>9</v>
      </c>
      <c r="Y450" s="187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 x14ac:dyDescent="0.25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 x14ac:dyDescent="0.25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88" t="s">
        <v>7</v>
      </c>
      <c r="AK454" s="189"/>
      <c r="AL454" s="189"/>
      <c r="AM454" s="190"/>
      <c r="AN454" s="18">
        <f>SUM(AN438:AN453)</f>
        <v>4.13</v>
      </c>
      <c r="AO454" s="3"/>
    </row>
    <row r="455" spans="2:44" x14ac:dyDescent="0.25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 x14ac:dyDescent="0.2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 x14ac:dyDescent="0.25">
      <c r="B459" s="11" t="s">
        <v>17</v>
      </c>
      <c r="C459" s="10"/>
      <c r="E459" s="188" t="s">
        <v>7</v>
      </c>
      <c r="F459" s="189"/>
      <c r="G459" s="190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88" t="s">
        <v>7</v>
      </c>
      <c r="AB459" s="189"/>
      <c r="AC459" s="190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 x14ac:dyDescent="0.25">
      <c r="B461" s="12"/>
      <c r="C461" s="10"/>
      <c r="N461" s="188" t="s">
        <v>7</v>
      </c>
      <c r="O461" s="189"/>
      <c r="P461" s="189"/>
      <c r="Q461" s="190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 x14ac:dyDescent="0.2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 x14ac:dyDescent="0.25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 x14ac:dyDescent="0.25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</row>
    <row r="467" spans="1:43" x14ac:dyDescent="0.25">
      <c r="V467" s="17"/>
    </row>
    <row r="468" spans="1:43" x14ac:dyDescent="0.25">
      <c r="V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 x14ac:dyDescent="0.25">
      <c r="V476" s="17"/>
    </row>
    <row r="477" spans="1:43" x14ac:dyDescent="0.25">
      <c r="H477" s="192" t="s">
        <v>30</v>
      </c>
      <c r="I477" s="192"/>
      <c r="J477" s="192"/>
      <c r="V477" s="17"/>
      <c r="AA477" s="192" t="s">
        <v>31</v>
      </c>
      <c r="AB477" s="192"/>
      <c r="AC477" s="192"/>
    </row>
    <row r="478" spans="1:43" x14ac:dyDescent="0.25">
      <c r="H478" s="192"/>
      <c r="I478" s="192"/>
      <c r="J478" s="192"/>
      <c r="V478" s="17"/>
      <c r="AA478" s="192"/>
      <c r="AB478" s="192"/>
      <c r="AC478" s="192"/>
    </row>
    <row r="479" spans="1:43" x14ac:dyDescent="0.25">
      <c r="V479" s="17"/>
    </row>
    <row r="480" spans="1:43" x14ac:dyDescent="0.25">
      <c r="V480" s="17"/>
      <c r="AP480" s="17"/>
      <c r="AQ480" s="17"/>
    </row>
    <row r="481" spans="2:43" ht="23.25" x14ac:dyDescent="0.35">
      <c r="B481" s="24" t="s">
        <v>66</v>
      </c>
      <c r="V481" s="17"/>
      <c r="X481" s="22" t="s">
        <v>66</v>
      </c>
      <c r="AP481" s="17"/>
      <c r="AQ481" s="17"/>
    </row>
    <row r="482" spans="2:43" ht="23.25" x14ac:dyDescent="0.35">
      <c r="B482" s="23" t="s">
        <v>32</v>
      </c>
      <c r="C482" s="20">
        <f>IF(X443="PAGADO",0,C448)</f>
        <v>-3182.3660000000018</v>
      </c>
      <c r="E482" s="193" t="s">
        <v>357</v>
      </c>
      <c r="F482" s="193"/>
      <c r="G482" s="193"/>
      <c r="H482" s="193"/>
      <c r="V482" s="17"/>
      <c r="X482" s="23" t="s">
        <v>32</v>
      </c>
      <c r="Y482" s="20">
        <f>IF(B1258="PAGADO",0,C487)</f>
        <v>-4170.7470000000021</v>
      </c>
      <c r="AA482" s="193" t="s">
        <v>531</v>
      </c>
      <c r="AB482" s="193"/>
      <c r="AC482" s="193"/>
      <c r="AD482" s="193"/>
      <c r="AP482" s="17"/>
      <c r="AQ482" s="17"/>
    </row>
    <row r="483" spans="2:43" x14ac:dyDescent="0.25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 x14ac:dyDescent="0.25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 x14ac:dyDescent="0.25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 x14ac:dyDescent="0.25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 x14ac:dyDescent="0.25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 x14ac:dyDescent="0.3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5" t="str">
        <f>IF(Y487&lt;0,"NO PAGAR","COBRAR'")</f>
        <v>NO PAGAR</v>
      </c>
      <c r="Y488" s="195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 x14ac:dyDescent="0.35">
      <c r="B489" s="195" t="str">
        <f>IF(C487&lt;0,"NO PAGAR","COBRAR'")</f>
        <v>NO PAGAR</v>
      </c>
      <c r="C489" s="195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 x14ac:dyDescent="0.25">
      <c r="B490" s="186" t="s">
        <v>9</v>
      </c>
      <c r="C490" s="187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86" t="s">
        <v>9</v>
      </c>
      <c r="Y490" s="187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 x14ac:dyDescent="0.25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 x14ac:dyDescent="0.25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 x14ac:dyDescent="0.25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 x14ac:dyDescent="0.3">
      <c r="B498" s="11" t="s">
        <v>955</v>
      </c>
      <c r="C498" s="10">
        <v>48.66</v>
      </c>
      <c r="E498" s="188" t="s">
        <v>7</v>
      </c>
      <c r="F498" s="189"/>
      <c r="G498" s="190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88" t="s">
        <v>7</v>
      </c>
      <c r="AB498" s="189"/>
      <c r="AC498" s="190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 x14ac:dyDescent="0.3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 x14ac:dyDescent="0.3">
      <c r="B500" s="12"/>
      <c r="C500" s="10"/>
      <c r="N500" s="188" t="s">
        <v>7</v>
      </c>
      <c r="O500" s="189"/>
      <c r="P500" s="189"/>
      <c r="Q500" s="190"/>
      <c r="R500" s="18">
        <f>SUM(R484:R499)</f>
        <v>1705</v>
      </c>
      <c r="S500" s="3"/>
      <c r="V500" s="17"/>
      <c r="X500" s="12"/>
      <c r="Y500" s="10"/>
      <c r="AJ500" s="188" t="s">
        <v>7</v>
      </c>
      <c r="AK500" s="189"/>
      <c r="AL500" s="189"/>
      <c r="AM500" s="190"/>
      <c r="AN500" s="18">
        <f>SUM(AN484:AN499)</f>
        <v>50</v>
      </c>
      <c r="AO500" s="3"/>
    </row>
    <row r="501" spans="2:42" ht="27" thickBot="1" x14ac:dyDescent="0.3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 x14ac:dyDescent="0.25">
      <c r="B502" s="12"/>
      <c r="C502" s="10"/>
      <c r="V502" s="17"/>
      <c r="X502" s="12"/>
      <c r="Y502" s="10"/>
    </row>
    <row r="503" spans="2:42" x14ac:dyDescent="0.25">
      <c r="B503" s="11"/>
      <c r="C503" s="10"/>
      <c r="V503" s="17"/>
      <c r="X503" s="11"/>
      <c r="Y503" s="10"/>
    </row>
    <row r="504" spans="2:42" x14ac:dyDescent="0.25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 x14ac:dyDescent="0.25">
      <c r="E505" s="1" t="s">
        <v>19</v>
      </c>
      <c r="V505" s="17"/>
      <c r="AA505" s="1" t="s">
        <v>19</v>
      </c>
    </row>
    <row r="506" spans="2:42" x14ac:dyDescent="0.25">
      <c r="V506" s="17"/>
    </row>
    <row r="507" spans="2:42" x14ac:dyDescent="0.25">
      <c r="V507" s="17"/>
    </row>
    <row r="508" spans="2:42" x14ac:dyDescent="0.25">
      <c r="V508" s="17"/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31" x14ac:dyDescent="0.25">
      <c r="V513" s="17"/>
    </row>
    <row r="514" spans="2:31" x14ac:dyDescent="0.25">
      <c r="V514" s="17"/>
    </row>
    <row r="515" spans="2:31" x14ac:dyDescent="0.25">
      <c r="V515" s="17"/>
    </row>
    <row r="516" spans="2:31" x14ac:dyDescent="0.25">
      <c r="V516" s="17"/>
    </row>
    <row r="517" spans="2:31" x14ac:dyDescent="0.25">
      <c r="V517" s="17"/>
    </row>
    <row r="518" spans="2:31" x14ac:dyDescent="0.25">
      <c r="V518" s="17"/>
    </row>
    <row r="519" spans="2:31" x14ac:dyDescent="0.25">
      <c r="V519" s="17"/>
    </row>
    <row r="520" spans="2:31" x14ac:dyDescent="0.25">
      <c r="V520" s="17"/>
    </row>
    <row r="521" spans="2:31" x14ac:dyDescent="0.25">
      <c r="V521" s="17"/>
    </row>
    <row r="522" spans="2:31" x14ac:dyDescent="0.25">
      <c r="V522" s="17"/>
    </row>
    <row r="523" spans="2:31" x14ac:dyDescent="0.25">
      <c r="V523" s="17"/>
    </row>
    <row r="524" spans="2:31" x14ac:dyDescent="0.25">
      <c r="V524" s="17"/>
      <c r="AC524" s="191" t="s">
        <v>29</v>
      </c>
      <c r="AD524" s="191"/>
      <c r="AE524" s="191"/>
    </row>
    <row r="525" spans="2:31" x14ac:dyDescent="0.25">
      <c r="H525" s="192" t="s">
        <v>28</v>
      </c>
      <c r="I525" s="192"/>
      <c r="J525" s="192"/>
      <c r="V525" s="17"/>
      <c r="AC525" s="191"/>
      <c r="AD525" s="191"/>
      <c r="AE525" s="191"/>
    </row>
    <row r="526" spans="2:31" x14ac:dyDescent="0.25">
      <c r="H526" s="192"/>
      <c r="I526" s="192"/>
      <c r="J526" s="192"/>
      <c r="V526" s="17"/>
      <c r="AC526" s="191"/>
      <c r="AD526" s="191"/>
      <c r="AE526" s="191"/>
    </row>
    <row r="527" spans="2:31" ht="23.25" x14ac:dyDescent="0.35">
      <c r="B527" s="22" t="s">
        <v>67</v>
      </c>
      <c r="V527" s="17"/>
      <c r="X527" s="22" t="s">
        <v>67</v>
      </c>
    </row>
    <row r="528" spans="2:31" ht="23.25" x14ac:dyDescent="0.35">
      <c r="B528" s="23" t="s">
        <v>32</v>
      </c>
      <c r="C528" s="20">
        <f>IF(X482="PAGADO",0,Y487)</f>
        <v>-2366.5070000000023</v>
      </c>
      <c r="E528" s="193" t="s">
        <v>593</v>
      </c>
      <c r="F528" s="193"/>
      <c r="G528" s="193"/>
      <c r="H528" s="193"/>
      <c r="V528" s="17"/>
      <c r="X528" s="23" t="s">
        <v>32</v>
      </c>
      <c r="Y528" s="20">
        <f>IF(B528="PAGADO",0,C533)</f>
        <v>-2703.3370000000023</v>
      </c>
      <c r="AA528" s="193" t="s">
        <v>357</v>
      </c>
      <c r="AB528" s="193"/>
      <c r="AC528" s="193"/>
      <c r="AD528" s="193"/>
    </row>
    <row r="529" spans="2:41" x14ac:dyDescent="0.25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 x14ac:dyDescent="0.25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1058</v>
      </c>
      <c r="AL530" s="3"/>
      <c r="AM530" s="3"/>
      <c r="AN530" s="18">
        <v>85</v>
      </c>
      <c r="AO530" s="3"/>
    </row>
    <row r="531" spans="2:41" x14ac:dyDescent="0.25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 x14ac:dyDescent="0.25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1045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 x14ac:dyDescent="0.25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1050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 x14ac:dyDescent="0.4">
      <c r="B534" s="194" t="str">
        <f>IF(C533&lt;0,"NO PAGAR","COBRAR")</f>
        <v>NO PAGAR</v>
      </c>
      <c r="C534" s="194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94" t="str">
        <f>IF(Y533&lt;0,"NO PAGAR","COBRAR")</f>
        <v>NO PAGAR</v>
      </c>
      <c r="Y534" s="194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86" t="s">
        <v>9</v>
      </c>
      <c r="C535" s="187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6" t="s">
        <v>9</v>
      </c>
      <c r="Y535" s="187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1032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1027</v>
      </c>
      <c r="C544" s="10">
        <v>281.19</v>
      </c>
      <c r="E544" s="188" t="s">
        <v>7</v>
      </c>
      <c r="F544" s="189"/>
      <c r="G544" s="190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88" t="s">
        <v>7</v>
      </c>
      <c r="AB544" s="189"/>
      <c r="AC544" s="190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 x14ac:dyDescent="0.25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 x14ac:dyDescent="0.3">
      <c r="B546" s="12"/>
      <c r="C546" s="10"/>
      <c r="N546" s="188" t="s">
        <v>7</v>
      </c>
      <c r="O546" s="189"/>
      <c r="P546" s="189"/>
      <c r="Q546" s="190"/>
      <c r="R546" s="18">
        <f>SUM(R530:R545)</f>
        <v>526.5</v>
      </c>
      <c r="S546" s="3"/>
      <c r="V546" s="17"/>
      <c r="X546" s="12"/>
      <c r="Y546" s="10"/>
      <c r="AJ546" s="188" t="s">
        <v>7</v>
      </c>
      <c r="AK546" s="189"/>
      <c r="AL546" s="189"/>
      <c r="AM546" s="190"/>
      <c r="AN546" s="18">
        <f>SUM(AN530:AN545)</f>
        <v>85</v>
      </c>
      <c r="AO546" s="3"/>
    </row>
    <row r="547" spans="1:43" ht="20.25" customHeight="1" thickBot="1" x14ac:dyDescent="0.3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 x14ac:dyDescent="0.3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 x14ac:dyDescent="0.3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 x14ac:dyDescent="0.25">
      <c r="B550" s="12"/>
      <c r="C550" s="10"/>
      <c r="Q550" s="167">
        <f>SUM(Q547:Q549)</f>
        <v>281.19</v>
      </c>
      <c r="V550" s="17"/>
      <c r="X550" s="12"/>
      <c r="Y550" s="10"/>
    </row>
    <row r="551" spans="1:43" x14ac:dyDescent="0.25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 x14ac:dyDescent="0.25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 x14ac:dyDescent="0.25">
      <c r="E553" s="1" t="s">
        <v>19</v>
      </c>
      <c r="V553" s="17"/>
      <c r="AA553" s="1" t="s">
        <v>19</v>
      </c>
    </row>
    <row r="554" spans="1:43" x14ac:dyDescent="0.25">
      <c r="V554" s="17"/>
    </row>
    <row r="555" spans="1:43" x14ac:dyDescent="0.25">
      <c r="V555" s="17"/>
    </row>
    <row r="556" spans="1:43" x14ac:dyDescent="0.25">
      <c r="V556" s="17"/>
    </row>
    <row r="557" spans="1:43" x14ac:dyDescent="0.25">
      <c r="V557" s="17"/>
    </row>
    <row r="558" spans="1:43" x14ac:dyDescent="0.25">
      <c r="V558" s="17"/>
    </row>
    <row r="559" spans="1:43" x14ac:dyDescent="0.25">
      <c r="V559" s="17"/>
    </row>
    <row r="560" spans="1:4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V563" s="17"/>
    </row>
    <row r="564" spans="1:43" x14ac:dyDescent="0.25">
      <c r="H564" s="192" t="s">
        <v>30</v>
      </c>
      <c r="I564" s="192"/>
      <c r="J564" s="192"/>
      <c r="V564" s="17"/>
      <c r="AA564" s="192" t="s">
        <v>31</v>
      </c>
      <c r="AB564" s="192"/>
      <c r="AC564" s="192"/>
    </row>
    <row r="565" spans="1:43" x14ac:dyDescent="0.25">
      <c r="H565" s="192"/>
      <c r="I565" s="192"/>
      <c r="J565" s="192"/>
      <c r="V565" s="17"/>
      <c r="AA565" s="192"/>
      <c r="AB565" s="192"/>
      <c r="AC565" s="192"/>
    </row>
    <row r="566" spans="1:43" x14ac:dyDescent="0.25">
      <c r="V566" s="17"/>
    </row>
    <row r="567" spans="1:43" x14ac:dyDescent="0.25">
      <c r="V567" s="17"/>
    </row>
    <row r="568" spans="1:43" ht="23.25" x14ac:dyDescent="0.35">
      <c r="B568" s="24" t="s">
        <v>67</v>
      </c>
      <c r="V568" s="17"/>
      <c r="X568" s="22" t="s">
        <v>67</v>
      </c>
    </row>
    <row r="569" spans="1:43" ht="23.25" x14ac:dyDescent="0.35">
      <c r="B569" s="23" t="s">
        <v>32</v>
      </c>
      <c r="C569" s="20">
        <f>IF(X528="PAGADO",0,Y533)</f>
        <v>-2298.3370000000023</v>
      </c>
      <c r="E569" s="193" t="s">
        <v>593</v>
      </c>
      <c r="F569" s="193"/>
      <c r="G569" s="193"/>
      <c r="H569" s="193"/>
      <c r="V569" s="17"/>
      <c r="X569" s="23" t="s">
        <v>32</v>
      </c>
      <c r="Y569" s="20">
        <f>IF(B1357="PAGADO",0,C574)</f>
        <v>-2187.0370000000021</v>
      </c>
      <c r="AA569" s="193" t="s">
        <v>357</v>
      </c>
      <c r="AB569" s="193"/>
      <c r="AC569" s="193"/>
      <c r="AD569" s="193"/>
    </row>
    <row r="570" spans="1:43" x14ac:dyDescent="0.25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 x14ac:dyDescent="0.25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1078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 x14ac:dyDescent="0.25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1085</v>
      </c>
      <c r="AL572" s="3"/>
      <c r="AM572" s="3"/>
      <c r="AN572" s="18">
        <v>16</v>
      </c>
      <c r="AO572" s="3"/>
    </row>
    <row r="573" spans="1:43" x14ac:dyDescent="0.25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 x14ac:dyDescent="0.25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1092</v>
      </c>
      <c r="AL574" s="3"/>
      <c r="AM574" s="3"/>
      <c r="AN574" s="18">
        <v>200</v>
      </c>
      <c r="AO574" s="3"/>
    </row>
    <row r="575" spans="1:43" ht="23.25" x14ac:dyDescent="0.3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95" t="str">
        <f>IF(Y574&lt;0,"NO PAGAR","COBRAR'")</f>
        <v>NO PAGAR</v>
      </c>
      <c r="Y575" s="195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 x14ac:dyDescent="0.35">
      <c r="B576" s="195" t="str">
        <f>IF(C574&lt;0,"NO PAGAR","COBRAR'")</f>
        <v>NO PAGAR</v>
      </c>
      <c r="C576" s="195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86" t="s">
        <v>9</v>
      </c>
      <c r="C577" s="187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6" t="s">
        <v>9</v>
      </c>
      <c r="Y577" s="187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16</v>
      </c>
      <c r="C585" s="10"/>
      <c r="E585" s="188" t="s">
        <v>7</v>
      </c>
      <c r="F585" s="189"/>
      <c r="G585" s="190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88" t="s">
        <v>7</v>
      </c>
      <c r="AB585" s="189"/>
      <c r="AC585" s="190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 x14ac:dyDescent="0.25">
      <c r="B586" s="11" t="s">
        <v>1076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 x14ac:dyDescent="0.25">
      <c r="B587" s="12"/>
      <c r="C587" s="10"/>
      <c r="N587" s="188" t="s">
        <v>7</v>
      </c>
      <c r="O587" s="189"/>
      <c r="P587" s="189"/>
      <c r="Q587" s="190"/>
      <c r="R587" s="18">
        <f>SUM(R571:R586)</f>
        <v>1580</v>
      </c>
      <c r="S587" s="3"/>
      <c r="V587" s="17"/>
      <c r="X587" s="12"/>
      <c r="Y587" s="10"/>
      <c r="AJ587" s="188" t="s">
        <v>7</v>
      </c>
      <c r="AK587" s="189"/>
      <c r="AL587" s="189"/>
      <c r="AM587" s="190"/>
      <c r="AN587" s="18">
        <f>SUM(AN571:AN586)</f>
        <v>616</v>
      </c>
      <c r="AO587" s="3"/>
    </row>
    <row r="588" spans="2:41" ht="15.75" thickBot="1" x14ac:dyDescent="0.3">
      <c r="B588" s="12"/>
      <c r="C588" s="10"/>
      <c r="V588" s="17"/>
      <c r="X588" s="12"/>
      <c r="Y588" s="10"/>
    </row>
    <row r="589" spans="2:41" ht="19.5" customHeight="1" thickBot="1" x14ac:dyDescent="0.3">
      <c r="B589" s="12"/>
      <c r="C589" s="10"/>
      <c r="N589" s="152" t="s">
        <v>1075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2:31" x14ac:dyDescent="0.25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 x14ac:dyDescent="0.25">
      <c r="E594" s="1" t="s">
        <v>19</v>
      </c>
      <c r="V594" s="17"/>
      <c r="AA594" s="1" t="s">
        <v>19</v>
      </c>
    </row>
    <row r="595" spans="2:31" x14ac:dyDescent="0.25"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  <c r="AC607" s="191" t="s">
        <v>29</v>
      </c>
      <c r="AD607" s="191"/>
      <c r="AE607" s="191"/>
    </row>
    <row r="608" spans="2:31" x14ac:dyDescent="0.25">
      <c r="H608" s="192" t="s">
        <v>28</v>
      </c>
      <c r="I608" s="192"/>
      <c r="J608" s="192"/>
      <c r="V608" s="17"/>
      <c r="AC608" s="191"/>
      <c r="AD608" s="191"/>
      <c r="AE608" s="191"/>
    </row>
    <row r="609" spans="2:41" x14ac:dyDescent="0.25">
      <c r="H609" s="192"/>
      <c r="I609" s="192"/>
      <c r="J609" s="192"/>
      <c r="V609" s="17"/>
      <c r="AC609" s="191"/>
      <c r="AD609" s="191"/>
      <c r="AE609" s="191"/>
    </row>
    <row r="610" spans="2:41" ht="23.25" x14ac:dyDescent="0.35">
      <c r="B610" s="22" t="s">
        <v>68</v>
      </c>
      <c r="V610" s="17"/>
      <c r="X610" s="22" t="s">
        <v>68</v>
      </c>
    </row>
    <row r="611" spans="2:41" ht="23.25" x14ac:dyDescent="0.35">
      <c r="B611" s="23" t="s">
        <v>32</v>
      </c>
      <c r="C611" s="20">
        <f>IF(X569="PAGADO",0,Y574)</f>
        <v>-2023.0370000000021</v>
      </c>
      <c r="E611" s="193" t="s">
        <v>357</v>
      </c>
      <c r="F611" s="193"/>
      <c r="G611" s="193"/>
      <c r="H611" s="193"/>
      <c r="V611" s="17"/>
      <c r="X611" s="23" t="s">
        <v>32</v>
      </c>
      <c r="Y611" s="20">
        <f>IF(B611="PAGADO",0,C616)</f>
        <v>-1752.9910000000023</v>
      </c>
      <c r="AA611" s="193" t="s">
        <v>254</v>
      </c>
      <c r="AB611" s="193"/>
      <c r="AC611" s="193"/>
      <c r="AD611" s="193"/>
    </row>
    <row r="612" spans="2:41" x14ac:dyDescent="0.25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 x14ac:dyDescent="0.25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1120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1169</v>
      </c>
      <c r="AL613" s="3"/>
      <c r="AM613" s="3"/>
      <c r="AN613" s="18">
        <v>195</v>
      </c>
      <c r="AO613" s="3"/>
    </row>
    <row r="614" spans="2:41" x14ac:dyDescent="0.25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1130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1188</v>
      </c>
      <c r="AL614" s="3"/>
      <c r="AM614" s="3"/>
      <c r="AN614" s="18">
        <v>10</v>
      </c>
      <c r="AO614" s="3"/>
    </row>
    <row r="615" spans="2:41" x14ac:dyDescent="0.25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1131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1133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 x14ac:dyDescent="0.4">
      <c r="B617" s="194" t="str">
        <f>IF(C616&lt;0,"NO PAGAR","COBRAR")</f>
        <v>NO PAGAR</v>
      </c>
      <c r="C617" s="194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94" t="str">
        <f>IF(Y616&lt;0,"NO PAGAR","COBRAR")</f>
        <v>NO PAGAR</v>
      </c>
      <c r="Y617" s="194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86" t="s">
        <v>9</v>
      </c>
      <c r="C618" s="187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86" t="s">
        <v>9</v>
      </c>
      <c r="Y618" s="187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1186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17</v>
      </c>
      <c r="C627" s="10">
        <f>R636</f>
        <v>420.95400000000006</v>
      </c>
      <c r="E627" s="188" t="s">
        <v>7</v>
      </c>
      <c r="F627" s="189"/>
      <c r="G627" s="190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88" t="s">
        <v>7</v>
      </c>
      <c r="AB627" s="189"/>
      <c r="AC627" s="190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 x14ac:dyDescent="0.25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 x14ac:dyDescent="0.25">
      <c r="B629" s="12"/>
      <c r="C629" s="10"/>
      <c r="N629" s="188" t="s">
        <v>7</v>
      </c>
      <c r="O629" s="189"/>
      <c r="P629" s="189"/>
      <c r="Q629" s="190"/>
      <c r="R629" s="18">
        <f>SUM(R613:R628)</f>
        <v>179</v>
      </c>
      <c r="S629" s="3"/>
      <c r="V629" s="17"/>
      <c r="X629" s="12"/>
      <c r="Y629" s="10"/>
      <c r="AJ629" s="188" t="s">
        <v>7</v>
      </c>
      <c r="AK629" s="189"/>
      <c r="AL629" s="189"/>
      <c r="AM629" s="190"/>
      <c r="AN629" s="18">
        <f>SUM(AN613:AN628)</f>
        <v>205</v>
      </c>
      <c r="AO629" s="3"/>
    </row>
    <row r="630" spans="2:41" x14ac:dyDescent="0.25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 x14ac:dyDescent="0.25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 x14ac:dyDescent="0.25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 x14ac:dyDescent="0.25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 x14ac:dyDescent="0.25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 x14ac:dyDescent="0.25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 x14ac:dyDescent="0.25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 x14ac:dyDescent="0.25">
      <c r="B637" s="11"/>
      <c r="C637" s="10"/>
      <c r="V637" s="17"/>
      <c r="X637" s="11"/>
      <c r="Y637" s="10"/>
    </row>
    <row r="638" spans="2:41" x14ac:dyDescent="0.25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 x14ac:dyDescent="0.25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 x14ac:dyDescent="0.25">
      <c r="E640" s="1" t="s">
        <v>19</v>
      </c>
      <c r="V640" s="17"/>
      <c r="AA640" s="1" t="s">
        <v>19</v>
      </c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5">
      <c r="V650" s="17"/>
    </row>
    <row r="651" spans="1:43" x14ac:dyDescent="0.25">
      <c r="H651" s="192" t="s">
        <v>30</v>
      </c>
      <c r="I651" s="192"/>
      <c r="J651" s="192"/>
      <c r="V651" s="17"/>
      <c r="AA651" s="192" t="s">
        <v>31</v>
      </c>
      <c r="AB651" s="192"/>
      <c r="AC651" s="192"/>
    </row>
    <row r="652" spans="1:43" x14ac:dyDescent="0.25">
      <c r="H652" s="192"/>
      <c r="I652" s="192"/>
      <c r="J652" s="192"/>
      <c r="V652" s="17"/>
      <c r="AA652" s="192"/>
      <c r="AB652" s="192"/>
      <c r="AC652" s="192"/>
    </row>
    <row r="653" spans="1:43" x14ac:dyDescent="0.25">
      <c r="V653" s="17"/>
    </row>
    <row r="654" spans="1:43" x14ac:dyDescent="0.25">
      <c r="V654" s="17"/>
    </row>
    <row r="655" spans="1:43" ht="23.25" x14ac:dyDescent="0.35">
      <c r="B655" s="24" t="s">
        <v>68</v>
      </c>
      <c r="V655" s="17"/>
      <c r="X655" s="22" t="s">
        <v>68</v>
      </c>
    </row>
    <row r="656" spans="1:43" ht="23.25" x14ac:dyDescent="0.35">
      <c r="B656" s="23" t="s">
        <v>32</v>
      </c>
      <c r="C656" s="20">
        <f>IF(X611="PAGADO",0,Y616)</f>
        <v>-2047.0810000000022</v>
      </c>
      <c r="E656" s="193" t="s">
        <v>357</v>
      </c>
      <c r="F656" s="193"/>
      <c r="G656" s="193"/>
      <c r="H656" s="193"/>
      <c r="V656" s="17"/>
      <c r="X656" s="23" t="s">
        <v>32</v>
      </c>
      <c r="Y656" s="20">
        <f>IF(B1450="PAGADO",0,C661)</f>
        <v>-2262.0810000000019</v>
      </c>
      <c r="AA656" s="193" t="s">
        <v>254</v>
      </c>
      <c r="AB656" s="193"/>
      <c r="AC656" s="193"/>
      <c r="AD656" s="193"/>
    </row>
    <row r="657" spans="2:41" x14ac:dyDescent="0.25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>
        <v>45121</v>
      </c>
      <c r="F658" s="3" t="s">
        <v>1209</v>
      </c>
      <c r="G658" s="3" t="s">
        <v>1211</v>
      </c>
      <c r="H658" s="5">
        <v>330</v>
      </c>
      <c r="N658" s="25">
        <v>45155</v>
      </c>
      <c r="O658" s="3" t="s">
        <v>1228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1237</v>
      </c>
      <c r="AL658" s="3"/>
      <c r="AM658" s="3"/>
      <c r="AN658" s="18">
        <v>210</v>
      </c>
      <c r="AO658" s="3"/>
    </row>
    <row r="659" spans="2:41" x14ac:dyDescent="0.25">
      <c r="B659" s="1" t="s">
        <v>24</v>
      </c>
      <c r="C659" s="19">
        <f>IF(C656&gt;0,C656+C657,C657)</f>
        <v>1285</v>
      </c>
      <c r="E659" s="4">
        <v>45124</v>
      </c>
      <c r="F659" s="3" t="s">
        <v>1209</v>
      </c>
      <c r="G659" s="3" t="s">
        <v>1211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433</v>
      </c>
      <c r="AL659" s="3"/>
      <c r="AM659" s="3"/>
      <c r="AN659" s="18">
        <v>100</v>
      </c>
      <c r="AO659" s="3"/>
    </row>
    <row r="660" spans="2:41" x14ac:dyDescent="0.25">
      <c r="B660" s="1" t="s">
        <v>9</v>
      </c>
      <c r="C660" s="20">
        <f>C678</f>
        <v>3547.0810000000019</v>
      </c>
      <c r="E660" s="4">
        <v>45153</v>
      </c>
      <c r="F660" s="3" t="s">
        <v>1209</v>
      </c>
      <c r="G660" s="3" t="s">
        <v>1215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26</v>
      </c>
      <c r="C661" s="21">
        <f>C659-C660</f>
        <v>-2262.0810000000019</v>
      </c>
      <c r="E661" s="4">
        <v>45111</v>
      </c>
      <c r="F661" s="3" t="s">
        <v>1223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 x14ac:dyDescent="0.35">
      <c r="B662" s="6"/>
      <c r="C662" s="7"/>
      <c r="E662" s="4">
        <v>45114</v>
      </c>
      <c r="F662" s="3" t="s">
        <v>1225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5" t="str">
        <f>IF(Y661&lt;0,"NO PAGAR","COBRAR'")</f>
        <v>NO PAGAR</v>
      </c>
      <c r="Y662" s="195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 x14ac:dyDescent="0.35">
      <c r="B663" s="195" t="str">
        <f>IF(C661&lt;0,"NO PAGAR","COBRAR'")</f>
        <v>NO PAGAR</v>
      </c>
      <c r="C663" s="195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86" t="s">
        <v>9</v>
      </c>
      <c r="C664" s="187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86" t="s">
        <v>9</v>
      </c>
      <c r="Y664" s="187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188" t="s">
        <v>7</v>
      </c>
      <c r="F672" s="189"/>
      <c r="G672" s="190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88" t="s">
        <v>7</v>
      </c>
      <c r="AB672" s="189"/>
      <c r="AC672" s="190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 x14ac:dyDescent="0.25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1269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 x14ac:dyDescent="0.3">
      <c r="B674" s="12"/>
      <c r="C674" s="10"/>
      <c r="N674" s="188" t="s">
        <v>7</v>
      </c>
      <c r="O674" s="189"/>
      <c r="P674" s="189"/>
      <c r="Q674" s="190"/>
      <c r="R674" s="18">
        <f>SUM(R658:R673)</f>
        <v>1500</v>
      </c>
      <c r="S674" s="3"/>
      <c r="V674" s="17"/>
      <c r="X674" s="12"/>
      <c r="Y674" s="10"/>
      <c r="AJ674" s="188" t="s">
        <v>7</v>
      </c>
      <c r="AK674" s="189"/>
      <c r="AL674" s="189"/>
      <c r="AM674" s="190"/>
      <c r="AN674" s="18">
        <f>SUM(AN658:AN673)</f>
        <v>310</v>
      </c>
      <c r="AO674" s="3"/>
    </row>
    <row r="675" spans="2:43" ht="15.75" thickBot="1" x14ac:dyDescent="0.3">
      <c r="B675" s="12"/>
      <c r="C675" s="10"/>
      <c r="V675" s="17"/>
      <c r="X675" s="12"/>
      <c r="Y675" s="10"/>
      <c r="AJ675" s="183">
        <v>0.75140046296296292</v>
      </c>
      <c r="AK675" s="181">
        <v>20230811</v>
      </c>
      <c r="AL675" s="181" t="s">
        <v>558</v>
      </c>
      <c r="AM675" s="181" t="s">
        <v>476</v>
      </c>
      <c r="AN675" s="184">
        <v>108.9</v>
      </c>
      <c r="AO675" s="182">
        <v>62227</v>
      </c>
      <c r="AP675" s="181">
        <v>85236</v>
      </c>
      <c r="AQ675" s="180"/>
    </row>
    <row r="676" spans="2:43" x14ac:dyDescent="0.25">
      <c r="B676" s="12"/>
      <c r="C676" s="10"/>
      <c r="V676" s="17"/>
      <c r="X676" s="12"/>
      <c r="Y676" s="10"/>
    </row>
    <row r="677" spans="2:43" x14ac:dyDescent="0.25">
      <c r="B677" s="12"/>
      <c r="C677" s="10"/>
      <c r="E677" s="14"/>
      <c r="V677" s="17"/>
      <c r="X677" s="12"/>
      <c r="Y677" s="10"/>
      <c r="AA677" s="14"/>
    </row>
    <row r="678" spans="2:43" x14ac:dyDescent="0.25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 x14ac:dyDescent="0.25">
      <c r="E679" s="1" t="s">
        <v>19</v>
      </c>
      <c r="V679" s="17"/>
      <c r="AA679" s="1" t="s">
        <v>19</v>
      </c>
    </row>
    <row r="680" spans="2:43" x14ac:dyDescent="0.25">
      <c r="V680" s="17"/>
    </row>
    <row r="681" spans="2:43" x14ac:dyDescent="0.25">
      <c r="V681" s="17"/>
    </row>
    <row r="682" spans="2:43" x14ac:dyDescent="0.25">
      <c r="V682" s="17"/>
    </row>
    <row r="683" spans="2:43" x14ac:dyDescent="0.25">
      <c r="V683" s="17"/>
    </row>
    <row r="684" spans="2:43" x14ac:dyDescent="0.25">
      <c r="V684" s="17"/>
    </row>
    <row r="685" spans="2:43" x14ac:dyDescent="0.25">
      <c r="V685" s="17"/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41" x14ac:dyDescent="0.25">
      <c r="V689" s="17"/>
    </row>
    <row r="690" spans="2:41" x14ac:dyDescent="0.25">
      <c r="V690" s="17"/>
    </row>
    <row r="691" spans="2:41" x14ac:dyDescent="0.25">
      <c r="V691" s="17"/>
    </row>
    <row r="692" spans="2:41" x14ac:dyDescent="0.25">
      <c r="V692" s="17"/>
      <c r="AC692" s="191" t="s">
        <v>29</v>
      </c>
      <c r="AD692" s="191"/>
      <c r="AE692" s="191"/>
    </row>
    <row r="693" spans="2:41" x14ac:dyDescent="0.25">
      <c r="H693" s="192" t="s">
        <v>28</v>
      </c>
      <c r="I693" s="192"/>
      <c r="J693" s="192"/>
      <c r="V693" s="17"/>
      <c r="AC693" s="191"/>
      <c r="AD693" s="191"/>
      <c r="AE693" s="191"/>
    </row>
    <row r="694" spans="2:41" x14ac:dyDescent="0.25">
      <c r="H694" s="192"/>
      <c r="I694" s="192"/>
      <c r="J694" s="192"/>
      <c r="V694" s="17"/>
      <c r="AC694" s="191"/>
      <c r="AD694" s="191"/>
      <c r="AE694" s="191"/>
    </row>
    <row r="695" spans="2:41" x14ac:dyDescent="0.25">
      <c r="V695" s="17"/>
    </row>
    <row r="696" spans="2:41" x14ac:dyDescent="0.25">
      <c r="V696" s="17"/>
    </row>
    <row r="697" spans="2:41" ht="23.25" x14ac:dyDescent="0.35">
      <c r="B697" s="22" t="s">
        <v>69</v>
      </c>
      <c r="V697" s="17"/>
      <c r="X697" s="22" t="s">
        <v>69</v>
      </c>
    </row>
    <row r="698" spans="2:41" ht="23.25" x14ac:dyDescent="0.35">
      <c r="B698" s="23" t="s">
        <v>32</v>
      </c>
      <c r="C698" s="20">
        <f>IF(X656="PAGADO",0,Y661)</f>
        <v>-2480.981000000002</v>
      </c>
      <c r="E698" s="193" t="s">
        <v>20</v>
      </c>
      <c r="F698" s="193"/>
      <c r="G698" s="193"/>
      <c r="H698" s="193"/>
      <c r="V698" s="17"/>
      <c r="X698" s="23" t="s">
        <v>32</v>
      </c>
      <c r="Y698" s="20">
        <f>IF(B698="PAGADO",0,C703)</f>
        <v>-2272.0810000000019</v>
      </c>
      <c r="AA698" s="193" t="s">
        <v>20</v>
      </c>
      <c r="AB698" s="193"/>
      <c r="AC698" s="193"/>
      <c r="AD698" s="193"/>
    </row>
    <row r="699" spans="2:41" x14ac:dyDescent="0.25">
      <c r="B699" s="1" t="s">
        <v>0</v>
      </c>
      <c r="C699" s="19">
        <f>H714</f>
        <v>0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0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 x14ac:dyDescent="0.25">
      <c r="C700" s="20"/>
      <c r="E700" s="4"/>
      <c r="F700" s="3"/>
      <c r="G700" s="3"/>
      <c r="H700" s="5"/>
      <c r="N700" s="25">
        <v>45167</v>
      </c>
      <c r="O700" s="3" t="s">
        <v>1291</v>
      </c>
      <c r="P700" s="3"/>
      <c r="Q700" s="3"/>
      <c r="R700" s="18">
        <v>10</v>
      </c>
      <c r="S700" s="3"/>
      <c r="V700" s="17"/>
      <c r="Y700" s="2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" t="s">
        <v>24</v>
      </c>
      <c r="C701" s="19">
        <f>IF(C698&gt;0,C698+C699,C699)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24</v>
      </c>
      <c r="Y701" s="19">
        <f>IF(Y698&gt;0,Y698+Y699,Y699)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" t="s">
        <v>9</v>
      </c>
      <c r="C702" s="20">
        <f>C725</f>
        <v>2272.0810000000019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" t="s">
        <v>9</v>
      </c>
      <c r="Y702" s="20">
        <f>Y725</f>
        <v>2272.0810000000019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6" t="s">
        <v>25</v>
      </c>
      <c r="C703" s="21">
        <f>C701-C702</f>
        <v>-2272.0810000000019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-2272.0810000000019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ht="26.25" x14ac:dyDescent="0.4">
      <c r="B704" s="194" t="str">
        <f>IF(C703&lt;0,"NO PAGAR","COBRAR")</f>
        <v>NO PAGAR</v>
      </c>
      <c r="C704" s="194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94" t="str">
        <f>IF(Y703&lt;0,"NO PAGAR","COBRAR")</f>
        <v>NO PAGAR</v>
      </c>
      <c r="Y704" s="194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86" t="s">
        <v>9</v>
      </c>
      <c r="C705" s="187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86" t="s">
        <v>9</v>
      </c>
      <c r="Y705" s="187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9" t="str">
        <f>IF(C739&lt;0,"SALDO A FAVOR","SALDO ADELANTAD0'")</f>
        <v>SALDO ADELANTAD0'</v>
      </c>
      <c r="C706" s="10">
        <f>IF(Y656&lt;=0,Y656*-1)</f>
        <v>2262.0810000000019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2272.0810000000019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R716</f>
        <v>10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17</v>
      </c>
      <c r="C714" s="10"/>
      <c r="E714" s="188" t="s">
        <v>7</v>
      </c>
      <c r="F714" s="189"/>
      <c r="G714" s="190"/>
      <c r="H714" s="5">
        <f>SUM(H700:H713)</f>
        <v>0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88" t="s">
        <v>7</v>
      </c>
      <c r="AB714" s="189"/>
      <c r="AC714" s="190"/>
      <c r="AD714" s="5">
        <f>SUM(AD700:AD713)</f>
        <v>0</v>
      </c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 x14ac:dyDescent="0.25">
      <c r="B716" s="12"/>
      <c r="C716" s="10"/>
      <c r="N716" s="188" t="s">
        <v>7</v>
      </c>
      <c r="O716" s="189"/>
      <c r="P716" s="189"/>
      <c r="Q716" s="190"/>
      <c r="R716" s="18">
        <f>SUM(R700:R715)</f>
        <v>10</v>
      </c>
      <c r="S716" s="3"/>
      <c r="V716" s="17"/>
      <c r="X716" s="12"/>
      <c r="Y716" s="10"/>
      <c r="AJ716" s="188" t="s">
        <v>7</v>
      </c>
      <c r="AK716" s="189"/>
      <c r="AL716" s="189"/>
      <c r="AM716" s="190"/>
      <c r="AN716" s="18">
        <f>SUM(AN700:AN715)</f>
        <v>0</v>
      </c>
      <c r="AO716" s="3"/>
    </row>
    <row r="717" spans="2:41" x14ac:dyDescent="0.25">
      <c r="B717" s="12"/>
      <c r="C717" s="10"/>
      <c r="V717" s="17"/>
      <c r="X717" s="12"/>
      <c r="Y717" s="10"/>
    </row>
    <row r="718" spans="2:41" x14ac:dyDescent="0.25">
      <c r="B718" s="12"/>
      <c r="C718" s="10"/>
      <c r="V718" s="17"/>
      <c r="X718" s="12"/>
      <c r="Y718" s="10"/>
    </row>
    <row r="719" spans="2:41" x14ac:dyDescent="0.25">
      <c r="B719" s="12"/>
      <c r="C719" s="10"/>
      <c r="E719" s="14"/>
      <c r="V719" s="17"/>
      <c r="X719" s="12"/>
      <c r="Y719" s="10"/>
      <c r="AA719" s="14"/>
    </row>
    <row r="720" spans="2:41" x14ac:dyDescent="0.25">
      <c r="B720" s="12"/>
      <c r="C720" s="10"/>
      <c r="V720" s="17"/>
      <c r="X720" s="12"/>
      <c r="Y720" s="10"/>
    </row>
    <row r="721" spans="1:43" x14ac:dyDescent="0.25">
      <c r="B721" s="12"/>
      <c r="C721" s="10"/>
      <c r="V721" s="17"/>
      <c r="X721" s="12"/>
      <c r="Y721" s="10"/>
    </row>
    <row r="722" spans="1:43" x14ac:dyDescent="0.25">
      <c r="B722" s="12"/>
      <c r="C722" s="10"/>
      <c r="V722" s="17"/>
      <c r="X722" s="12"/>
      <c r="Y722" s="10"/>
    </row>
    <row r="723" spans="1:43" x14ac:dyDescent="0.25">
      <c r="B723" s="12"/>
      <c r="C723" s="10"/>
      <c r="V723" s="17"/>
      <c r="X723" s="12"/>
      <c r="Y723" s="10"/>
    </row>
    <row r="724" spans="1:43" x14ac:dyDescent="0.25">
      <c r="B724" s="11"/>
      <c r="C724" s="10"/>
      <c r="V724" s="17"/>
      <c r="X724" s="11"/>
      <c r="Y724" s="10"/>
    </row>
    <row r="725" spans="1:43" x14ac:dyDescent="0.25">
      <c r="B725" s="15" t="s">
        <v>18</v>
      </c>
      <c r="C725" s="16">
        <f>SUM(C706:C724)</f>
        <v>2272.0810000000019</v>
      </c>
      <c r="V725" s="17"/>
      <c r="X725" s="15" t="s">
        <v>18</v>
      </c>
      <c r="Y725" s="16">
        <f>SUM(Y706:Y724)</f>
        <v>2272.0810000000019</v>
      </c>
    </row>
    <row r="726" spans="1:43" x14ac:dyDescent="0.25">
      <c r="D726" t="s">
        <v>22</v>
      </c>
      <c r="E726" t="s">
        <v>21</v>
      </c>
      <c r="V726" s="17"/>
      <c r="Z726" t="s">
        <v>22</v>
      </c>
      <c r="AA726" t="s">
        <v>21</v>
      </c>
    </row>
    <row r="727" spans="1:43" x14ac:dyDescent="0.25">
      <c r="E727" s="1" t="s">
        <v>19</v>
      </c>
      <c r="V727" s="17"/>
      <c r="AA727" s="1" t="s">
        <v>19</v>
      </c>
    </row>
    <row r="728" spans="1:43" x14ac:dyDescent="0.25">
      <c r="V728" s="17"/>
    </row>
    <row r="729" spans="1:43" x14ac:dyDescent="0.25">
      <c r="V729" s="17"/>
    </row>
    <row r="730" spans="1:43" x14ac:dyDescent="0.25">
      <c r="V730" s="17"/>
    </row>
    <row r="731" spans="1:43" x14ac:dyDescent="0.25">
      <c r="V731" s="17"/>
    </row>
    <row r="732" spans="1:43" x14ac:dyDescent="0.25">
      <c r="V732" s="17"/>
    </row>
    <row r="733" spans="1:43" x14ac:dyDescent="0.25">
      <c r="V733" s="17"/>
    </row>
    <row r="734" spans="1:4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</row>
    <row r="736" spans="1:43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2:41" x14ac:dyDescent="0.25">
      <c r="V737" s="17"/>
    </row>
    <row r="738" spans="2:41" x14ac:dyDescent="0.25">
      <c r="H738" s="192" t="s">
        <v>30</v>
      </c>
      <c r="I738" s="192"/>
      <c r="J738" s="192"/>
      <c r="V738" s="17"/>
      <c r="AA738" s="192" t="s">
        <v>31</v>
      </c>
      <c r="AB738" s="192"/>
      <c r="AC738" s="192"/>
    </row>
    <row r="739" spans="2:41" x14ac:dyDescent="0.25">
      <c r="H739" s="192"/>
      <c r="I739" s="192"/>
      <c r="J739" s="192"/>
      <c r="V739" s="17"/>
      <c r="AA739" s="192"/>
      <c r="AB739" s="192"/>
      <c r="AC739" s="192"/>
    </row>
    <row r="740" spans="2:41" x14ac:dyDescent="0.25">
      <c r="V740" s="17"/>
    </row>
    <row r="741" spans="2:41" x14ac:dyDescent="0.25">
      <c r="V741" s="17"/>
    </row>
    <row r="742" spans="2:41" ht="23.25" x14ac:dyDescent="0.35">
      <c r="B742" s="24" t="s">
        <v>69</v>
      </c>
      <c r="V742" s="17"/>
      <c r="X742" s="22" t="s">
        <v>69</v>
      </c>
    </row>
    <row r="743" spans="2:41" ht="23.25" x14ac:dyDescent="0.35">
      <c r="B743" s="23" t="s">
        <v>32</v>
      </c>
      <c r="C743" s="20">
        <f>IF(X698="PAGADO",0,C703)</f>
        <v>-2272.0810000000019</v>
      </c>
      <c r="E743" s="193" t="s">
        <v>20</v>
      </c>
      <c r="F743" s="193"/>
      <c r="G743" s="193"/>
      <c r="H743" s="193"/>
      <c r="V743" s="17"/>
      <c r="X743" s="23" t="s">
        <v>32</v>
      </c>
      <c r="Y743" s="20">
        <f>IF(B1543="PAGADO",0,C748)</f>
        <v>-2272.0810000000019</v>
      </c>
      <c r="AA743" s="193" t="s">
        <v>20</v>
      </c>
      <c r="AB743" s="193"/>
      <c r="AC743" s="193"/>
      <c r="AD743" s="193"/>
    </row>
    <row r="744" spans="2:41" x14ac:dyDescent="0.25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 x14ac:dyDescent="0.25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" t="s">
        <v>24</v>
      </c>
      <c r="C746" s="19">
        <f>IF(C743&gt;0,C743+C744,C744)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" t="s">
        <v>9</v>
      </c>
      <c r="C747" s="20">
        <f>C771</f>
        <v>2272.0810000000019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Y771</f>
        <v>2272.0810000000019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6" t="s">
        <v>26</v>
      </c>
      <c r="C748" s="21">
        <f>C746-C747</f>
        <v>-2272.0810000000019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27</v>
      </c>
      <c r="Y748" s="21">
        <f>Y746-Y747</f>
        <v>-2272.0810000000019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3.25" x14ac:dyDescent="0.35">
      <c r="B749" s="6"/>
      <c r="C749" s="7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95" t="str">
        <f>IF(Y748&lt;0,"NO PAGAR","COBRAR'")</f>
        <v>NO PAGAR</v>
      </c>
      <c r="Y749" s="195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3.25" x14ac:dyDescent="0.35">
      <c r="B750" s="195" t="str">
        <f>IF(C748&lt;0,"NO PAGAR","COBRAR'")</f>
        <v>NO PAGAR</v>
      </c>
      <c r="C750" s="195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/>
      <c r="Y750" s="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86" t="s">
        <v>9</v>
      </c>
      <c r="C751" s="18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86" t="s">
        <v>9</v>
      </c>
      <c r="Y751" s="187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9" t="str">
        <f>IF(Y703&lt;0,"SALDO ADELANTADO","SALDO A FAVOR '")</f>
        <v>SALDO ADELANTADO</v>
      </c>
      <c r="C752" s="10">
        <f>IF(Y703&lt;=0,Y703*-1)</f>
        <v>2272.0810000000019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IF(C748&lt;0,"SALDO ADELANTADO","SALDO A FAVOR'")</f>
        <v>SALDO ADELANTADO</v>
      </c>
      <c r="Y752" s="10">
        <f>IF(C748&lt;=0,C748*-1)</f>
        <v>2272.0810000000019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10</v>
      </c>
      <c r="C753" s="10">
        <f>R761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AN761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16</v>
      </c>
      <c r="C759" s="10"/>
      <c r="E759" s="188" t="s">
        <v>7</v>
      </c>
      <c r="F759" s="189"/>
      <c r="G759" s="190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188" t="s">
        <v>7</v>
      </c>
      <c r="AB759" s="189"/>
      <c r="AC759" s="190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 x14ac:dyDescent="0.25">
      <c r="B760" s="11" t="s">
        <v>17</v>
      </c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 x14ac:dyDescent="0.25">
      <c r="B761" s="12"/>
      <c r="C761" s="10"/>
      <c r="N761" s="188" t="s">
        <v>7</v>
      </c>
      <c r="O761" s="189"/>
      <c r="P761" s="189"/>
      <c r="Q761" s="190"/>
      <c r="R761" s="18">
        <f>SUM(R745:R760)</f>
        <v>0</v>
      </c>
      <c r="S761" s="3"/>
      <c r="V761" s="17"/>
      <c r="X761" s="12"/>
      <c r="Y761" s="10"/>
      <c r="AJ761" s="188" t="s">
        <v>7</v>
      </c>
      <c r="AK761" s="189"/>
      <c r="AL761" s="189"/>
      <c r="AM761" s="190"/>
      <c r="AN761" s="18">
        <f>SUM(AN745:AN760)</f>
        <v>0</v>
      </c>
      <c r="AO761" s="3"/>
    </row>
    <row r="762" spans="2:41" x14ac:dyDescent="0.25">
      <c r="B762" s="12"/>
      <c r="C762" s="10"/>
      <c r="V762" s="17"/>
      <c r="X762" s="12"/>
      <c r="Y762" s="10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2"/>
      <c r="C764" s="10"/>
      <c r="E764" s="14"/>
      <c r="V764" s="17"/>
      <c r="X764" s="12"/>
      <c r="Y764" s="10"/>
      <c r="AA764" s="14"/>
    </row>
    <row r="765" spans="2:41" x14ac:dyDescent="0.25">
      <c r="B765" s="12"/>
      <c r="C765" s="10"/>
      <c r="V765" s="17"/>
      <c r="X765" s="12"/>
      <c r="Y765" s="10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2"/>
      <c r="C768" s="10"/>
      <c r="V768" s="17"/>
      <c r="X768" s="12"/>
      <c r="Y768" s="10"/>
    </row>
    <row r="769" spans="2:27" x14ac:dyDescent="0.25">
      <c r="B769" s="12"/>
      <c r="C769" s="10"/>
      <c r="V769" s="17"/>
      <c r="X769" s="12"/>
      <c r="Y769" s="10"/>
    </row>
    <row r="770" spans="2:27" x14ac:dyDescent="0.25">
      <c r="B770" s="11"/>
      <c r="C770" s="10"/>
      <c r="V770" s="17"/>
      <c r="X770" s="11"/>
      <c r="Y770" s="10"/>
    </row>
    <row r="771" spans="2:27" x14ac:dyDescent="0.25">
      <c r="B771" s="15" t="s">
        <v>18</v>
      </c>
      <c r="C771" s="16">
        <f>SUM(C752:C770)</f>
        <v>2272.0810000000019</v>
      </c>
      <c r="D771" t="s">
        <v>22</v>
      </c>
      <c r="E771" t="s">
        <v>21</v>
      </c>
      <c r="V771" s="17"/>
      <c r="X771" s="15" t="s">
        <v>18</v>
      </c>
      <c r="Y771" s="16">
        <f>SUM(Y752:Y770)</f>
        <v>2272.0810000000019</v>
      </c>
      <c r="Z771" t="s">
        <v>22</v>
      </c>
      <c r="AA771" t="s">
        <v>21</v>
      </c>
    </row>
    <row r="772" spans="2:27" x14ac:dyDescent="0.25">
      <c r="E772" s="1" t="s">
        <v>19</v>
      </c>
      <c r="V772" s="17"/>
      <c r="AA772" s="1" t="s">
        <v>19</v>
      </c>
    </row>
    <row r="773" spans="2:27" x14ac:dyDescent="0.25">
      <c r="V773" s="17"/>
    </row>
    <row r="774" spans="2:27" x14ac:dyDescent="0.25">
      <c r="V774" s="17"/>
    </row>
    <row r="775" spans="2:27" x14ac:dyDescent="0.25">
      <c r="V775" s="17"/>
    </row>
    <row r="776" spans="2:27" x14ac:dyDescent="0.25">
      <c r="V776" s="17"/>
    </row>
    <row r="777" spans="2:27" x14ac:dyDescent="0.25">
      <c r="V777" s="17"/>
    </row>
    <row r="778" spans="2:27" x14ac:dyDescent="0.25">
      <c r="V778" s="17"/>
    </row>
    <row r="779" spans="2:27" x14ac:dyDescent="0.25">
      <c r="V779" s="17"/>
    </row>
    <row r="780" spans="2:27" x14ac:dyDescent="0.25">
      <c r="V780" s="17"/>
    </row>
    <row r="781" spans="2:27" x14ac:dyDescent="0.25">
      <c r="V781" s="17"/>
    </row>
    <row r="782" spans="2:27" x14ac:dyDescent="0.25">
      <c r="V782" s="17"/>
    </row>
    <row r="783" spans="2:27" x14ac:dyDescent="0.25">
      <c r="V783" s="17"/>
    </row>
    <row r="784" spans="2:27" x14ac:dyDescent="0.25">
      <c r="V784" s="17"/>
    </row>
    <row r="785" spans="2:41" x14ac:dyDescent="0.25">
      <c r="V785" s="17"/>
      <c r="AC785" s="191" t="s">
        <v>29</v>
      </c>
      <c r="AD785" s="191"/>
      <c r="AE785" s="191"/>
    </row>
    <row r="786" spans="2:41" x14ac:dyDescent="0.25">
      <c r="H786" s="192" t="s">
        <v>28</v>
      </c>
      <c r="I786" s="192"/>
      <c r="J786" s="192"/>
      <c r="V786" s="17"/>
      <c r="AC786" s="191"/>
      <c r="AD786" s="191"/>
      <c r="AE786" s="191"/>
    </row>
    <row r="787" spans="2:41" x14ac:dyDescent="0.25">
      <c r="H787" s="192"/>
      <c r="I787" s="192"/>
      <c r="J787" s="192"/>
      <c r="V787" s="17"/>
      <c r="AC787" s="191"/>
      <c r="AD787" s="191"/>
      <c r="AE787" s="191"/>
    </row>
    <row r="788" spans="2:41" x14ac:dyDescent="0.25">
      <c r="V788" s="17"/>
    </row>
    <row r="789" spans="2:41" x14ac:dyDescent="0.25">
      <c r="V789" s="17"/>
    </row>
    <row r="790" spans="2:41" ht="23.25" x14ac:dyDescent="0.35">
      <c r="B790" s="22" t="s">
        <v>70</v>
      </c>
      <c r="V790" s="17"/>
      <c r="X790" s="22" t="s">
        <v>70</v>
      </c>
    </row>
    <row r="791" spans="2:41" ht="23.25" x14ac:dyDescent="0.35">
      <c r="B791" s="23" t="s">
        <v>32</v>
      </c>
      <c r="C791" s="20">
        <f>IF(X743="PAGADO",0,Y748)</f>
        <v>-2272.0810000000019</v>
      </c>
      <c r="E791" s="193" t="s">
        <v>20</v>
      </c>
      <c r="F791" s="193"/>
      <c r="G791" s="193"/>
      <c r="H791" s="193"/>
      <c r="V791" s="17"/>
      <c r="X791" s="23" t="s">
        <v>32</v>
      </c>
      <c r="Y791" s="20">
        <f>IF(B791="PAGADO",0,C796)</f>
        <v>-2272.0810000000019</v>
      </c>
      <c r="AA791" s="193" t="s">
        <v>20</v>
      </c>
      <c r="AB791" s="193"/>
      <c r="AC791" s="193"/>
      <c r="AD791" s="193"/>
    </row>
    <row r="792" spans="2:41" x14ac:dyDescent="0.25">
      <c r="B792" s="1" t="s">
        <v>0</v>
      </c>
      <c r="C792" s="19">
        <f>H807</f>
        <v>0</v>
      </c>
      <c r="E792" s="2" t="s">
        <v>1</v>
      </c>
      <c r="F792" s="2" t="s">
        <v>2</v>
      </c>
      <c r="G792" s="2" t="s">
        <v>3</v>
      </c>
      <c r="H792" s="2" t="s">
        <v>4</v>
      </c>
      <c r="N792" s="2" t="s">
        <v>1</v>
      </c>
      <c r="O792" s="2" t="s">
        <v>5</v>
      </c>
      <c r="P792" s="2" t="s">
        <v>4</v>
      </c>
      <c r="Q792" s="2" t="s">
        <v>6</v>
      </c>
      <c r="R792" s="2" t="s">
        <v>7</v>
      </c>
      <c r="S792" s="3"/>
      <c r="V792" s="17"/>
      <c r="X792" s="1" t="s">
        <v>0</v>
      </c>
      <c r="Y792" s="19">
        <f>AD807</f>
        <v>0</v>
      </c>
      <c r="AA792" s="2" t="s">
        <v>1</v>
      </c>
      <c r="AB792" s="2" t="s">
        <v>2</v>
      </c>
      <c r="AC792" s="2" t="s">
        <v>3</v>
      </c>
      <c r="AD792" s="2" t="s">
        <v>4</v>
      </c>
      <c r="AJ792" s="2" t="s">
        <v>1</v>
      </c>
      <c r="AK792" s="2" t="s">
        <v>5</v>
      </c>
      <c r="AL792" s="2" t="s">
        <v>4</v>
      </c>
      <c r="AM792" s="2" t="s">
        <v>6</v>
      </c>
      <c r="AN792" s="2" t="s">
        <v>7</v>
      </c>
      <c r="AO792" s="3"/>
    </row>
    <row r="793" spans="2:41" x14ac:dyDescent="0.25">
      <c r="C793" s="2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Y793" s="2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" t="s">
        <v>24</v>
      </c>
      <c r="C794" s="19">
        <f>IF(C791&gt;0,C791+C792,C792)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24</v>
      </c>
      <c r="Y794" s="19">
        <f>IF(Y791&gt;0,Y792+Y791,Y792)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" t="s">
        <v>9</v>
      </c>
      <c r="C795" s="20">
        <f>C818</f>
        <v>2272.0810000000019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9</v>
      </c>
      <c r="Y795" s="20">
        <f>Y818</f>
        <v>2272.0810000000019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6" t="s">
        <v>25</v>
      </c>
      <c r="C796" s="21">
        <f>C794-C795</f>
        <v>-2272.0810000000019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 t="s">
        <v>8</v>
      </c>
      <c r="Y796" s="21">
        <f>Y794-Y795</f>
        <v>-2272.0810000000019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6.25" x14ac:dyDescent="0.4">
      <c r="B797" s="194" t="str">
        <f>IF(C796&lt;0,"NO PAGAR","COBRAR")</f>
        <v>NO PAGAR</v>
      </c>
      <c r="C797" s="194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94" t="str">
        <f>IF(Y796&lt;0,"NO PAGAR","COBRAR")</f>
        <v>NO PAGAR</v>
      </c>
      <c r="Y797" s="194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86" t="s">
        <v>9</v>
      </c>
      <c r="C798" s="187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86" t="s">
        <v>9</v>
      </c>
      <c r="Y798" s="187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9" t="str">
        <f>IF(C832&lt;0,"SALDO A FAVOR","SALDO ADELANTAD0'")</f>
        <v>SALDO ADELANTAD0'</v>
      </c>
      <c r="C799" s="10">
        <f>IF(Y743&lt;=0,Y743*-1)</f>
        <v>2272.0810000000019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IF(C796&lt;0,"SALDO ADELANTADO","SALDO A FAVOR'")</f>
        <v>SALDO ADELANTADO</v>
      </c>
      <c r="Y799" s="10">
        <f>IF(C796&lt;=0,C796*-1)</f>
        <v>2272.0810000000019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10</v>
      </c>
      <c r="C800" s="10">
        <f>R809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AN809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16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1" t="s">
        <v>17</v>
      </c>
      <c r="C807" s="10"/>
      <c r="E807" s="188" t="s">
        <v>7</v>
      </c>
      <c r="F807" s="189"/>
      <c r="G807" s="190"/>
      <c r="H807" s="5">
        <f>SUM(H793:H806)</f>
        <v>0</v>
      </c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88" t="s">
        <v>7</v>
      </c>
      <c r="AB807" s="189"/>
      <c r="AC807" s="190"/>
      <c r="AD807" s="5">
        <f>SUM(AD793:AD806)</f>
        <v>0</v>
      </c>
      <c r="AJ807" s="3"/>
      <c r="AK807" s="3"/>
      <c r="AL807" s="3"/>
      <c r="AM807" s="3"/>
      <c r="AN807" s="18"/>
      <c r="AO807" s="3"/>
    </row>
    <row r="808" spans="2:41" x14ac:dyDescent="0.25">
      <c r="B808" s="12"/>
      <c r="C808" s="10"/>
      <c r="E808" s="13"/>
      <c r="F808" s="13"/>
      <c r="G808" s="13"/>
      <c r="N808" s="3"/>
      <c r="O808" s="3"/>
      <c r="P808" s="3"/>
      <c r="Q808" s="3"/>
      <c r="R808" s="18"/>
      <c r="S808" s="3"/>
      <c r="V808" s="17"/>
      <c r="X808" s="12"/>
      <c r="Y808" s="10"/>
      <c r="AA808" s="13"/>
      <c r="AB808" s="13"/>
      <c r="AC808" s="13"/>
      <c r="AJ808" s="3"/>
      <c r="AK808" s="3"/>
      <c r="AL808" s="3"/>
      <c r="AM808" s="3"/>
      <c r="AN808" s="18"/>
      <c r="AO808" s="3"/>
    </row>
    <row r="809" spans="2:41" x14ac:dyDescent="0.25">
      <c r="B809" s="12"/>
      <c r="C809" s="10"/>
      <c r="N809" s="188" t="s">
        <v>7</v>
      </c>
      <c r="O809" s="189"/>
      <c r="P809" s="189"/>
      <c r="Q809" s="190"/>
      <c r="R809" s="18">
        <f>SUM(R793:R808)</f>
        <v>0</v>
      </c>
      <c r="S809" s="3"/>
      <c r="V809" s="17"/>
      <c r="X809" s="12"/>
      <c r="Y809" s="10"/>
      <c r="AJ809" s="188" t="s">
        <v>7</v>
      </c>
      <c r="AK809" s="189"/>
      <c r="AL809" s="189"/>
      <c r="AM809" s="190"/>
      <c r="AN809" s="18">
        <f>SUM(AN793:AN808)</f>
        <v>0</v>
      </c>
      <c r="AO809" s="3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E812" s="14"/>
      <c r="V812" s="17"/>
      <c r="X812" s="12"/>
      <c r="Y812" s="10"/>
      <c r="AA812" s="14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V815" s="17"/>
      <c r="X815" s="12"/>
      <c r="Y815" s="10"/>
    </row>
    <row r="816" spans="2:41" x14ac:dyDescent="0.25">
      <c r="B816" s="12"/>
      <c r="C816" s="10"/>
      <c r="V816" s="17"/>
      <c r="X816" s="12"/>
      <c r="Y816" s="10"/>
    </row>
    <row r="817" spans="1:43" x14ac:dyDescent="0.25">
      <c r="B817" s="11"/>
      <c r="C817" s="10"/>
      <c r="V817" s="17"/>
      <c r="X817" s="11"/>
      <c r="Y817" s="10"/>
    </row>
    <row r="818" spans="1:43" x14ac:dyDescent="0.25">
      <c r="B818" s="15" t="s">
        <v>18</v>
      </c>
      <c r="C818" s="16">
        <f>SUM(C799:C817)</f>
        <v>2272.0810000000019</v>
      </c>
      <c r="V818" s="17"/>
      <c r="X818" s="15" t="s">
        <v>18</v>
      </c>
      <c r="Y818" s="16">
        <f>SUM(Y799:Y817)</f>
        <v>2272.0810000000019</v>
      </c>
    </row>
    <row r="819" spans="1:43" x14ac:dyDescent="0.25">
      <c r="D819" t="s">
        <v>22</v>
      </c>
      <c r="E819" t="s">
        <v>21</v>
      </c>
      <c r="V819" s="17"/>
      <c r="Z819" t="s">
        <v>22</v>
      </c>
      <c r="AA819" t="s">
        <v>21</v>
      </c>
    </row>
    <row r="820" spans="1:43" x14ac:dyDescent="0.25">
      <c r="E820" s="1" t="s">
        <v>19</v>
      </c>
      <c r="V820" s="17"/>
      <c r="AA820" s="1" t="s">
        <v>19</v>
      </c>
    </row>
    <row r="821" spans="1:43" x14ac:dyDescent="0.25">
      <c r="V821" s="17"/>
    </row>
    <row r="822" spans="1:43" x14ac:dyDescent="0.25">
      <c r="V822" s="17"/>
    </row>
    <row r="823" spans="1:43" x14ac:dyDescent="0.25">
      <c r="V823" s="17"/>
    </row>
    <row r="824" spans="1:43" x14ac:dyDescent="0.25">
      <c r="V824" s="17"/>
    </row>
    <row r="825" spans="1:43" x14ac:dyDescent="0.25">
      <c r="V825" s="17"/>
    </row>
    <row r="826" spans="1:43" x14ac:dyDescent="0.25">
      <c r="V826" s="17"/>
    </row>
    <row r="827" spans="1:43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</row>
    <row r="829" spans="1:43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 x14ac:dyDescent="0.25">
      <c r="V830" s="17"/>
    </row>
    <row r="831" spans="1:43" x14ac:dyDescent="0.25">
      <c r="H831" s="192" t="s">
        <v>30</v>
      </c>
      <c r="I831" s="192"/>
      <c r="J831" s="192"/>
      <c r="V831" s="17"/>
      <c r="AA831" s="192" t="s">
        <v>31</v>
      </c>
      <c r="AB831" s="192"/>
      <c r="AC831" s="192"/>
    </row>
    <row r="832" spans="1:43" x14ac:dyDescent="0.25">
      <c r="H832" s="192"/>
      <c r="I832" s="192"/>
      <c r="J832" s="192"/>
      <c r="V832" s="17"/>
      <c r="AA832" s="192"/>
      <c r="AB832" s="192"/>
      <c r="AC832" s="192"/>
    </row>
    <row r="833" spans="2:41" x14ac:dyDescent="0.25">
      <c r="V833" s="17"/>
    </row>
    <row r="834" spans="2:41" x14ac:dyDescent="0.25">
      <c r="V834" s="17"/>
    </row>
    <row r="835" spans="2:41" ht="23.25" x14ac:dyDescent="0.35">
      <c r="B835" s="24" t="s">
        <v>70</v>
      </c>
      <c r="V835" s="17"/>
      <c r="X835" s="22" t="s">
        <v>70</v>
      </c>
    </row>
    <row r="836" spans="2:41" ht="23.25" x14ac:dyDescent="0.35">
      <c r="B836" s="23" t="s">
        <v>32</v>
      </c>
      <c r="C836" s="20">
        <f>IF(X791="PAGADO",0,C796)</f>
        <v>-2272.0810000000019</v>
      </c>
      <c r="E836" s="193" t="s">
        <v>20</v>
      </c>
      <c r="F836" s="193"/>
      <c r="G836" s="193"/>
      <c r="H836" s="193"/>
      <c r="V836" s="17"/>
      <c r="X836" s="23" t="s">
        <v>32</v>
      </c>
      <c r="Y836" s="20">
        <f>IF(B1636="PAGADO",0,C841)</f>
        <v>-2272.0810000000019</v>
      </c>
      <c r="AA836" s="193" t="s">
        <v>20</v>
      </c>
      <c r="AB836" s="193"/>
      <c r="AC836" s="193"/>
      <c r="AD836" s="193"/>
    </row>
    <row r="837" spans="2:41" x14ac:dyDescent="0.25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 x14ac:dyDescent="0.25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" t="s">
        <v>24</v>
      </c>
      <c r="C839" s="19">
        <f>IF(C836&gt;0,C836+C837,C837)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IF(Y836&gt;0,Y836+Y837,Y837)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" t="s">
        <v>9</v>
      </c>
      <c r="C840" s="20">
        <f>C864</f>
        <v>2272.0810000000019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Y864</f>
        <v>2272.0810000000019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6" t="s">
        <v>26</v>
      </c>
      <c r="C841" s="21">
        <f>C839-C840</f>
        <v>-2272.0810000000019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27</v>
      </c>
      <c r="Y841" s="21">
        <f>Y839-Y840</f>
        <v>-2272.0810000000019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3.25" x14ac:dyDescent="0.35">
      <c r="B842" s="6"/>
      <c r="C842" s="7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95" t="str">
        <f>IF(Y841&lt;0,"NO PAGAR","COBRAR'")</f>
        <v>NO PAGAR</v>
      </c>
      <c r="Y842" s="195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3.25" x14ac:dyDescent="0.35">
      <c r="B843" s="195" t="str">
        <f>IF(C841&lt;0,"NO PAGAR","COBRAR'")</f>
        <v>NO PAGAR</v>
      </c>
      <c r="C843" s="195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/>
      <c r="Y843" s="8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86" t="s">
        <v>9</v>
      </c>
      <c r="C844" s="187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86" t="s">
        <v>9</v>
      </c>
      <c r="Y844" s="187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9" t="str">
        <f>IF(Y796&lt;0,"SALDO ADELANTADO","SALDO A FAVOR '")</f>
        <v>SALDO ADELANTADO</v>
      </c>
      <c r="C845" s="10">
        <f>IF(Y796&lt;=0,Y796*-1)</f>
        <v>2272.0810000000019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IF(C841&lt;0,"SALDO ADELANTADO","SALDO A FAVOR'")</f>
        <v>SALDO ADELANTADO</v>
      </c>
      <c r="Y845" s="10">
        <f>IF(C841&lt;=0,C841*-1)</f>
        <v>2272.0810000000019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10</v>
      </c>
      <c r="C846" s="10">
        <f>R854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AN854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16</v>
      </c>
      <c r="C852" s="10"/>
      <c r="E852" s="188" t="s">
        <v>7</v>
      </c>
      <c r="F852" s="189"/>
      <c r="G852" s="190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188" t="s">
        <v>7</v>
      </c>
      <c r="AB852" s="189"/>
      <c r="AC852" s="190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 x14ac:dyDescent="0.25">
      <c r="B853" s="11" t="s">
        <v>17</v>
      </c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 x14ac:dyDescent="0.25">
      <c r="B854" s="12"/>
      <c r="C854" s="10"/>
      <c r="N854" s="188" t="s">
        <v>7</v>
      </c>
      <c r="O854" s="189"/>
      <c r="P854" s="189"/>
      <c r="Q854" s="190"/>
      <c r="R854" s="18">
        <f>SUM(R838:R853)</f>
        <v>0</v>
      </c>
      <c r="S854" s="3"/>
      <c r="V854" s="17"/>
      <c r="X854" s="12"/>
      <c r="Y854" s="10"/>
      <c r="AJ854" s="188" t="s">
        <v>7</v>
      </c>
      <c r="AK854" s="189"/>
      <c r="AL854" s="189"/>
      <c r="AM854" s="190"/>
      <c r="AN854" s="18">
        <f>SUM(AN838:AN853)</f>
        <v>0</v>
      </c>
      <c r="AO854" s="3"/>
    </row>
    <row r="855" spans="2:41" x14ac:dyDescent="0.25">
      <c r="B855" s="12"/>
      <c r="C855" s="10"/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2"/>
      <c r="C857" s="10"/>
      <c r="E857" s="14"/>
      <c r="V857" s="17"/>
      <c r="X857" s="12"/>
      <c r="Y857" s="10"/>
      <c r="AA857" s="14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2"/>
      <c r="C860" s="10"/>
      <c r="V860" s="17"/>
      <c r="X860" s="12"/>
      <c r="Y860" s="10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1"/>
      <c r="C863" s="10"/>
      <c r="V863" s="17"/>
      <c r="X863" s="11"/>
      <c r="Y863" s="10"/>
    </row>
    <row r="864" spans="2:41" x14ac:dyDescent="0.25">
      <c r="B864" s="15" t="s">
        <v>18</v>
      </c>
      <c r="C864" s="16">
        <f>SUM(C845:C863)</f>
        <v>2272.0810000000019</v>
      </c>
      <c r="D864" t="s">
        <v>22</v>
      </c>
      <c r="E864" t="s">
        <v>21</v>
      </c>
      <c r="V864" s="17"/>
      <c r="X864" s="15" t="s">
        <v>18</v>
      </c>
      <c r="Y864" s="16">
        <f>SUM(Y845:Y863)</f>
        <v>2272.0810000000019</v>
      </c>
      <c r="Z864" t="s">
        <v>22</v>
      </c>
      <c r="AA864" t="s">
        <v>21</v>
      </c>
    </row>
    <row r="865" spans="5:31" x14ac:dyDescent="0.25">
      <c r="E865" s="1" t="s">
        <v>19</v>
      </c>
      <c r="V865" s="17"/>
      <c r="AA865" s="1" t="s">
        <v>19</v>
      </c>
    </row>
    <row r="866" spans="5:31" x14ac:dyDescent="0.25">
      <c r="V866" s="17"/>
    </row>
    <row r="867" spans="5:31" x14ac:dyDescent="0.25">
      <c r="V867" s="17"/>
    </row>
    <row r="868" spans="5:31" x14ac:dyDescent="0.25">
      <c r="V868" s="17"/>
    </row>
    <row r="869" spans="5:31" x14ac:dyDescent="0.25">
      <c r="V869" s="17"/>
    </row>
    <row r="870" spans="5:31" x14ac:dyDescent="0.25">
      <c r="V870" s="17"/>
    </row>
    <row r="871" spans="5:31" x14ac:dyDescent="0.25">
      <c r="V871" s="17"/>
    </row>
    <row r="872" spans="5:31" x14ac:dyDescent="0.25">
      <c r="V872" s="17"/>
    </row>
    <row r="873" spans="5:31" x14ac:dyDescent="0.25">
      <c r="V873" s="17"/>
    </row>
    <row r="874" spans="5:31" x14ac:dyDescent="0.25">
      <c r="V874" s="17"/>
    </row>
    <row r="875" spans="5:31" x14ac:dyDescent="0.25">
      <c r="V875" s="17"/>
    </row>
    <row r="876" spans="5:31" x14ac:dyDescent="0.25">
      <c r="V876" s="17"/>
    </row>
    <row r="877" spans="5:31" x14ac:dyDescent="0.25">
      <c r="V877" s="17"/>
    </row>
    <row r="878" spans="5:31" x14ac:dyDescent="0.25">
      <c r="V878" s="17"/>
    </row>
    <row r="879" spans="5:31" x14ac:dyDescent="0.25">
      <c r="V879" s="17"/>
      <c r="AC879" s="191" t="s">
        <v>29</v>
      </c>
      <c r="AD879" s="191"/>
      <c r="AE879" s="191"/>
    </row>
    <row r="880" spans="5:31" x14ac:dyDescent="0.25">
      <c r="H880" s="192" t="s">
        <v>28</v>
      </c>
      <c r="I880" s="192"/>
      <c r="J880" s="192"/>
      <c r="V880" s="17"/>
      <c r="AC880" s="191"/>
      <c r="AD880" s="191"/>
      <c r="AE880" s="191"/>
    </row>
    <row r="881" spans="2:41" x14ac:dyDescent="0.25">
      <c r="H881" s="192"/>
      <c r="I881" s="192"/>
      <c r="J881" s="192"/>
      <c r="V881" s="17"/>
      <c r="AC881" s="191"/>
      <c r="AD881" s="191"/>
      <c r="AE881" s="191"/>
    </row>
    <row r="882" spans="2:41" x14ac:dyDescent="0.25">
      <c r="V882" s="17"/>
    </row>
    <row r="883" spans="2:41" x14ac:dyDescent="0.25">
      <c r="V883" s="17"/>
    </row>
    <row r="884" spans="2:41" ht="23.25" x14ac:dyDescent="0.35">
      <c r="B884" s="22" t="s">
        <v>71</v>
      </c>
      <c r="V884" s="17"/>
      <c r="X884" s="22" t="s">
        <v>71</v>
      </c>
    </row>
    <row r="885" spans="2:41" ht="23.25" x14ac:dyDescent="0.35">
      <c r="B885" s="23" t="s">
        <v>32</v>
      </c>
      <c r="C885" s="20">
        <f>IF(X836="PAGADO",0,Y841)</f>
        <v>-2272.0810000000019</v>
      </c>
      <c r="E885" s="193" t="s">
        <v>20</v>
      </c>
      <c r="F885" s="193"/>
      <c r="G885" s="193"/>
      <c r="H885" s="193"/>
      <c r="V885" s="17"/>
      <c r="X885" s="23" t="s">
        <v>32</v>
      </c>
      <c r="Y885" s="20">
        <f>IF(B885="PAGADO",0,C890)</f>
        <v>-2272.0810000000019</v>
      </c>
      <c r="AA885" s="193" t="s">
        <v>20</v>
      </c>
      <c r="AB885" s="193"/>
      <c r="AC885" s="193"/>
      <c r="AD885" s="193"/>
    </row>
    <row r="886" spans="2:41" x14ac:dyDescent="0.25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2" t="s">
        <v>1</v>
      </c>
      <c r="AK886" s="2" t="s">
        <v>5</v>
      </c>
      <c r="AL886" s="2" t="s">
        <v>4</v>
      </c>
      <c r="AM886" s="2" t="s">
        <v>6</v>
      </c>
      <c r="AN886" s="2" t="s">
        <v>7</v>
      </c>
      <c r="AO886" s="3"/>
    </row>
    <row r="887" spans="2:41" x14ac:dyDescent="0.25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" t="s">
        <v>24</v>
      </c>
      <c r="C888" s="19">
        <f>IF(C885&gt;0,C885+C886,C886)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IF(Y885&gt;0,Y886+Y885,Y886)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" t="s">
        <v>9</v>
      </c>
      <c r="C889" s="20">
        <f>C912</f>
        <v>2272.0810000000019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Y912</f>
        <v>2272.0810000000019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6" t="s">
        <v>25</v>
      </c>
      <c r="C890" s="21">
        <f>C888-C889</f>
        <v>-2272.0810000000019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8</v>
      </c>
      <c r="Y890" s="21">
        <f>Y888-Y889</f>
        <v>-2272.0810000000019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6.25" x14ac:dyDescent="0.4">
      <c r="B891" s="194" t="str">
        <f>IF(C890&lt;0,"NO PAGAR","COBRAR")</f>
        <v>NO PAGAR</v>
      </c>
      <c r="C891" s="194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94" t="str">
        <f>IF(Y890&lt;0,"NO PAGAR","COBRAR")</f>
        <v>NO PAGAR</v>
      </c>
      <c r="Y891" s="194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86" t="s">
        <v>9</v>
      </c>
      <c r="C892" s="187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86" t="s">
        <v>9</v>
      </c>
      <c r="Y892" s="187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9" t="str">
        <f>IF(C926&lt;0,"SALDO A FAVOR","SALDO ADELANTAD0'")</f>
        <v>SALDO ADELANTAD0'</v>
      </c>
      <c r="C893" s="10">
        <f>IF(Y841&lt;=0,Y841*-1)</f>
        <v>2272.0810000000019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IF(C890&lt;0,"SALDO ADELANTADO","SALDO A FAVOR'")</f>
        <v>SALDO ADELANTADO</v>
      </c>
      <c r="Y893" s="10">
        <f>IF(C890&lt;=0,C890*-1)</f>
        <v>2272.0810000000019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10</v>
      </c>
      <c r="C894" s="10">
        <f>R903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16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17</v>
      </c>
      <c r="C901" s="10"/>
      <c r="E901" s="188" t="s">
        <v>7</v>
      </c>
      <c r="F901" s="189"/>
      <c r="G901" s="190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88" t="s">
        <v>7</v>
      </c>
      <c r="AB901" s="189"/>
      <c r="AC901" s="190"/>
      <c r="AD901" s="5">
        <f>SUM(AD887:AD900)</f>
        <v>0</v>
      </c>
      <c r="AJ901" s="3"/>
      <c r="AK901" s="3"/>
      <c r="AL901" s="3"/>
      <c r="AM901" s="3"/>
      <c r="AN901" s="18"/>
      <c r="AO901" s="3"/>
    </row>
    <row r="902" spans="2:41" x14ac:dyDescent="0.25">
      <c r="B902" s="12"/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2"/>
      <c r="Y902" s="10"/>
      <c r="AA902" s="13"/>
      <c r="AB902" s="13"/>
      <c r="AC902" s="13"/>
      <c r="AJ902" s="3"/>
      <c r="AK902" s="3"/>
      <c r="AL902" s="3"/>
      <c r="AM902" s="3"/>
      <c r="AN902" s="18"/>
      <c r="AO902" s="3"/>
    </row>
    <row r="903" spans="2:41" x14ac:dyDescent="0.25">
      <c r="B903" s="12"/>
      <c r="C903" s="10"/>
      <c r="N903" s="188" t="s">
        <v>7</v>
      </c>
      <c r="O903" s="189"/>
      <c r="P903" s="189"/>
      <c r="Q903" s="190"/>
      <c r="R903" s="18">
        <f>SUM(R887:R902)</f>
        <v>0</v>
      </c>
      <c r="S903" s="3"/>
      <c r="V903" s="17"/>
      <c r="X903" s="12"/>
      <c r="Y903" s="10"/>
      <c r="AJ903" s="188" t="s">
        <v>7</v>
      </c>
      <c r="AK903" s="189"/>
      <c r="AL903" s="189"/>
      <c r="AM903" s="190"/>
      <c r="AN903" s="18">
        <f>SUM(AN887:AN902)</f>
        <v>0</v>
      </c>
      <c r="AO903" s="3"/>
    </row>
    <row r="904" spans="2:41" x14ac:dyDescent="0.25">
      <c r="B904" s="12"/>
      <c r="C904" s="10"/>
      <c r="V904" s="17"/>
      <c r="X904" s="12"/>
      <c r="Y904" s="10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E906" s="14"/>
      <c r="V906" s="17"/>
      <c r="X906" s="12"/>
      <c r="Y906" s="10"/>
      <c r="AA906" s="14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V908" s="17"/>
      <c r="X908" s="12"/>
      <c r="Y908" s="10"/>
    </row>
    <row r="909" spans="2:41" x14ac:dyDescent="0.25">
      <c r="B909" s="12"/>
      <c r="C909" s="10"/>
      <c r="V909" s="17"/>
      <c r="X909" s="12"/>
      <c r="Y909" s="10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1"/>
      <c r="C911" s="10"/>
      <c r="V911" s="17"/>
      <c r="X911" s="11"/>
      <c r="Y911" s="10"/>
    </row>
    <row r="912" spans="2:41" x14ac:dyDescent="0.25">
      <c r="B912" s="15" t="s">
        <v>18</v>
      </c>
      <c r="C912" s="16">
        <f>SUM(C893:C911)</f>
        <v>2272.0810000000019</v>
      </c>
      <c r="V912" s="17"/>
      <c r="X912" s="15" t="s">
        <v>18</v>
      </c>
      <c r="Y912" s="16">
        <f>SUM(Y893:Y911)</f>
        <v>2272.0810000000019</v>
      </c>
    </row>
    <row r="913" spans="1:43" x14ac:dyDescent="0.25">
      <c r="D913" t="s">
        <v>22</v>
      </c>
      <c r="E913" t="s">
        <v>21</v>
      </c>
      <c r="V913" s="17"/>
      <c r="Z913" t="s">
        <v>22</v>
      </c>
      <c r="AA913" t="s">
        <v>21</v>
      </c>
    </row>
    <row r="914" spans="1:43" x14ac:dyDescent="0.25">
      <c r="E914" s="1" t="s">
        <v>19</v>
      </c>
      <c r="V914" s="17"/>
      <c r="AA914" s="1" t="s">
        <v>19</v>
      </c>
    </row>
    <row r="915" spans="1:43" x14ac:dyDescent="0.25">
      <c r="V915" s="17"/>
    </row>
    <row r="916" spans="1:43" x14ac:dyDescent="0.25">
      <c r="V916" s="17"/>
    </row>
    <row r="917" spans="1:43" x14ac:dyDescent="0.25">
      <c r="V917" s="17"/>
    </row>
    <row r="918" spans="1:43" x14ac:dyDescent="0.25">
      <c r="V918" s="17"/>
    </row>
    <row r="919" spans="1:43" x14ac:dyDescent="0.25">
      <c r="V919" s="17"/>
    </row>
    <row r="920" spans="1:43" x14ac:dyDescent="0.25">
      <c r="V920" s="17"/>
    </row>
    <row r="921" spans="1:43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</row>
    <row r="923" spans="1:43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 x14ac:dyDescent="0.25">
      <c r="V924" s="17"/>
    </row>
    <row r="925" spans="1:43" x14ac:dyDescent="0.25">
      <c r="H925" s="192" t="s">
        <v>30</v>
      </c>
      <c r="I925" s="192"/>
      <c r="J925" s="192"/>
      <c r="V925" s="17"/>
      <c r="AA925" s="192" t="s">
        <v>31</v>
      </c>
      <c r="AB925" s="192"/>
      <c r="AC925" s="192"/>
    </row>
    <row r="926" spans="1:43" x14ac:dyDescent="0.25">
      <c r="H926" s="192"/>
      <c r="I926" s="192"/>
      <c r="J926" s="192"/>
      <c r="V926" s="17"/>
      <c r="AA926" s="192"/>
      <c r="AB926" s="192"/>
      <c r="AC926" s="192"/>
    </row>
    <row r="927" spans="1:43" x14ac:dyDescent="0.25">
      <c r="V927" s="17"/>
    </row>
    <row r="928" spans="1:43" x14ac:dyDescent="0.25">
      <c r="V928" s="17"/>
    </row>
    <row r="929" spans="2:41" ht="23.25" x14ac:dyDescent="0.35">
      <c r="B929" s="24" t="s">
        <v>73</v>
      </c>
      <c r="V929" s="17"/>
      <c r="X929" s="22" t="s">
        <v>71</v>
      </c>
    </row>
    <row r="930" spans="2:41" ht="23.25" x14ac:dyDescent="0.35">
      <c r="B930" s="23" t="s">
        <v>32</v>
      </c>
      <c r="C930" s="20">
        <f>IF(X885="PAGADO",0,C890)</f>
        <v>-2272.0810000000019</v>
      </c>
      <c r="E930" s="193" t="s">
        <v>20</v>
      </c>
      <c r="F930" s="193"/>
      <c r="G930" s="193"/>
      <c r="H930" s="193"/>
      <c r="V930" s="17"/>
      <c r="X930" s="23" t="s">
        <v>32</v>
      </c>
      <c r="Y930" s="20">
        <f>IF(B1730="PAGADO",0,C935)</f>
        <v>-2272.0810000000019</v>
      </c>
      <c r="AA930" s="193" t="s">
        <v>20</v>
      </c>
      <c r="AB930" s="193"/>
      <c r="AC930" s="193"/>
      <c r="AD930" s="193"/>
    </row>
    <row r="931" spans="2:41" x14ac:dyDescent="0.25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 x14ac:dyDescent="0.25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" t="s">
        <v>24</v>
      </c>
      <c r="C933" s="19">
        <f>IF(C930&gt;0,C930+C931,C931)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IF(Y930&gt;0,Y930+Y931,Y931)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" t="s">
        <v>9</v>
      </c>
      <c r="C934" s="20">
        <f>C958</f>
        <v>2272.0810000000019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Y958</f>
        <v>2272.0810000000019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6" t="s">
        <v>26</v>
      </c>
      <c r="C935" s="21">
        <f>C933-C934</f>
        <v>-2272.0810000000019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27</v>
      </c>
      <c r="Y935" s="21">
        <f>Y933-Y934</f>
        <v>-2272.0810000000019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3.25" x14ac:dyDescent="0.35">
      <c r="B936" s="6"/>
      <c r="C936" s="7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95" t="str">
        <f>IF(Y935&lt;0,"NO PAGAR","COBRAR'")</f>
        <v>NO PAGAR</v>
      </c>
      <c r="Y936" s="195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3.25" x14ac:dyDescent="0.35">
      <c r="B937" s="195" t="str">
        <f>IF(C935&lt;0,"NO PAGAR","COBRAR'")</f>
        <v>NO PAGAR</v>
      </c>
      <c r="C937" s="195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/>
      <c r="Y937" s="8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86" t="s">
        <v>9</v>
      </c>
      <c r="C938" s="187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86" t="s">
        <v>9</v>
      </c>
      <c r="Y938" s="187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9" t="str">
        <f>IF(Y890&lt;0,"SALDO ADELANTADO","SALDO A FAVOR '")</f>
        <v>SALDO ADELANTADO</v>
      </c>
      <c r="C939" s="10">
        <f>IF(Y890&lt;=0,Y890*-1)</f>
        <v>2272.0810000000019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IF(C935&lt;0,"SALDO ADELANTADO","SALDO A FAVOR'")</f>
        <v>SALDO ADELANTADO</v>
      </c>
      <c r="Y939" s="10">
        <f>IF(C935&lt;=0,C935*-1)</f>
        <v>2272.0810000000019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10</v>
      </c>
      <c r="C940" s="10">
        <f>R948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AN948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16</v>
      </c>
      <c r="C946" s="10"/>
      <c r="E946" s="188" t="s">
        <v>7</v>
      </c>
      <c r="F946" s="189"/>
      <c r="G946" s="190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188" t="s">
        <v>7</v>
      </c>
      <c r="AB946" s="189"/>
      <c r="AC946" s="190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 x14ac:dyDescent="0.25">
      <c r="B947" s="11" t="s">
        <v>17</v>
      </c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 x14ac:dyDescent="0.25">
      <c r="B948" s="12"/>
      <c r="C948" s="10"/>
      <c r="N948" s="188" t="s">
        <v>7</v>
      </c>
      <c r="O948" s="189"/>
      <c r="P948" s="189"/>
      <c r="Q948" s="190"/>
      <c r="R948" s="18">
        <f>SUM(R932:R947)</f>
        <v>0</v>
      </c>
      <c r="S948" s="3"/>
      <c r="V948" s="17"/>
      <c r="X948" s="12"/>
      <c r="Y948" s="10"/>
      <c r="AJ948" s="188" t="s">
        <v>7</v>
      </c>
      <c r="AK948" s="189"/>
      <c r="AL948" s="189"/>
      <c r="AM948" s="190"/>
      <c r="AN948" s="18">
        <f>SUM(AN932:AN947)</f>
        <v>0</v>
      </c>
      <c r="AO948" s="3"/>
    </row>
    <row r="949" spans="2:41" x14ac:dyDescent="0.25">
      <c r="B949" s="12"/>
      <c r="C949" s="10"/>
      <c r="V949" s="17"/>
      <c r="X949" s="12"/>
      <c r="Y949" s="10"/>
    </row>
    <row r="950" spans="2:41" x14ac:dyDescent="0.25">
      <c r="B950" s="12"/>
      <c r="C950" s="10"/>
      <c r="V950" s="17"/>
      <c r="X950" s="12"/>
      <c r="Y950" s="10"/>
    </row>
    <row r="951" spans="2:41" x14ac:dyDescent="0.25">
      <c r="B951" s="12"/>
      <c r="C951" s="10"/>
      <c r="E951" s="14"/>
      <c r="V951" s="17"/>
      <c r="X951" s="12"/>
      <c r="Y951" s="10"/>
      <c r="AA951" s="14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1"/>
      <c r="C957" s="10"/>
      <c r="V957" s="17"/>
      <c r="X957" s="11"/>
      <c r="Y957" s="10"/>
    </row>
    <row r="958" spans="2:41" x14ac:dyDescent="0.25">
      <c r="B958" s="15" t="s">
        <v>18</v>
      </c>
      <c r="C958" s="16">
        <f>SUM(C939:C957)</f>
        <v>2272.0810000000019</v>
      </c>
      <c r="D958" t="s">
        <v>22</v>
      </c>
      <c r="E958" t="s">
        <v>21</v>
      </c>
      <c r="V958" s="17"/>
      <c r="X958" s="15" t="s">
        <v>18</v>
      </c>
      <c r="Y958" s="16">
        <f>SUM(Y939:Y957)</f>
        <v>2272.0810000000019</v>
      </c>
      <c r="Z958" t="s">
        <v>22</v>
      </c>
      <c r="AA958" t="s">
        <v>21</v>
      </c>
    </row>
    <row r="959" spans="2:41" x14ac:dyDescent="0.25">
      <c r="E959" s="1" t="s">
        <v>19</v>
      </c>
      <c r="V959" s="17"/>
      <c r="AA959" s="1" t="s">
        <v>19</v>
      </c>
    </row>
    <row r="960" spans="2:41" x14ac:dyDescent="0.25">
      <c r="V960" s="17"/>
    </row>
    <row r="961" spans="8:31" x14ac:dyDescent="0.25">
      <c r="V961" s="17"/>
    </row>
    <row r="962" spans="8:31" x14ac:dyDescent="0.25">
      <c r="V962" s="17"/>
    </row>
    <row r="963" spans="8:31" x14ac:dyDescent="0.25">
      <c r="V963" s="17"/>
    </row>
    <row r="964" spans="8:31" x14ac:dyDescent="0.25">
      <c r="V964" s="17"/>
    </row>
    <row r="965" spans="8:31" x14ac:dyDescent="0.25">
      <c r="V965" s="17"/>
    </row>
    <row r="966" spans="8:31" x14ac:dyDescent="0.25">
      <c r="V966" s="17"/>
    </row>
    <row r="967" spans="8:31" x14ac:dyDescent="0.25">
      <c r="V967" s="17"/>
    </row>
    <row r="968" spans="8:31" x14ac:dyDescent="0.25">
      <c r="V968" s="17"/>
    </row>
    <row r="969" spans="8:31" x14ac:dyDescent="0.25">
      <c r="V969" s="17"/>
    </row>
    <row r="970" spans="8:31" x14ac:dyDescent="0.25">
      <c r="V970" s="17"/>
    </row>
    <row r="971" spans="8:31" x14ac:dyDescent="0.25">
      <c r="V971" s="17"/>
    </row>
    <row r="972" spans="8:31" x14ac:dyDescent="0.25">
      <c r="V972" s="17"/>
      <c r="AC972" s="191" t="s">
        <v>29</v>
      </c>
      <c r="AD972" s="191"/>
      <c r="AE972" s="191"/>
    </row>
    <row r="973" spans="8:31" x14ac:dyDescent="0.25">
      <c r="H973" s="192" t="s">
        <v>28</v>
      </c>
      <c r="I973" s="192"/>
      <c r="J973" s="192"/>
      <c r="V973" s="17"/>
      <c r="AC973" s="191"/>
      <c r="AD973" s="191"/>
      <c r="AE973" s="191"/>
    </row>
    <row r="974" spans="8:31" x14ac:dyDescent="0.25">
      <c r="H974" s="192"/>
      <c r="I974" s="192"/>
      <c r="J974" s="192"/>
      <c r="V974" s="17"/>
      <c r="AC974" s="191"/>
      <c r="AD974" s="191"/>
      <c r="AE974" s="191"/>
    </row>
    <row r="975" spans="8:31" x14ac:dyDescent="0.25">
      <c r="V975" s="17"/>
    </row>
    <row r="976" spans="8:31" x14ac:dyDescent="0.25">
      <c r="V976" s="17"/>
    </row>
    <row r="977" spans="2:41" ht="23.25" x14ac:dyDescent="0.35">
      <c r="B977" s="22" t="s">
        <v>72</v>
      </c>
      <c r="V977" s="17"/>
      <c r="X977" s="22" t="s">
        <v>74</v>
      </c>
    </row>
    <row r="978" spans="2:41" ht="23.25" x14ac:dyDescent="0.35">
      <c r="B978" s="23" t="s">
        <v>32</v>
      </c>
      <c r="C978" s="20">
        <f>IF(X930="PAGADO",0,Y935)</f>
        <v>-2272.0810000000019</v>
      </c>
      <c r="E978" s="193" t="s">
        <v>20</v>
      </c>
      <c r="F978" s="193"/>
      <c r="G978" s="193"/>
      <c r="H978" s="193"/>
      <c r="V978" s="17"/>
      <c r="X978" s="23" t="s">
        <v>32</v>
      </c>
      <c r="Y978" s="20">
        <f>IF(B978="PAGADO",0,C983)</f>
        <v>-2272.0810000000019</v>
      </c>
      <c r="AA978" s="193" t="s">
        <v>20</v>
      </c>
      <c r="AB978" s="193"/>
      <c r="AC978" s="193"/>
      <c r="AD978" s="193"/>
    </row>
    <row r="979" spans="2:41" x14ac:dyDescent="0.25">
      <c r="B979" s="1" t="s">
        <v>0</v>
      </c>
      <c r="C979" s="19">
        <f>H994</f>
        <v>0</v>
      </c>
      <c r="E979" s="2" t="s">
        <v>1</v>
      </c>
      <c r="F979" s="2" t="s">
        <v>2</v>
      </c>
      <c r="G979" s="2" t="s">
        <v>3</v>
      </c>
      <c r="H979" s="2" t="s">
        <v>4</v>
      </c>
      <c r="N979" s="2" t="s">
        <v>1</v>
      </c>
      <c r="O979" s="2" t="s">
        <v>5</v>
      </c>
      <c r="P979" s="2" t="s">
        <v>4</v>
      </c>
      <c r="Q979" s="2" t="s">
        <v>6</v>
      </c>
      <c r="R979" s="2" t="s">
        <v>7</v>
      </c>
      <c r="S979" s="3"/>
      <c r="V979" s="17"/>
      <c r="X979" s="1" t="s">
        <v>0</v>
      </c>
      <c r="Y979" s="19">
        <f>AD994</f>
        <v>0</v>
      </c>
      <c r="AA979" s="2" t="s">
        <v>1</v>
      </c>
      <c r="AB979" s="2" t="s">
        <v>2</v>
      </c>
      <c r="AC979" s="2" t="s">
        <v>3</v>
      </c>
      <c r="AD979" s="2" t="s">
        <v>4</v>
      </c>
      <c r="AJ979" s="2" t="s">
        <v>1</v>
      </c>
      <c r="AK979" s="2" t="s">
        <v>5</v>
      </c>
      <c r="AL979" s="2" t="s">
        <v>4</v>
      </c>
      <c r="AM979" s="2" t="s">
        <v>6</v>
      </c>
      <c r="AN979" s="2" t="s">
        <v>7</v>
      </c>
      <c r="AO979" s="3"/>
    </row>
    <row r="980" spans="2:41" x14ac:dyDescent="0.25">
      <c r="C980" s="2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Y980" s="2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" t="s">
        <v>24</v>
      </c>
      <c r="C981" s="19">
        <f>IF(C978&gt;0,C978+C979,C979)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24</v>
      </c>
      <c r="Y981" s="19">
        <f>IF(Y978&gt;0,Y978+Y979,Y979)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" t="s">
        <v>9</v>
      </c>
      <c r="C982" s="20">
        <f>C1005</f>
        <v>2272.0810000000019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9</v>
      </c>
      <c r="Y982" s="20">
        <f>Y1005</f>
        <v>2272.0810000000019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6" t="s">
        <v>25</v>
      </c>
      <c r="C983" s="21">
        <f>C981-C982</f>
        <v>-2272.0810000000019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 t="s">
        <v>8</v>
      </c>
      <c r="Y983" s="21">
        <f>Y981-Y982</f>
        <v>-2272.0810000000019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6.25" x14ac:dyDescent="0.4">
      <c r="B984" s="194" t="str">
        <f>IF(C983&lt;0,"NO PAGAR","COBRAR")</f>
        <v>NO PAGAR</v>
      </c>
      <c r="C984" s="194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94" t="str">
        <f>IF(Y983&lt;0,"NO PAGAR","COBRAR")</f>
        <v>NO PAGAR</v>
      </c>
      <c r="Y984" s="194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86" t="s">
        <v>9</v>
      </c>
      <c r="C985" s="187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86" t="s">
        <v>9</v>
      </c>
      <c r="Y985" s="187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9" t="str">
        <f>IF(C1019&lt;0,"SALDO A FAVOR","SALDO ADELANTAD0'")</f>
        <v>SALDO ADELANTAD0'</v>
      </c>
      <c r="C986" s="10">
        <f>IF(Y930&lt;=0,Y930*-1)</f>
        <v>2272.0810000000019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IF(C983&lt;0,"SALDO ADELANTADO","SALDO A FAVOR'")</f>
        <v>SALDO ADELANTADO</v>
      </c>
      <c r="Y986" s="10">
        <f>IF(C983&lt;=0,C983*-1)</f>
        <v>2272.0810000000019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10</v>
      </c>
      <c r="C987" s="10">
        <f>R996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16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17</v>
      </c>
      <c r="C994" s="10"/>
      <c r="E994" s="188" t="s">
        <v>7</v>
      </c>
      <c r="F994" s="189"/>
      <c r="G994" s="190"/>
      <c r="H994" s="5">
        <f>SUM(H980:H993)</f>
        <v>0</v>
      </c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88" t="s">
        <v>7</v>
      </c>
      <c r="AB994" s="189"/>
      <c r="AC994" s="190"/>
      <c r="AD994" s="5">
        <f>SUM(AD980:AD993)</f>
        <v>0</v>
      </c>
      <c r="AJ994" s="3"/>
      <c r="AK994" s="3"/>
      <c r="AL994" s="3"/>
      <c r="AM994" s="3"/>
      <c r="AN994" s="18"/>
      <c r="AO994" s="3"/>
    </row>
    <row r="995" spans="2:41" x14ac:dyDescent="0.25">
      <c r="B995" s="12"/>
      <c r="C995" s="10"/>
      <c r="E995" s="13"/>
      <c r="F995" s="13"/>
      <c r="G995" s="13"/>
      <c r="N995" s="3"/>
      <c r="O995" s="3"/>
      <c r="P995" s="3"/>
      <c r="Q995" s="3"/>
      <c r="R995" s="18"/>
      <c r="S995" s="3"/>
      <c r="V995" s="17"/>
      <c r="X995" s="12"/>
      <c r="Y995" s="10"/>
      <c r="AA995" s="13"/>
      <c r="AB995" s="13"/>
      <c r="AC995" s="13"/>
      <c r="AJ995" s="3"/>
      <c r="AK995" s="3"/>
      <c r="AL995" s="3"/>
      <c r="AM995" s="3"/>
      <c r="AN995" s="18"/>
      <c r="AO995" s="3"/>
    </row>
    <row r="996" spans="2:41" x14ac:dyDescent="0.25">
      <c r="B996" s="12"/>
      <c r="C996" s="10"/>
      <c r="N996" s="188" t="s">
        <v>7</v>
      </c>
      <c r="O996" s="189"/>
      <c r="P996" s="189"/>
      <c r="Q996" s="190"/>
      <c r="R996" s="18">
        <f>SUM(R980:R995)</f>
        <v>0</v>
      </c>
      <c r="S996" s="3"/>
      <c r="V996" s="17"/>
      <c r="X996" s="12"/>
      <c r="Y996" s="10"/>
      <c r="AJ996" s="188" t="s">
        <v>7</v>
      </c>
      <c r="AK996" s="189"/>
      <c r="AL996" s="189"/>
      <c r="AM996" s="190"/>
      <c r="AN996" s="18">
        <f>SUM(AN980:AN995)</f>
        <v>0</v>
      </c>
      <c r="AO996" s="3"/>
    </row>
    <row r="997" spans="2:41" x14ac:dyDescent="0.25">
      <c r="B997" s="12"/>
      <c r="C997" s="10"/>
      <c r="V997" s="17"/>
      <c r="X997" s="12"/>
      <c r="Y997" s="10"/>
    </row>
    <row r="998" spans="2:41" x14ac:dyDescent="0.25">
      <c r="B998" s="12"/>
      <c r="C998" s="10"/>
      <c r="V998" s="17"/>
      <c r="X998" s="12"/>
      <c r="Y998" s="10"/>
    </row>
    <row r="999" spans="2:41" x14ac:dyDescent="0.25">
      <c r="B999" s="12"/>
      <c r="C999" s="10"/>
      <c r="E999" s="14"/>
      <c r="V999" s="17"/>
      <c r="X999" s="12"/>
      <c r="Y999" s="10"/>
      <c r="AA999" s="14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1"/>
      <c r="C1004" s="10"/>
      <c r="V1004" s="17"/>
      <c r="X1004" s="11"/>
      <c r="Y1004" s="10"/>
    </row>
    <row r="1005" spans="2:41" x14ac:dyDescent="0.25">
      <c r="B1005" s="15" t="s">
        <v>18</v>
      </c>
      <c r="C1005" s="16">
        <f>SUM(C986:C1004)</f>
        <v>2272.0810000000019</v>
      </c>
      <c r="V1005" s="17"/>
      <c r="X1005" s="15" t="s">
        <v>18</v>
      </c>
      <c r="Y1005" s="16">
        <f>SUM(Y986:Y1004)</f>
        <v>2272.0810000000019</v>
      </c>
    </row>
    <row r="1006" spans="2:41" x14ac:dyDescent="0.25">
      <c r="D1006" t="s">
        <v>22</v>
      </c>
      <c r="E1006" t="s">
        <v>21</v>
      </c>
      <c r="V1006" s="17"/>
      <c r="Z1006" t="s">
        <v>22</v>
      </c>
      <c r="AA1006" t="s">
        <v>21</v>
      </c>
    </row>
    <row r="1007" spans="2:41" x14ac:dyDescent="0.25">
      <c r="E1007" s="1" t="s">
        <v>19</v>
      </c>
      <c r="V1007" s="17"/>
      <c r="AA1007" s="1" t="s">
        <v>19</v>
      </c>
    </row>
    <row r="1008" spans="2:41" x14ac:dyDescent="0.25">
      <c r="V1008" s="17"/>
    </row>
    <row r="1009" spans="1:43" x14ac:dyDescent="0.25">
      <c r="V1009" s="17"/>
    </row>
    <row r="1010" spans="1:43" x14ac:dyDescent="0.25">
      <c r="V1010" s="17"/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 x14ac:dyDescent="0.25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</row>
    <row r="1016" spans="1:43" x14ac:dyDescent="0.25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 x14ac:dyDescent="0.25">
      <c r="V1017" s="17"/>
    </row>
    <row r="1018" spans="1:43" x14ac:dyDescent="0.25">
      <c r="H1018" s="192" t="s">
        <v>30</v>
      </c>
      <c r="I1018" s="192"/>
      <c r="J1018" s="192"/>
      <c r="V1018" s="17"/>
      <c r="AA1018" s="192" t="s">
        <v>31</v>
      </c>
      <c r="AB1018" s="192"/>
      <c r="AC1018" s="192"/>
    </row>
    <row r="1019" spans="1:43" x14ac:dyDescent="0.25">
      <c r="H1019" s="192"/>
      <c r="I1019" s="192"/>
      <c r="J1019" s="192"/>
      <c r="V1019" s="17"/>
      <c r="AA1019" s="192"/>
      <c r="AB1019" s="192"/>
      <c r="AC1019" s="192"/>
    </row>
    <row r="1020" spans="1:43" x14ac:dyDescent="0.25">
      <c r="V1020" s="17"/>
    </row>
    <row r="1021" spans="1:43" x14ac:dyDescent="0.25">
      <c r="V1021" s="17"/>
    </row>
    <row r="1022" spans="1:43" ht="23.25" x14ac:dyDescent="0.35">
      <c r="B1022" s="24" t="s">
        <v>72</v>
      </c>
      <c r="V1022" s="17"/>
      <c r="X1022" s="22" t="s">
        <v>72</v>
      </c>
    </row>
    <row r="1023" spans="1:43" ht="23.25" x14ac:dyDescent="0.35">
      <c r="B1023" s="23" t="s">
        <v>32</v>
      </c>
      <c r="C1023" s="20">
        <f>IF(X978="PAGADO",0,C983)</f>
        <v>-2272.0810000000019</v>
      </c>
      <c r="E1023" s="193" t="s">
        <v>20</v>
      </c>
      <c r="F1023" s="193"/>
      <c r="G1023" s="193"/>
      <c r="H1023" s="193"/>
      <c r="V1023" s="17"/>
      <c r="X1023" s="23" t="s">
        <v>32</v>
      </c>
      <c r="Y1023" s="20">
        <f>IF(B1823="PAGADO",0,C1028)</f>
        <v>-2272.0810000000019</v>
      </c>
      <c r="AA1023" s="193" t="s">
        <v>20</v>
      </c>
      <c r="AB1023" s="193"/>
      <c r="AC1023" s="193"/>
      <c r="AD1023" s="193"/>
    </row>
    <row r="1024" spans="1:43" x14ac:dyDescent="0.25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 x14ac:dyDescent="0.25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" t="s">
        <v>24</v>
      </c>
      <c r="C1026" s="19">
        <f>IF(C1023&gt;0,C1023+C1024,C1024)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" t="s">
        <v>9</v>
      </c>
      <c r="C1027" s="20">
        <f>C1051</f>
        <v>2272.0810000000019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Y1051</f>
        <v>2272.0810000000019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6" t="s">
        <v>26</v>
      </c>
      <c r="C1028" s="21">
        <f>C1026-C1027</f>
        <v>-2272.0810000000019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27</v>
      </c>
      <c r="Y1028" s="21">
        <f>Y1026-Y1027</f>
        <v>-2272.0810000000019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3.25" x14ac:dyDescent="0.35">
      <c r="B1029" s="6"/>
      <c r="C1029" s="7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95" t="str">
        <f>IF(Y1028&lt;0,"NO PAGAR","COBRAR'")</f>
        <v>NO PAGAR</v>
      </c>
      <c r="Y1029" s="195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3.25" x14ac:dyDescent="0.35">
      <c r="B1030" s="195" t="str">
        <f>IF(C1028&lt;0,"NO PAGAR","COBRAR'")</f>
        <v>NO PAGAR</v>
      </c>
      <c r="C1030" s="195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/>
      <c r="Y1030" s="8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86" t="s">
        <v>9</v>
      </c>
      <c r="C1031" s="18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86" t="s">
        <v>9</v>
      </c>
      <c r="Y1031" s="187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9" t="str">
        <f>IF(Y983&lt;0,"SALDO ADELANTADO","SALDO A FAVOR '")</f>
        <v>SALDO ADELANTADO</v>
      </c>
      <c r="C1032" s="10">
        <f>IF(Y983&lt;=0,Y983*-1)</f>
        <v>2272.0810000000019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IF(C1028&lt;0,"SALDO ADELANTADO","SALDO A FAVOR'")</f>
        <v>SALDO ADELANTADO</v>
      </c>
      <c r="Y1032" s="10">
        <f>IF(C1028&lt;=0,C1028*-1)</f>
        <v>2272.0810000000019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10</v>
      </c>
      <c r="C1033" s="10">
        <f>R1041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AN1041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16</v>
      </c>
      <c r="C1039" s="10"/>
      <c r="E1039" s="188" t="s">
        <v>7</v>
      </c>
      <c r="F1039" s="189"/>
      <c r="G1039" s="190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188" t="s">
        <v>7</v>
      </c>
      <c r="AB1039" s="189"/>
      <c r="AC1039" s="190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17</v>
      </c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 x14ac:dyDescent="0.25">
      <c r="B1041" s="12"/>
      <c r="C1041" s="10"/>
      <c r="N1041" s="188" t="s">
        <v>7</v>
      </c>
      <c r="O1041" s="189"/>
      <c r="P1041" s="189"/>
      <c r="Q1041" s="190"/>
      <c r="R1041" s="18">
        <f>SUM(R1025:R1040)</f>
        <v>0</v>
      </c>
      <c r="S1041" s="3"/>
      <c r="V1041" s="17"/>
      <c r="X1041" s="12"/>
      <c r="Y1041" s="10"/>
      <c r="AJ1041" s="188" t="s">
        <v>7</v>
      </c>
      <c r="AK1041" s="189"/>
      <c r="AL1041" s="189"/>
      <c r="AM1041" s="190"/>
      <c r="AN1041" s="18">
        <f>SUM(AN1025:AN1040)</f>
        <v>0</v>
      </c>
      <c r="AO1041" s="3"/>
    </row>
    <row r="1042" spans="2:41" x14ac:dyDescent="0.25">
      <c r="B1042" s="12"/>
      <c r="C1042" s="10"/>
      <c r="V1042" s="17"/>
      <c r="X1042" s="12"/>
      <c r="Y1042" s="10"/>
    </row>
    <row r="1043" spans="2:41" x14ac:dyDescent="0.25">
      <c r="B1043" s="12"/>
      <c r="C1043" s="10"/>
      <c r="V1043" s="17"/>
      <c r="X1043" s="12"/>
      <c r="Y1043" s="10"/>
    </row>
    <row r="1044" spans="2:41" x14ac:dyDescent="0.25">
      <c r="B1044" s="12"/>
      <c r="C1044" s="10"/>
      <c r="E1044" s="14"/>
      <c r="V1044" s="17"/>
      <c r="X1044" s="12"/>
      <c r="Y1044" s="10"/>
      <c r="AA1044" s="14"/>
    </row>
    <row r="1045" spans="2:41" x14ac:dyDescent="0.25">
      <c r="B1045" s="12"/>
      <c r="C1045" s="10"/>
      <c r="V1045" s="17"/>
      <c r="X1045" s="12"/>
      <c r="Y1045" s="10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1"/>
      <c r="C1050" s="10"/>
      <c r="V1050" s="17"/>
      <c r="X1050" s="11"/>
      <c r="Y1050" s="10"/>
    </row>
    <row r="1051" spans="2:41" x14ac:dyDescent="0.25">
      <c r="B1051" s="15" t="s">
        <v>18</v>
      </c>
      <c r="C1051" s="16">
        <f>SUM(C1032:C1050)</f>
        <v>2272.0810000000019</v>
      </c>
      <c r="D1051" t="s">
        <v>22</v>
      </c>
      <c r="E1051" t="s">
        <v>21</v>
      </c>
      <c r="V1051" s="17"/>
      <c r="X1051" s="15" t="s">
        <v>18</v>
      </c>
      <c r="Y1051" s="16">
        <f>SUM(Y1032:Y1050)</f>
        <v>2272.0810000000019</v>
      </c>
      <c r="Z1051" t="s">
        <v>22</v>
      </c>
      <c r="AA1051" t="s">
        <v>21</v>
      </c>
    </row>
    <row r="1052" spans="2:41" x14ac:dyDescent="0.25">
      <c r="E1052" s="1" t="s">
        <v>19</v>
      </c>
      <c r="V1052" s="17"/>
      <c r="AA1052" s="1" t="s">
        <v>19</v>
      </c>
    </row>
    <row r="1053" spans="2:41" x14ac:dyDescent="0.25">
      <c r="V1053" s="17"/>
    </row>
    <row r="1054" spans="2:41" x14ac:dyDescent="0.25">
      <c r="V1054" s="17"/>
    </row>
    <row r="1055" spans="2:41" x14ac:dyDescent="0.25">
      <c r="V1055" s="17"/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</sheetData>
  <mergeCells count="290">
    <mergeCell ref="E1039:G1039"/>
    <mergeCell ref="AA1039:AC1039"/>
    <mergeCell ref="N1041:Q1041"/>
    <mergeCell ref="AJ1041:AM1041"/>
    <mergeCell ref="E1023:H1023"/>
    <mergeCell ref="AA1023:AD1023"/>
    <mergeCell ref="X1029:Y1029"/>
    <mergeCell ref="B1030:C1030"/>
    <mergeCell ref="B1031:C1031"/>
    <mergeCell ref="X1031:Y1031"/>
    <mergeCell ref="E994:G994"/>
    <mergeCell ref="AA994:AC994"/>
    <mergeCell ref="N996:Q996"/>
    <mergeCell ref="AJ996:AM996"/>
    <mergeCell ref="H1018:J1019"/>
    <mergeCell ref="AA1018:AC1019"/>
    <mergeCell ref="E978:H978"/>
    <mergeCell ref="AA978:AD978"/>
    <mergeCell ref="B984:C984"/>
    <mergeCell ref="X984:Y984"/>
    <mergeCell ref="B985:C985"/>
    <mergeCell ref="X985:Y985"/>
    <mergeCell ref="E946:G946"/>
    <mergeCell ref="AA946:AC946"/>
    <mergeCell ref="N948:Q948"/>
    <mergeCell ref="AJ948:AM948"/>
    <mergeCell ref="AC972:AE974"/>
    <mergeCell ref="H973:J974"/>
    <mergeCell ref="E930:H930"/>
    <mergeCell ref="AA930:AD930"/>
    <mergeCell ref="X936:Y936"/>
    <mergeCell ref="B937:C937"/>
    <mergeCell ref="B938:C938"/>
    <mergeCell ref="X938:Y938"/>
    <mergeCell ref="E901:G901"/>
    <mergeCell ref="AA901:AC901"/>
    <mergeCell ref="N903:Q903"/>
    <mergeCell ref="AJ903:AM903"/>
    <mergeCell ref="H925:J926"/>
    <mergeCell ref="AA925:AC926"/>
    <mergeCell ref="E885:H885"/>
    <mergeCell ref="AA885:AD885"/>
    <mergeCell ref="B891:C891"/>
    <mergeCell ref="X891:Y891"/>
    <mergeCell ref="B892:C892"/>
    <mergeCell ref="X892:Y892"/>
    <mergeCell ref="E852:G852"/>
    <mergeCell ref="AA852:AC852"/>
    <mergeCell ref="N854:Q854"/>
    <mergeCell ref="AJ854:AM854"/>
    <mergeCell ref="AC879:AE881"/>
    <mergeCell ref="H880:J881"/>
    <mergeCell ref="E836:H836"/>
    <mergeCell ref="AA836:AD836"/>
    <mergeCell ref="X842:Y842"/>
    <mergeCell ref="B843:C843"/>
    <mergeCell ref="B844:C844"/>
    <mergeCell ref="X844:Y844"/>
    <mergeCell ref="E807:G807"/>
    <mergeCell ref="AA807:AC807"/>
    <mergeCell ref="N809:Q809"/>
    <mergeCell ref="AJ809:AM809"/>
    <mergeCell ref="H831:J832"/>
    <mergeCell ref="AA831:AC832"/>
    <mergeCell ref="E791:H791"/>
    <mergeCell ref="AA791:AD791"/>
    <mergeCell ref="B797:C797"/>
    <mergeCell ref="X797:Y797"/>
    <mergeCell ref="B798:C798"/>
    <mergeCell ref="X798:Y798"/>
    <mergeCell ref="E759:G759"/>
    <mergeCell ref="AA759:AC759"/>
    <mergeCell ref="N761:Q761"/>
    <mergeCell ref="AJ761:AM761"/>
    <mergeCell ref="AC785:AE787"/>
    <mergeCell ref="H786:J787"/>
    <mergeCell ref="E743:H743"/>
    <mergeCell ref="AA743:AD743"/>
    <mergeCell ref="X749:Y749"/>
    <mergeCell ref="B750:C750"/>
    <mergeCell ref="B751:C751"/>
    <mergeCell ref="X751:Y751"/>
    <mergeCell ref="E714:G714"/>
    <mergeCell ref="AA714:AC714"/>
    <mergeCell ref="N716:Q716"/>
    <mergeCell ref="AJ716:AM716"/>
    <mergeCell ref="H738:J739"/>
    <mergeCell ref="AA738:AC739"/>
    <mergeCell ref="E698:H698"/>
    <mergeCell ref="AA698:AD698"/>
    <mergeCell ref="B704:C704"/>
    <mergeCell ref="X704:Y704"/>
    <mergeCell ref="B705:C705"/>
    <mergeCell ref="X705:Y705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4"/>
  <sheetViews>
    <sheetView topLeftCell="AA651" zoomScale="93" zoomScaleNormal="93" workbookViewId="0">
      <selection activeCell="AJ650" sqref="AJ650:AP672"/>
    </sheetView>
  </sheetViews>
  <sheetFormatPr baseColWidth="10" defaultColWidth="11.42578125" defaultRowHeight="15" x14ac:dyDescent="0.2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191" t="s">
        <v>29</v>
      </c>
      <c r="AD2" s="191"/>
      <c r="AE2" s="191"/>
    </row>
    <row r="3" spans="2:41" x14ac:dyDescent="0.25">
      <c r="H3" s="192" t="s">
        <v>28</v>
      </c>
      <c r="I3" s="192"/>
      <c r="J3" s="192"/>
      <c r="V3" s="17"/>
      <c r="AC3" s="191"/>
      <c r="AD3" s="191"/>
      <c r="AE3" s="191"/>
    </row>
    <row r="4" spans="2:41" x14ac:dyDescent="0.25">
      <c r="H4" s="192"/>
      <c r="I4" s="192"/>
      <c r="J4" s="192"/>
      <c r="V4" s="17"/>
      <c r="AC4" s="191"/>
      <c r="AD4" s="191"/>
      <c r="AE4" s="19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193" t="s">
        <v>79</v>
      </c>
      <c r="F8" s="193"/>
      <c r="G8" s="193"/>
      <c r="H8" s="193"/>
      <c r="V8" s="17"/>
      <c r="X8" s="23" t="s">
        <v>32</v>
      </c>
      <c r="Y8" s="20">
        <f>IF(B8="PAGADO",0,C13)</f>
        <v>0</v>
      </c>
      <c r="AA8" s="193" t="s">
        <v>148</v>
      </c>
      <c r="AB8" s="193"/>
      <c r="AC8" s="193"/>
      <c r="AD8" s="193"/>
      <c r="AK8" s="203" t="s">
        <v>110</v>
      </c>
      <c r="AL8" s="203"/>
      <c r="AM8" s="203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194" t="str">
        <f>IF(C13&lt;0,"NO PAGAR","COBRAR")</f>
        <v>COBRAR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NO PAGAR</v>
      </c>
      <c r="Y14" s="194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8" t="s">
        <v>7</v>
      </c>
      <c r="F24" s="189"/>
      <c r="G24" s="190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88" t="s">
        <v>7</v>
      </c>
      <c r="AB24" s="189"/>
      <c r="AC24" s="190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8" t="s">
        <v>7</v>
      </c>
      <c r="O26" s="189"/>
      <c r="P26" s="189"/>
      <c r="Q26" s="190"/>
      <c r="R26" s="18">
        <f>SUM(R10:R25)</f>
        <v>0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 x14ac:dyDescent="0.25">
      <c r="H49" s="192"/>
      <c r="I49" s="192"/>
      <c r="J49" s="192"/>
      <c r="V49" s="17"/>
      <c r="AA49" s="192"/>
      <c r="AB49" s="192"/>
      <c r="AC49" s="19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193" t="s">
        <v>79</v>
      </c>
      <c r="F53" s="193"/>
      <c r="G53" s="193"/>
      <c r="H53" s="193"/>
      <c r="V53" s="17"/>
      <c r="X53" s="23" t="s">
        <v>32</v>
      </c>
      <c r="Y53" s="20">
        <f>IF(B53="PAGADO",0,C58)</f>
        <v>251.97000000000011</v>
      </c>
      <c r="AA53" s="193" t="s">
        <v>148</v>
      </c>
      <c r="AB53" s="193"/>
      <c r="AC53" s="193"/>
      <c r="AD53" s="193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188" t="s">
        <v>7</v>
      </c>
      <c r="F69" s="189"/>
      <c r="G69" s="190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191" t="s">
        <v>29</v>
      </c>
      <c r="AD97" s="191"/>
      <c r="AE97" s="191"/>
    </row>
    <row r="98" spans="2:41" x14ac:dyDescent="0.25">
      <c r="H98" s="192" t="s">
        <v>28</v>
      </c>
      <c r="I98" s="192"/>
      <c r="J98" s="192"/>
      <c r="V98" s="17"/>
      <c r="AC98" s="191"/>
      <c r="AD98" s="191"/>
      <c r="AE98" s="191"/>
    </row>
    <row r="99" spans="2:41" x14ac:dyDescent="0.25">
      <c r="H99" s="192"/>
      <c r="I99" s="192"/>
      <c r="J99" s="192"/>
      <c r="V99" s="17"/>
      <c r="AC99" s="191"/>
      <c r="AD99" s="191"/>
      <c r="AE99" s="191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193" t="s">
        <v>79</v>
      </c>
      <c r="F103" s="193"/>
      <c r="G103" s="193"/>
      <c r="H103" s="193"/>
      <c r="V103" s="17"/>
      <c r="X103" s="23" t="s">
        <v>156</v>
      </c>
      <c r="Y103" s="20">
        <f>IF(B103="PAGADO",0,C108)</f>
        <v>1501.97</v>
      </c>
      <c r="AA103" s="193" t="s">
        <v>79</v>
      </c>
      <c r="AB103" s="193"/>
      <c r="AC103" s="193"/>
      <c r="AD103" s="193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194" t="str">
        <f>IF(C108&lt;0,"NO PAGAR","COBRAR")</f>
        <v>COBRAR</v>
      </c>
      <c r="C109" s="194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94" t="str">
        <f>IF(Y108&lt;0,"NO PAGAR","COBRAR")</f>
        <v>COBRAR</v>
      </c>
      <c r="Y109" s="194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86" t="s">
        <v>9</v>
      </c>
      <c r="C110" s="187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86" t="s">
        <v>9</v>
      </c>
      <c r="Y110" s="187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188" t="s">
        <v>7</v>
      </c>
      <c r="F119" s="189"/>
      <c r="G119" s="190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8" t="s">
        <v>7</v>
      </c>
      <c r="AB119" s="189"/>
      <c r="AC119" s="190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188" t="s">
        <v>7</v>
      </c>
      <c r="O121" s="189"/>
      <c r="P121" s="189"/>
      <c r="Q121" s="190"/>
      <c r="R121" s="18">
        <f>SUM(R105:R120)</f>
        <v>0</v>
      </c>
      <c r="S121" s="3"/>
      <c r="V121" s="17"/>
      <c r="X121" s="12"/>
      <c r="Y121" s="10"/>
      <c r="AJ121" s="188" t="s">
        <v>7</v>
      </c>
      <c r="AK121" s="189"/>
      <c r="AL121" s="189"/>
      <c r="AM121" s="190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192" t="s">
        <v>30</v>
      </c>
      <c r="I130" s="192"/>
      <c r="J130" s="192"/>
      <c r="V130" s="17"/>
      <c r="AA130" s="192" t="s">
        <v>31</v>
      </c>
      <c r="AB130" s="192"/>
      <c r="AC130" s="192"/>
    </row>
    <row r="131" spans="2:41" x14ac:dyDescent="0.25">
      <c r="H131" s="192"/>
      <c r="I131" s="192"/>
      <c r="J131" s="192"/>
      <c r="V131" s="17"/>
      <c r="AA131" s="192"/>
      <c r="AB131" s="192"/>
      <c r="AC131" s="192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193" t="s">
        <v>148</v>
      </c>
      <c r="F135" s="193"/>
      <c r="G135" s="193"/>
      <c r="H135" s="193"/>
      <c r="V135" s="17"/>
      <c r="X135" s="23" t="s">
        <v>32</v>
      </c>
      <c r="Y135" s="20">
        <f>IF(B135="PAGADO",0,C140)</f>
        <v>0</v>
      </c>
      <c r="AA135" s="193" t="s">
        <v>356</v>
      </c>
      <c r="AB135" s="193"/>
      <c r="AC135" s="193"/>
      <c r="AD135" s="193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95" t="str">
        <f>IF(Y140&lt;0,"NO PAGAR","COBRAR'")</f>
        <v>COBRAR'</v>
      </c>
      <c r="Y141" s="195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195" t="str">
        <f>IF(C140&lt;0,"NO PAGAR","COBRAR'")</f>
        <v>COBRAR'</v>
      </c>
      <c r="C142" s="195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186" t="s">
        <v>9</v>
      </c>
      <c r="C143" s="187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86" t="s">
        <v>9</v>
      </c>
      <c r="Y143" s="187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188" t="s">
        <v>7</v>
      </c>
      <c r="F151" s="189"/>
      <c r="G151" s="190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88" t="s">
        <v>7</v>
      </c>
      <c r="AB151" s="189"/>
      <c r="AC151" s="190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188" t="s">
        <v>7</v>
      </c>
      <c r="O153" s="189"/>
      <c r="P153" s="189"/>
      <c r="Q153" s="190"/>
      <c r="R153" s="18">
        <f>SUM(R137:R152)</f>
        <v>0</v>
      </c>
      <c r="S153" s="3"/>
      <c r="V153" s="17"/>
      <c r="X153" s="12"/>
      <c r="Y153" s="10"/>
      <c r="AJ153" s="188" t="s">
        <v>7</v>
      </c>
      <c r="AK153" s="189"/>
      <c r="AL153" s="189"/>
      <c r="AM153" s="190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191" t="s">
        <v>29</v>
      </c>
      <c r="AD169" s="191"/>
      <c r="AE169" s="191"/>
    </row>
    <row r="170" spans="2:41" x14ac:dyDescent="0.25">
      <c r="H170" s="192" t="s">
        <v>28</v>
      </c>
      <c r="I170" s="192"/>
      <c r="J170" s="192"/>
      <c r="V170" s="17"/>
      <c r="AC170" s="191"/>
      <c r="AD170" s="191"/>
      <c r="AE170" s="191"/>
    </row>
    <row r="171" spans="2:41" x14ac:dyDescent="0.25">
      <c r="H171" s="192"/>
      <c r="I171" s="192"/>
      <c r="J171" s="192"/>
      <c r="V171" s="17"/>
      <c r="AC171" s="191"/>
      <c r="AD171" s="191"/>
      <c r="AE171" s="191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193" t="s">
        <v>79</v>
      </c>
      <c r="F175" s="193"/>
      <c r="G175" s="193"/>
      <c r="H175" s="193"/>
      <c r="V175" s="17"/>
      <c r="X175" s="23" t="s">
        <v>32</v>
      </c>
      <c r="Y175" s="20">
        <f>IF(B175="PAGADO",0,C180)</f>
        <v>0</v>
      </c>
      <c r="AA175" s="193" t="s">
        <v>356</v>
      </c>
      <c r="AB175" s="193"/>
      <c r="AC175" s="193"/>
      <c r="AD175" s="193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194" t="str">
        <f>IF(C180&lt;0,"NO PAGAR","COBRAR")</f>
        <v>COBRAR</v>
      </c>
      <c r="C181" s="194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4" t="str">
        <f>IF(Y180&lt;0,"NO PAGAR","COBRAR")</f>
        <v>NO PAGAR</v>
      </c>
      <c r="Y181" s="194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86" t="s">
        <v>9</v>
      </c>
      <c r="C182" s="187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86" t="s">
        <v>9</v>
      </c>
      <c r="Y182" s="187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188" t="s">
        <v>7</v>
      </c>
      <c r="F191" s="189"/>
      <c r="G191" s="190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88" t="s">
        <v>7</v>
      </c>
      <c r="AB191" s="189"/>
      <c r="AC191" s="190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188" t="s">
        <v>7</v>
      </c>
      <c r="O193" s="189"/>
      <c r="P193" s="189"/>
      <c r="Q193" s="190"/>
      <c r="R193" s="18">
        <f>SUM(R177:R192)</f>
        <v>400</v>
      </c>
      <c r="S193" s="3"/>
      <c r="V193" s="17"/>
      <c r="X193" s="12"/>
      <c r="Y193" s="10"/>
      <c r="AJ193" s="188" t="s">
        <v>7</v>
      </c>
      <c r="AK193" s="189"/>
      <c r="AL193" s="189"/>
      <c r="AM193" s="190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192" t="s">
        <v>30</v>
      </c>
      <c r="I207" s="192"/>
      <c r="J207" s="192"/>
      <c r="V207" s="17"/>
      <c r="AA207" s="192" t="s">
        <v>31</v>
      </c>
      <c r="AB207" s="192"/>
      <c r="AC207" s="192"/>
    </row>
    <row r="208" spans="1:43" x14ac:dyDescent="0.25">
      <c r="H208" s="192"/>
      <c r="I208" s="192"/>
      <c r="J208" s="192"/>
      <c r="V208" s="17"/>
      <c r="AA208" s="192"/>
      <c r="AB208" s="192"/>
      <c r="AC208" s="192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193" t="s">
        <v>356</v>
      </c>
      <c r="F212" s="193"/>
      <c r="G212" s="193"/>
      <c r="H212" s="193"/>
      <c r="V212" s="17"/>
      <c r="X212" s="23" t="s">
        <v>130</v>
      </c>
      <c r="Y212" s="20">
        <f>IF(B212="PAGADO",0,C217)</f>
        <v>0</v>
      </c>
      <c r="AA212" s="193" t="s">
        <v>545</v>
      </c>
      <c r="AB212" s="193"/>
      <c r="AC212" s="193"/>
      <c r="AD212" s="193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95" t="str">
        <f>IF(Y217&lt;0,"NO PAGAR","COBRAR'")</f>
        <v>COBRAR'</v>
      </c>
      <c r="Y218" s="195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195" t="str">
        <f>IF(C217&lt;0,"NO PAGAR","COBRAR'")</f>
        <v>COBRAR'</v>
      </c>
      <c r="C219" s="195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186" t="s">
        <v>9</v>
      </c>
      <c r="C220" s="187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86" t="s">
        <v>9</v>
      </c>
      <c r="Y220" s="187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188" t="s">
        <v>7</v>
      </c>
      <c r="F228" s="189"/>
      <c r="G228" s="190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88" t="s">
        <v>7</v>
      </c>
      <c r="AB228" s="189"/>
      <c r="AC228" s="190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188" t="s">
        <v>7</v>
      </c>
      <c r="O230" s="189"/>
      <c r="P230" s="189"/>
      <c r="Q230" s="190"/>
      <c r="R230" s="18">
        <f>SUM(R214:R229)</f>
        <v>0</v>
      </c>
      <c r="S230" s="3"/>
      <c r="V230" s="17"/>
      <c r="X230" s="12"/>
      <c r="Y230" s="10"/>
      <c r="AJ230" s="188" t="s">
        <v>7</v>
      </c>
      <c r="AK230" s="189"/>
      <c r="AL230" s="189"/>
      <c r="AM230" s="190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191" t="s">
        <v>29</v>
      </c>
      <c r="AD253" s="191"/>
      <c r="AE253" s="191"/>
    </row>
    <row r="254" spans="5:31" x14ac:dyDescent="0.25">
      <c r="H254" s="192" t="s">
        <v>28</v>
      </c>
      <c r="I254" s="192"/>
      <c r="J254" s="192"/>
      <c r="V254" s="17"/>
      <c r="AC254" s="191"/>
      <c r="AD254" s="191"/>
      <c r="AE254" s="191"/>
    </row>
    <row r="255" spans="5:31" x14ac:dyDescent="0.25">
      <c r="H255" s="192"/>
      <c r="I255" s="192"/>
      <c r="J255" s="192"/>
      <c r="V255" s="17"/>
      <c r="AC255" s="191"/>
      <c r="AD255" s="191"/>
      <c r="AE255" s="191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193" t="s">
        <v>545</v>
      </c>
      <c r="F259" s="193"/>
      <c r="G259" s="193"/>
      <c r="H259" s="193"/>
      <c r="V259" s="17"/>
      <c r="X259" s="23" t="s">
        <v>32</v>
      </c>
      <c r="Y259" s="20">
        <f>IF(B259="PAGADO",0,C264)</f>
        <v>0</v>
      </c>
      <c r="AA259" s="193" t="s">
        <v>600</v>
      </c>
      <c r="AB259" s="193"/>
      <c r="AC259" s="193"/>
      <c r="AD259" s="193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194" t="str">
        <f>IF(C264&lt;0,"NO PAGAR","COBRAR")</f>
        <v>COBRAR</v>
      </c>
      <c r="C265" s="194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94" t="str">
        <f>IF(Y264&lt;0,"NO PAGAR","COBRAR")</f>
        <v>COBRAR</v>
      </c>
      <c r="Y265" s="194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186" t="s">
        <v>9</v>
      </c>
      <c r="C266" s="187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86" t="s">
        <v>9</v>
      </c>
      <c r="Y266" s="187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188" t="s">
        <v>7</v>
      </c>
      <c r="F275" s="189"/>
      <c r="G275" s="190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88" t="s">
        <v>7</v>
      </c>
      <c r="AB275" s="189"/>
      <c r="AC275" s="190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188" t="s">
        <v>7</v>
      </c>
      <c r="O277" s="189"/>
      <c r="P277" s="189"/>
      <c r="Q277" s="190"/>
      <c r="R277" s="18">
        <f>SUM(R261:R276)</f>
        <v>100</v>
      </c>
      <c r="S277" s="3"/>
      <c r="V277" s="17"/>
      <c r="X277" s="12"/>
      <c r="Y277" s="10"/>
      <c r="AJ277" s="188" t="s">
        <v>7</v>
      </c>
      <c r="AK277" s="189"/>
      <c r="AL277" s="189"/>
      <c r="AM277" s="190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192" t="s">
        <v>30</v>
      </c>
      <c r="I299" s="192"/>
      <c r="J299" s="192"/>
      <c r="V299" s="17"/>
      <c r="AA299" s="192" t="s">
        <v>31</v>
      </c>
      <c r="AB299" s="192"/>
      <c r="AC299" s="192"/>
    </row>
    <row r="300" spans="1:43" x14ac:dyDescent="0.25">
      <c r="H300" s="192"/>
      <c r="I300" s="192"/>
      <c r="J300" s="192"/>
      <c r="V300" s="17"/>
      <c r="AA300" s="192"/>
      <c r="AB300" s="192"/>
      <c r="AC300" s="192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193" t="s">
        <v>356</v>
      </c>
      <c r="F304" s="193"/>
      <c r="G304" s="193"/>
      <c r="H304" s="193"/>
      <c r="V304" s="17"/>
      <c r="X304" s="23" t="s">
        <v>32</v>
      </c>
      <c r="Y304" s="20">
        <f>IF(B1064="PAGADO",0,C309)</f>
        <v>240</v>
      </c>
      <c r="AA304" s="193" t="s">
        <v>677</v>
      </c>
      <c r="AB304" s="193"/>
      <c r="AC304" s="193"/>
      <c r="AD304" s="193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5" t="str">
        <f>IF(Y309&lt;0,"NO PAGAR","COBRAR'")</f>
        <v>COBRAR'</v>
      </c>
      <c r="Y310" s="195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195" t="str">
        <f>IF(C309&lt;0,"NO PAGAR","COBRAR'")</f>
        <v>COBRAR'</v>
      </c>
      <c r="C311" s="195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186" t="s">
        <v>9</v>
      </c>
      <c r="C312" s="187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86" t="s">
        <v>9</v>
      </c>
      <c r="Y312" s="187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188" t="s">
        <v>7</v>
      </c>
      <c r="F320" s="189"/>
      <c r="G320" s="190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88" t="s">
        <v>7</v>
      </c>
      <c r="AB320" s="189"/>
      <c r="AC320" s="190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188" t="s">
        <v>7</v>
      </c>
      <c r="O322" s="189"/>
      <c r="P322" s="189"/>
      <c r="Q322" s="190"/>
      <c r="R322" s="18">
        <f>SUM(R306:R321)</f>
        <v>2552.6999999999998</v>
      </c>
      <c r="S322" s="3"/>
      <c r="V322" s="17"/>
      <c r="X322" s="11"/>
      <c r="Y322" s="10"/>
      <c r="AJ322" s="188" t="s">
        <v>7</v>
      </c>
      <c r="AK322" s="189"/>
      <c r="AL322" s="189"/>
      <c r="AM322" s="190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192" t="s">
        <v>28</v>
      </c>
      <c r="I347" s="192"/>
      <c r="J347" s="192"/>
      <c r="V347" s="17"/>
    </row>
    <row r="348" spans="2:30" x14ac:dyDescent="0.25">
      <c r="H348" s="192"/>
      <c r="I348" s="192"/>
      <c r="J348" s="192"/>
      <c r="V348" s="17"/>
    </row>
    <row r="349" spans="2:30" x14ac:dyDescent="0.25">
      <c r="V349" s="17"/>
      <c r="X349" s="205" t="s">
        <v>64</v>
      </c>
      <c r="AB349" s="199" t="s">
        <v>29</v>
      </c>
      <c r="AC349" s="199"/>
      <c r="AD349" s="199"/>
    </row>
    <row r="350" spans="2:30" x14ac:dyDescent="0.25">
      <c r="V350" s="17"/>
      <c r="X350" s="205"/>
      <c r="AB350" s="199"/>
      <c r="AC350" s="199"/>
      <c r="AD350" s="199"/>
    </row>
    <row r="351" spans="2:30" ht="23.25" x14ac:dyDescent="0.35">
      <c r="B351" s="22" t="s">
        <v>64</v>
      </c>
      <c r="V351" s="17"/>
      <c r="X351" s="205"/>
      <c r="AB351" s="199"/>
      <c r="AC351" s="199"/>
      <c r="AD351" s="199"/>
    </row>
    <row r="352" spans="2:30" ht="23.25" x14ac:dyDescent="0.35">
      <c r="B352" s="23" t="s">
        <v>130</v>
      </c>
      <c r="C352" s="20">
        <f>IF(X304="PAGADO",0,Y309)</f>
        <v>229.98</v>
      </c>
      <c r="E352" s="193" t="s">
        <v>545</v>
      </c>
      <c r="F352" s="193"/>
      <c r="G352" s="193"/>
      <c r="H352" s="193"/>
      <c r="V352" s="17"/>
      <c r="X352" s="23" t="s">
        <v>130</v>
      </c>
      <c r="Y352" s="20">
        <f>IF(B352="PAGADO",0,C357)</f>
        <v>0</v>
      </c>
      <c r="AA352" s="193" t="s">
        <v>677</v>
      </c>
      <c r="AB352" s="193"/>
      <c r="AC352" s="193"/>
      <c r="AD352" s="193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194" t="str">
        <f>IF(C357&lt;0,"NO PAGAR","COBRAR")</f>
        <v>COBRAR</v>
      </c>
      <c r="C358" s="194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94" t="str">
        <f>IF(Y357&lt;0,"NO PAGAR","COBRAR")</f>
        <v>COBRAR</v>
      </c>
      <c r="Y358" s="194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186" t="s">
        <v>9</v>
      </c>
      <c r="C359" s="187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86" t="s">
        <v>9</v>
      </c>
      <c r="Y359" s="187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88" t="s">
        <v>7</v>
      </c>
      <c r="AK363" s="189"/>
      <c r="AL363" s="189"/>
      <c r="AM363" s="190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 x14ac:dyDescent="0.25">
      <c r="B368" s="11" t="s">
        <v>17</v>
      </c>
      <c r="C368" s="10"/>
      <c r="E368" s="188" t="s">
        <v>7</v>
      </c>
      <c r="F368" s="189"/>
      <c r="G368" s="190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88" t="s">
        <v>7</v>
      </c>
      <c r="AB368" s="189"/>
      <c r="AC368" s="190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 x14ac:dyDescent="0.25">
      <c r="B370" s="12"/>
      <c r="C370" s="10"/>
      <c r="N370" s="188" t="s">
        <v>7</v>
      </c>
      <c r="O370" s="189"/>
      <c r="P370" s="189"/>
      <c r="Q370" s="190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 x14ac:dyDescent="0.25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192" t="s">
        <v>30</v>
      </c>
      <c r="I386" s="192"/>
      <c r="J386" s="192"/>
      <c r="V386" s="17"/>
      <c r="AA386" s="192" t="s">
        <v>31</v>
      </c>
      <c r="AB386" s="192"/>
      <c r="AC386" s="192"/>
    </row>
    <row r="387" spans="2:41" x14ac:dyDescent="0.25">
      <c r="H387" s="192"/>
      <c r="I387" s="192"/>
      <c r="J387" s="192"/>
      <c r="V387" s="17"/>
      <c r="AA387" s="192"/>
      <c r="AB387" s="192"/>
      <c r="AC387" s="192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193" t="s">
        <v>545</v>
      </c>
      <c r="F391" s="193"/>
      <c r="G391" s="193"/>
      <c r="H391" s="193"/>
      <c r="V391" s="17"/>
      <c r="X391" s="23" t="s">
        <v>32</v>
      </c>
      <c r="Y391" s="20">
        <f>IF(B391="PAGADO",0,C396)</f>
        <v>0</v>
      </c>
      <c r="AA391" s="193" t="s">
        <v>841</v>
      </c>
      <c r="AB391" s="193"/>
      <c r="AC391" s="193"/>
      <c r="AD391" s="193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5" t="str">
        <f>IF(Y396&lt;0,"NO PAGAR","COBRAR'")</f>
        <v>COBRAR'</v>
      </c>
      <c r="Y397" s="195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195" t="str">
        <f>IF(C396&lt;0,"NO PAGAR","COBRAR'")</f>
        <v>COBRAR'</v>
      </c>
      <c r="C398" s="195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86" t="s">
        <v>9</v>
      </c>
      <c r="C399" s="187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86" t="s">
        <v>9</v>
      </c>
      <c r="Y399" s="187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88" t="s">
        <v>7</v>
      </c>
      <c r="AK402" s="189"/>
      <c r="AL402" s="189"/>
      <c r="AM402" s="190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188" t="s">
        <v>7</v>
      </c>
      <c r="F407" s="189"/>
      <c r="G407" s="190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88" t="s">
        <v>7</v>
      </c>
      <c r="AB407" s="189"/>
      <c r="AC407" s="190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188" t="s">
        <v>7</v>
      </c>
      <c r="O409" s="189"/>
      <c r="P409" s="189"/>
      <c r="Q409" s="190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191" t="s">
        <v>29</v>
      </c>
      <c r="AD431" s="191"/>
      <c r="AE431" s="191"/>
    </row>
    <row r="432" spans="8:31" x14ac:dyDescent="0.25">
      <c r="H432" s="192" t="s">
        <v>28</v>
      </c>
      <c r="I432" s="192"/>
      <c r="J432" s="192"/>
      <c r="V432" s="17"/>
      <c r="AC432" s="191"/>
      <c r="AD432" s="191"/>
      <c r="AE432" s="191"/>
    </row>
    <row r="433" spans="2:41" x14ac:dyDescent="0.25">
      <c r="H433" s="192"/>
      <c r="I433" s="192"/>
      <c r="J433" s="192"/>
      <c r="V433" s="17"/>
      <c r="AC433" s="191"/>
      <c r="AD433" s="191"/>
      <c r="AE433" s="191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193" t="s">
        <v>356</v>
      </c>
      <c r="F437" s="193"/>
      <c r="G437" s="193"/>
      <c r="H437" s="193"/>
      <c r="V437" s="17"/>
      <c r="X437" s="23" t="s">
        <v>32</v>
      </c>
      <c r="Y437" s="20">
        <f>IF(B437="PAGADO",0,C442)</f>
        <v>0</v>
      </c>
      <c r="AA437" s="193" t="s">
        <v>356</v>
      </c>
      <c r="AB437" s="193"/>
      <c r="AC437" s="193"/>
      <c r="AD437" s="193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194" t="str">
        <f>IF(C442&lt;0,"NO PAGAR","COBRAR")</f>
        <v>COBRAR</v>
      </c>
      <c r="C443" s="194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94" t="str">
        <f>IF(Y442&lt;0,"NO PAGAR","COBRAR")</f>
        <v>NO PAGAR</v>
      </c>
      <c r="Y443" s="194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86" t="s">
        <v>9</v>
      </c>
      <c r="C444" s="187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86" t="s">
        <v>9</v>
      </c>
      <c r="Y444" s="187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88" t="s">
        <v>7</v>
      </c>
      <c r="AK452" s="189"/>
      <c r="AL452" s="189"/>
      <c r="AM452" s="190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188" t="s">
        <v>7</v>
      </c>
      <c r="F453" s="189"/>
      <c r="G453" s="190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88" t="s">
        <v>7</v>
      </c>
      <c r="AB453" s="189"/>
      <c r="AC453" s="190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 x14ac:dyDescent="0.25">
      <c r="B455" s="12"/>
      <c r="C455" s="10"/>
      <c r="N455" s="188" t="s">
        <v>7</v>
      </c>
      <c r="O455" s="189"/>
      <c r="P455" s="189"/>
      <c r="Q455" s="190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 x14ac:dyDescent="0.25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 x14ac:dyDescent="0.25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 x14ac:dyDescent="0.25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192" t="s">
        <v>30</v>
      </c>
      <c r="I471" s="192"/>
      <c r="J471" s="192"/>
      <c r="V471" s="17"/>
      <c r="AA471" s="192" t="s">
        <v>31</v>
      </c>
      <c r="AB471" s="192"/>
      <c r="AC471" s="192"/>
    </row>
    <row r="472" spans="1:43" x14ac:dyDescent="0.25">
      <c r="H472" s="192"/>
      <c r="I472" s="192"/>
      <c r="J472" s="192"/>
      <c r="V472" s="17"/>
      <c r="AA472" s="192"/>
      <c r="AB472" s="192"/>
      <c r="AC472" s="192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193" t="s">
        <v>545</v>
      </c>
      <c r="F474" s="193"/>
      <c r="G474" s="193"/>
      <c r="H474" s="193"/>
      <c r="V474" s="17"/>
      <c r="X474" s="23" t="s">
        <v>130</v>
      </c>
      <c r="Y474" s="20">
        <f>IF(B474="PAGADO",0,C479)</f>
        <v>0</v>
      </c>
      <c r="AA474" s="193" t="s">
        <v>545</v>
      </c>
      <c r="AB474" s="193"/>
      <c r="AC474" s="193"/>
      <c r="AD474" s="193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95" t="str">
        <f>IF(Y479&lt;0,"NO PAGAR","COBRAR'")</f>
        <v>COBRAR'</v>
      </c>
      <c r="Y480" s="195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195" t="str">
        <f>IF(C479&lt;0,"NO PAGAR","COBRAR'")</f>
        <v>COBRAR'</v>
      </c>
      <c r="C481" s="195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186" t="s">
        <v>9</v>
      </c>
      <c r="C482" s="18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86" t="s">
        <v>9</v>
      </c>
      <c r="Y482" s="187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928</v>
      </c>
      <c r="C490" s="10">
        <v>18.2</v>
      </c>
      <c r="E490" s="188" t="s">
        <v>7</v>
      </c>
      <c r="F490" s="189"/>
      <c r="G490" s="190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8" t="s">
        <v>7</v>
      </c>
      <c r="AB490" s="189"/>
      <c r="AC490" s="190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188" t="s">
        <v>7</v>
      </c>
      <c r="O492" s="189"/>
      <c r="P492" s="189"/>
      <c r="Q492" s="190"/>
      <c r="R492" s="18">
        <f>SUM(R476:R491)</f>
        <v>25</v>
      </c>
      <c r="S492" s="3"/>
      <c r="V492" s="17"/>
      <c r="X492" s="12"/>
      <c r="Y492" s="10"/>
      <c r="AJ492" s="188" t="s">
        <v>7</v>
      </c>
      <c r="AK492" s="189"/>
      <c r="AL492" s="189"/>
      <c r="AM492" s="190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 x14ac:dyDescent="0.3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 x14ac:dyDescent="0.3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191" t="s">
        <v>29</v>
      </c>
      <c r="AD516" s="191"/>
      <c r="AE516" s="191"/>
    </row>
    <row r="517" spans="2:41" ht="15.75" customHeight="1" x14ac:dyDescent="0.25">
      <c r="H517" s="192" t="s">
        <v>28</v>
      </c>
      <c r="I517" s="192"/>
      <c r="J517" s="192"/>
      <c r="V517" s="17"/>
      <c r="AC517" s="191"/>
      <c r="AD517" s="191"/>
      <c r="AE517" s="191"/>
    </row>
    <row r="518" spans="2:41" x14ac:dyDescent="0.25">
      <c r="H518" s="192"/>
      <c r="I518" s="192"/>
      <c r="J518" s="192"/>
      <c r="V518" s="17"/>
      <c r="AC518" s="191"/>
      <c r="AD518" s="191"/>
      <c r="AE518" s="191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193" t="s">
        <v>545</v>
      </c>
      <c r="F520" s="193"/>
      <c r="G520" s="193"/>
      <c r="H520" s="193"/>
      <c r="V520" s="17"/>
      <c r="X520" s="23" t="s">
        <v>32</v>
      </c>
      <c r="Y520" s="20">
        <f>IF(B520="PAGADO",0,C525)</f>
        <v>-1429.17</v>
      </c>
      <c r="AA520" s="193" t="s">
        <v>1052</v>
      </c>
      <c r="AB520" s="193"/>
      <c r="AC520" s="193"/>
      <c r="AD520" s="193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1046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1055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1056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194" t="str">
        <f>IF(C525&lt;0,"NO PAGAR","COBRAR")</f>
        <v>NO PAGAR</v>
      </c>
      <c r="C526" s="194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94" t="str">
        <f>IF(Y525&lt;0,"NO PAGAR","COBRAR")</f>
        <v>NO PAGAR</v>
      </c>
      <c r="Y526" s="194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186" t="s">
        <v>9</v>
      </c>
      <c r="C527" s="187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6" t="s">
        <v>9</v>
      </c>
      <c r="Y527" s="187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1032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1027</v>
      </c>
      <c r="C536" s="10">
        <v>255.53</v>
      </c>
      <c r="E536" s="188" t="s">
        <v>7</v>
      </c>
      <c r="F536" s="189"/>
      <c r="G536" s="190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88" t="s">
        <v>7</v>
      </c>
      <c r="AB536" s="189"/>
      <c r="AC536" s="190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188" t="s">
        <v>7</v>
      </c>
      <c r="O538" s="189"/>
      <c r="P538" s="189"/>
      <c r="Q538" s="190"/>
      <c r="R538" s="18">
        <f>SUM(R522:R537)</f>
        <v>1064.5</v>
      </c>
      <c r="S538" s="3"/>
      <c r="V538" s="17"/>
      <c r="X538" s="12"/>
      <c r="Y538" s="10"/>
      <c r="AJ538" s="188" t="s">
        <v>7</v>
      </c>
      <c r="AK538" s="189"/>
      <c r="AL538" s="189"/>
      <c r="AM538" s="190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192" t="s">
        <v>30</v>
      </c>
      <c r="I556" s="192"/>
      <c r="J556" s="192"/>
      <c r="V556" s="17"/>
      <c r="AA556" s="192" t="s">
        <v>31</v>
      </c>
      <c r="AB556" s="192"/>
      <c r="AC556" s="192"/>
    </row>
    <row r="557" spans="1:43" x14ac:dyDescent="0.25">
      <c r="H557" s="192"/>
      <c r="I557" s="192"/>
      <c r="J557" s="192"/>
      <c r="V557" s="17"/>
      <c r="AA557" s="192"/>
      <c r="AB557" s="192"/>
      <c r="AC557" s="192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193" t="s">
        <v>356</v>
      </c>
      <c r="F561" s="193"/>
      <c r="G561" s="193"/>
      <c r="H561" s="193"/>
      <c r="V561" s="17"/>
      <c r="X561" s="23" t="s">
        <v>32</v>
      </c>
      <c r="Y561" s="20">
        <f>IF(B561="PAGADO",0,C566)</f>
        <v>0</v>
      </c>
      <c r="AA561" s="193" t="s">
        <v>356</v>
      </c>
      <c r="AB561" s="193"/>
      <c r="AC561" s="193"/>
      <c r="AD561" s="193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1066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5" t="str">
        <f>IF(Y566&lt;0,"NO PAGAR","COBRAR'")</f>
        <v>COBRAR'</v>
      </c>
      <c r="Y567" s="195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195" t="str">
        <f>IF(C566&lt;0,"NO PAGAR","COBRAR'")</f>
        <v>COBRAR'</v>
      </c>
      <c r="C568" s="195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86" t="s">
        <v>9</v>
      </c>
      <c r="C569" s="187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86" t="s">
        <v>9</v>
      </c>
      <c r="Y569" s="187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188" t="s">
        <v>7</v>
      </c>
      <c r="F577" s="189"/>
      <c r="G577" s="190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88" t="s">
        <v>7</v>
      </c>
      <c r="AB577" s="189"/>
      <c r="AC577" s="190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1076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188" t="s">
        <v>7</v>
      </c>
      <c r="O579" s="189"/>
      <c r="P579" s="189"/>
      <c r="Q579" s="190"/>
      <c r="R579" s="18">
        <f>SUM(R563:R578)</f>
        <v>0</v>
      </c>
      <c r="S579" s="3"/>
      <c r="V579" s="17"/>
      <c r="X579" s="12"/>
      <c r="Y579" s="10"/>
      <c r="AJ579" s="188" t="s">
        <v>7</v>
      </c>
      <c r="AK579" s="189"/>
      <c r="AL579" s="189"/>
      <c r="AM579" s="190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1075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1075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1075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1075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1075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191" t="s">
        <v>29</v>
      </c>
      <c r="AD599" s="191"/>
      <c r="AE599" s="191"/>
    </row>
    <row r="600" spans="2:41" x14ac:dyDescent="0.25">
      <c r="H600" s="192" t="s">
        <v>28</v>
      </c>
      <c r="I600" s="192"/>
      <c r="J600" s="192"/>
      <c r="V600" s="17"/>
      <c r="AC600" s="191"/>
      <c r="AD600" s="191"/>
      <c r="AE600" s="191"/>
    </row>
    <row r="601" spans="2:41" x14ac:dyDescent="0.25">
      <c r="H601" s="192"/>
      <c r="I601" s="192"/>
      <c r="J601" s="192"/>
      <c r="V601" s="17"/>
      <c r="AC601" s="191"/>
      <c r="AD601" s="191"/>
      <c r="AE601" s="191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193" t="s">
        <v>545</v>
      </c>
      <c r="F605" s="193"/>
      <c r="G605" s="193"/>
      <c r="H605" s="193"/>
      <c r="V605" s="17"/>
      <c r="X605" s="23" t="s">
        <v>32</v>
      </c>
      <c r="Y605" s="20">
        <f>IF(B605="PAGADO",0,C610)</f>
        <v>-867.90000000000009</v>
      </c>
      <c r="AA605" s="193" t="s">
        <v>79</v>
      </c>
      <c r="AB605" s="193"/>
      <c r="AC605" s="193"/>
      <c r="AD605" s="193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1102</v>
      </c>
      <c r="G607" s="3" t="s">
        <v>89</v>
      </c>
      <c r="H607" s="5">
        <v>135</v>
      </c>
      <c r="N607" s="25">
        <v>45140</v>
      </c>
      <c r="O607" s="3" t="s">
        <v>1107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1102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1102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194" t="str">
        <f>IF(C610&lt;0,"NO PAGAR","COBRAR")</f>
        <v>NO PAGAR</v>
      </c>
      <c r="C611" s="194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94" t="str">
        <f>IF(Y610&lt;0,"NO PAGAR","COBRAR")</f>
        <v>NO PAGAR</v>
      </c>
      <c r="Y611" s="194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86" t="s">
        <v>9</v>
      </c>
      <c r="C612" s="187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86" t="s">
        <v>9</v>
      </c>
      <c r="Y612" s="187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1104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1194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188" t="s">
        <v>7</v>
      </c>
      <c r="F621" s="189"/>
      <c r="G621" s="190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88" t="s">
        <v>7</v>
      </c>
      <c r="AB621" s="189"/>
      <c r="AC621" s="190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188" t="s">
        <v>7</v>
      </c>
      <c r="O623" s="189"/>
      <c r="P623" s="189"/>
      <c r="Q623" s="190"/>
      <c r="R623" s="18">
        <f>SUM(R607:R622)</f>
        <v>1800</v>
      </c>
      <c r="S623" s="3"/>
      <c r="V623" s="17"/>
      <c r="X623" s="12"/>
      <c r="Y623" s="10"/>
      <c r="AJ623" s="188" t="s">
        <v>7</v>
      </c>
      <c r="AK623" s="189"/>
      <c r="AL623" s="189"/>
      <c r="AM623" s="190"/>
      <c r="AN623" s="18">
        <f>SUM(AN607:AN622)</f>
        <v>800</v>
      </c>
      <c r="AO623" s="3"/>
    </row>
    <row r="624" spans="2:41" x14ac:dyDescent="0.25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 x14ac:dyDescent="0.25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 x14ac:dyDescent="0.25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 x14ac:dyDescent="0.25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 x14ac:dyDescent="0.25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 x14ac:dyDescent="0.25">
      <c r="B631" s="11"/>
      <c r="C631" s="10"/>
      <c r="R631" s="176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192" t="s">
        <v>30</v>
      </c>
      <c r="I645" s="192"/>
      <c r="J645" s="192"/>
      <c r="V645" s="17"/>
      <c r="AA645" s="192" t="s">
        <v>31</v>
      </c>
      <c r="AB645" s="192"/>
      <c r="AC645" s="192"/>
    </row>
    <row r="646" spans="1:43" x14ac:dyDescent="0.25">
      <c r="H646" s="192"/>
      <c r="I646" s="192"/>
      <c r="J646" s="192"/>
      <c r="V646" s="17"/>
      <c r="AA646" s="192"/>
      <c r="AB646" s="192"/>
      <c r="AC646" s="192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130</v>
      </c>
      <c r="C650" s="20">
        <f>IF(X605="PAGADO",0,Y610)</f>
        <v>-1520.01</v>
      </c>
      <c r="E650" s="193" t="s">
        <v>545</v>
      </c>
      <c r="F650" s="193"/>
      <c r="G650" s="193"/>
      <c r="H650" s="193"/>
      <c r="V650" s="17"/>
      <c r="X650" s="23" t="s">
        <v>581</v>
      </c>
      <c r="Y650" s="20">
        <f>IF(B650="PAGADO",0,C655)</f>
        <v>0</v>
      </c>
      <c r="AA650" s="193" t="s">
        <v>545</v>
      </c>
      <c r="AB650" s="193"/>
      <c r="AC650" s="193"/>
      <c r="AD650" s="193"/>
    </row>
    <row r="651" spans="1:43" x14ac:dyDescent="0.25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>
        <v>45107</v>
      </c>
      <c r="F652" s="3" t="s">
        <v>1205</v>
      </c>
      <c r="G652" s="3" t="s">
        <v>1206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1205</v>
      </c>
      <c r="AC652" s="3" t="s">
        <v>1206</v>
      </c>
      <c r="AD652" s="5">
        <v>140</v>
      </c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1227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1205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518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518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>
        <v>45111</v>
      </c>
      <c r="F656" s="3" t="s">
        <v>1209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5" t="str">
        <f>IF(Y655&lt;0,"NO PAGAR","COBRAR'")</f>
        <v>COBRAR'</v>
      </c>
      <c r="Y656" s="195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 x14ac:dyDescent="0.35">
      <c r="B657" s="195" t="str">
        <f>IF(C655&lt;0,"NO PAGAR","COBRAR'")</f>
        <v>COBRAR'</v>
      </c>
      <c r="C657" s="195"/>
      <c r="E657" s="4">
        <v>45116</v>
      </c>
      <c r="F657" s="3" t="s">
        <v>1209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186" t="s">
        <v>9</v>
      </c>
      <c r="C658" s="187"/>
      <c r="E658" s="4">
        <v>45119</v>
      </c>
      <c r="F658" s="3" t="s">
        <v>1210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86" t="s">
        <v>9</v>
      </c>
      <c r="Y658" s="187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1209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10</v>
      </c>
      <c r="C660" s="10">
        <f>R668</f>
        <v>300</v>
      </c>
      <c r="E660" s="4">
        <v>45125</v>
      </c>
      <c r="F660" s="3" t="s">
        <v>1209</v>
      </c>
      <c r="G660" s="3" t="s">
        <v>1211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11</v>
      </c>
      <c r="C661" s="10"/>
      <c r="E661" s="4">
        <v>45132</v>
      </c>
      <c r="F661" s="3" t="s">
        <v>1209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 x14ac:dyDescent="0.25">
      <c r="B662" s="11" t="s">
        <v>12</v>
      </c>
      <c r="C662" s="10"/>
      <c r="E662" s="4">
        <v>45135</v>
      </c>
      <c r="F662" s="3" t="s">
        <v>1209</v>
      </c>
      <c r="G662" s="3" t="s">
        <v>1211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 x14ac:dyDescent="0.25">
      <c r="B663" s="11" t="s">
        <v>13</v>
      </c>
      <c r="C663" s="10"/>
      <c r="E663" s="4">
        <v>45083</v>
      </c>
      <c r="F663" s="3" t="s">
        <v>1225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14</v>
      </c>
      <c r="C664" s="10"/>
      <c r="E664" s="4">
        <v>45093</v>
      </c>
      <c r="F664" s="3" t="s">
        <v>1225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15</v>
      </c>
      <c r="C665" s="10"/>
      <c r="E665" s="4">
        <v>45104</v>
      </c>
      <c r="F665" s="3" t="s">
        <v>1225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16</v>
      </c>
      <c r="C666" s="10"/>
      <c r="E666" s="188" t="s">
        <v>7</v>
      </c>
      <c r="F666" s="189"/>
      <c r="G666" s="190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88" t="s">
        <v>7</v>
      </c>
      <c r="AB666" s="189"/>
      <c r="AC666" s="190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1269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 x14ac:dyDescent="0.3">
      <c r="B668" s="12"/>
      <c r="C668" s="10"/>
      <c r="N668" s="188" t="s">
        <v>7</v>
      </c>
      <c r="O668" s="189"/>
      <c r="P668" s="189"/>
      <c r="Q668" s="190"/>
      <c r="R668" s="18">
        <f>SUM(R652:R667)</f>
        <v>300</v>
      </c>
      <c r="S668" s="3"/>
      <c r="V668" s="17"/>
      <c r="X668" s="12"/>
      <c r="Y668" s="10"/>
      <c r="AJ668" s="188" t="s">
        <v>7</v>
      </c>
      <c r="AK668" s="189"/>
      <c r="AL668" s="189"/>
      <c r="AM668" s="190"/>
      <c r="AN668" s="18">
        <f>SUM(AN652:AN667)</f>
        <v>0</v>
      </c>
      <c r="AO668" s="3"/>
    </row>
    <row r="669" spans="2:42" ht="15.75" thickBot="1" x14ac:dyDescent="0.3">
      <c r="B669" s="12"/>
      <c r="C669" s="10"/>
      <c r="V669" s="17"/>
      <c r="X669" s="12"/>
      <c r="Y669" s="10"/>
      <c r="AJ669" s="183">
        <v>0.69174768518518526</v>
      </c>
      <c r="AK669" s="181">
        <v>20230801</v>
      </c>
      <c r="AL669" s="181" t="s">
        <v>466</v>
      </c>
      <c r="AM669" s="181" t="s">
        <v>476</v>
      </c>
      <c r="AN669" s="181">
        <v>152</v>
      </c>
      <c r="AO669" s="182">
        <v>86857</v>
      </c>
      <c r="AP669" s="181">
        <v>585956</v>
      </c>
    </row>
    <row r="670" spans="2:42" ht="15.75" thickBot="1" x14ac:dyDescent="0.3">
      <c r="B670" s="12"/>
      <c r="C670" s="10"/>
      <c r="V670" s="17"/>
      <c r="X670" s="12"/>
      <c r="Y670" s="10"/>
      <c r="AJ670" s="183">
        <v>0.70434027777777775</v>
      </c>
      <c r="AK670" s="181">
        <v>20230807</v>
      </c>
      <c r="AL670" s="181" t="s">
        <v>466</v>
      </c>
      <c r="AM670" s="181" t="s">
        <v>476</v>
      </c>
      <c r="AN670" s="181">
        <v>150.01</v>
      </c>
      <c r="AO670" s="182">
        <v>85721</v>
      </c>
      <c r="AP670" s="181">
        <v>0</v>
      </c>
    </row>
    <row r="671" spans="2:42" ht="15.75" thickBot="1" x14ac:dyDescent="0.3">
      <c r="B671" s="12"/>
      <c r="C671" s="10"/>
      <c r="E671" s="14"/>
      <c r="V671" s="17"/>
      <c r="X671" s="12"/>
      <c r="Y671" s="10"/>
      <c r="AA671" s="14"/>
      <c r="AJ671" s="183">
        <v>0.76175925925925936</v>
      </c>
      <c r="AK671" s="181">
        <v>20230810</v>
      </c>
      <c r="AL671" s="181" t="s">
        <v>466</v>
      </c>
      <c r="AM671" s="181" t="s">
        <v>476</v>
      </c>
      <c r="AN671" s="181">
        <v>50.02</v>
      </c>
      <c r="AO671" s="182">
        <v>28581</v>
      </c>
      <c r="AP671" s="181">
        <v>0</v>
      </c>
    </row>
    <row r="672" spans="2:42" x14ac:dyDescent="0.25">
      <c r="B672" s="12"/>
      <c r="C672" s="10"/>
      <c r="V672" s="17"/>
      <c r="X672" s="12"/>
      <c r="Y672" s="10"/>
      <c r="AN672" s="1">
        <f>SUM(AN669:AN671)</f>
        <v>352.03</v>
      </c>
    </row>
    <row r="673" spans="2:31" x14ac:dyDescent="0.25">
      <c r="B673" s="12"/>
      <c r="C673" s="10"/>
      <c r="V673" s="17"/>
      <c r="X673" s="12"/>
      <c r="Y673" s="10"/>
    </row>
    <row r="674" spans="2:31" x14ac:dyDescent="0.25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 x14ac:dyDescent="0.25">
      <c r="E675" s="1" t="s">
        <v>19</v>
      </c>
      <c r="V675" s="17"/>
      <c r="AA675" s="1" t="s">
        <v>19</v>
      </c>
    </row>
    <row r="676" spans="2:31" x14ac:dyDescent="0.25">
      <c r="V676" s="17"/>
    </row>
    <row r="677" spans="2:31" x14ac:dyDescent="0.25">
      <c r="V677" s="17"/>
    </row>
    <row r="678" spans="2:31" x14ac:dyDescent="0.25">
      <c r="V678" s="17"/>
    </row>
    <row r="679" spans="2:31" x14ac:dyDescent="0.25">
      <c r="V679" s="17"/>
    </row>
    <row r="680" spans="2:31" x14ac:dyDescent="0.25">
      <c r="V680" s="17"/>
    </row>
    <row r="681" spans="2:31" x14ac:dyDescent="0.25">
      <c r="V681" s="17"/>
    </row>
    <row r="682" spans="2:31" x14ac:dyDescent="0.25">
      <c r="V682" s="17"/>
    </row>
    <row r="683" spans="2:31" x14ac:dyDescent="0.25">
      <c r="V683" s="17"/>
    </row>
    <row r="684" spans="2:31" x14ac:dyDescent="0.25">
      <c r="V684" s="17"/>
    </row>
    <row r="685" spans="2:31" x14ac:dyDescent="0.25">
      <c r="V685" s="17"/>
    </row>
    <row r="686" spans="2:31" x14ac:dyDescent="0.25">
      <c r="V686" s="17"/>
    </row>
    <row r="687" spans="2:31" x14ac:dyDescent="0.25">
      <c r="V687" s="17"/>
    </row>
    <row r="688" spans="2:31" x14ac:dyDescent="0.25">
      <c r="V688" s="17"/>
      <c r="AC688" s="191" t="s">
        <v>29</v>
      </c>
      <c r="AD688" s="191"/>
      <c r="AE688" s="191"/>
    </row>
    <row r="689" spans="2:41" x14ac:dyDescent="0.25">
      <c r="H689" s="192" t="s">
        <v>28</v>
      </c>
      <c r="I689" s="192"/>
      <c r="J689" s="192"/>
      <c r="V689" s="17"/>
      <c r="AC689" s="191"/>
      <c r="AD689" s="191"/>
      <c r="AE689" s="191"/>
    </row>
    <row r="690" spans="2:41" x14ac:dyDescent="0.25">
      <c r="H690" s="192"/>
      <c r="I690" s="192"/>
      <c r="J690" s="192"/>
      <c r="V690" s="17"/>
      <c r="AC690" s="191"/>
      <c r="AD690" s="191"/>
      <c r="AE690" s="191"/>
    </row>
    <row r="691" spans="2:41" x14ac:dyDescent="0.25">
      <c r="V691" s="17"/>
    </row>
    <row r="692" spans="2:41" x14ac:dyDescent="0.25">
      <c r="V692" s="17"/>
    </row>
    <row r="693" spans="2:41" ht="23.25" x14ac:dyDescent="0.35">
      <c r="B693" s="22" t="s">
        <v>69</v>
      </c>
      <c r="V693" s="17"/>
      <c r="X693" s="22" t="s">
        <v>69</v>
      </c>
    </row>
    <row r="694" spans="2:41" ht="23.25" x14ac:dyDescent="0.35">
      <c r="B694" s="23" t="s">
        <v>32</v>
      </c>
      <c r="C694" s="20">
        <f>IF(X650="PAGADO",0,Y655)</f>
        <v>407.97</v>
      </c>
      <c r="E694" s="193" t="s">
        <v>20</v>
      </c>
      <c r="F694" s="193"/>
      <c r="G694" s="193"/>
      <c r="H694" s="193"/>
      <c r="V694" s="17"/>
      <c r="X694" s="23" t="s">
        <v>32</v>
      </c>
      <c r="Y694" s="20">
        <f>IF(B694="PAGADO",0,C699)</f>
        <v>407.97</v>
      </c>
      <c r="AA694" s="193" t="s">
        <v>20</v>
      </c>
      <c r="AB694" s="193"/>
      <c r="AC694" s="193"/>
      <c r="AD694" s="193"/>
    </row>
    <row r="695" spans="2:41" x14ac:dyDescent="0.25">
      <c r="B695" s="1" t="s">
        <v>0</v>
      </c>
      <c r="C695" s="19">
        <f>H710</f>
        <v>0</v>
      </c>
      <c r="E695" s="2" t="s">
        <v>1</v>
      </c>
      <c r="F695" s="2" t="s">
        <v>2</v>
      </c>
      <c r="G695" s="2" t="s">
        <v>3</v>
      </c>
      <c r="H695" s="2" t="s">
        <v>4</v>
      </c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X695" s="1" t="s">
        <v>0</v>
      </c>
      <c r="Y695" s="19">
        <f>AD710</f>
        <v>0</v>
      </c>
      <c r="AA695" s="2" t="s">
        <v>1</v>
      </c>
      <c r="AB695" s="2" t="s">
        <v>2</v>
      </c>
      <c r="AC695" s="2" t="s">
        <v>3</v>
      </c>
      <c r="AD695" s="2" t="s">
        <v>4</v>
      </c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2:41" x14ac:dyDescent="0.25">
      <c r="C696" s="2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Y696" s="2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" t="s">
        <v>24</v>
      </c>
      <c r="C697" s="19">
        <f>IF(C694&gt;0,C694+C695,C695)</f>
        <v>407.97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" t="s">
        <v>24</v>
      </c>
      <c r="Y697" s="19">
        <f>IF(Y694&gt;0,Y694+Y695,Y695)</f>
        <v>407.97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" t="s">
        <v>9</v>
      </c>
      <c r="C698" s="20">
        <f>C721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9</v>
      </c>
      <c r="Y698" s="20">
        <f>Y721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6" t="s">
        <v>25</v>
      </c>
      <c r="C699" s="21">
        <f>C697-C698</f>
        <v>407.97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 t="s">
        <v>8</v>
      </c>
      <c r="Y699" s="21">
        <f>Y697-Y698</f>
        <v>407.97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ht="26.25" x14ac:dyDescent="0.4">
      <c r="B700" s="194" t="str">
        <f>IF(C699&lt;0,"NO PAGAR","COBRAR")</f>
        <v>COBRAR</v>
      </c>
      <c r="C700" s="194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94" t="str">
        <f>IF(Y699&lt;0,"NO PAGAR","COBRAR")</f>
        <v>COBRAR</v>
      </c>
      <c r="Y700" s="194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86" t="s">
        <v>9</v>
      </c>
      <c r="C701" s="187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86" t="s">
        <v>9</v>
      </c>
      <c r="Y701" s="187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9" t="str">
        <f>IF(C735&lt;0,"SALDO A FAVOR","SALDO ADELANTAD0'")</f>
        <v>SALDO ADELANTAD0'</v>
      </c>
      <c r="C702" s="10">
        <f>IF(Y650&lt;=0,Y650*-1)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9" t="str">
        <f>IF(C699&lt;0,"SALDO ADELANTADO","SALDO A FAVOR'")</f>
        <v>SALDO A FAVOR'</v>
      </c>
      <c r="Y702" s="10" t="b">
        <f>IF(C699&lt;=0,C699*-1)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10</v>
      </c>
      <c r="C703" s="10">
        <f>R712</f>
        <v>0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10</v>
      </c>
      <c r="Y703" s="10">
        <f>AN712</f>
        <v>0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11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11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12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12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13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13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14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14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15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15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16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16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17</v>
      </c>
      <c r="C710" s="10"/>
      <c r="E710" s="188" t="s">
        <v>7</v>
      </c>
      <c r="F710" s="189"/>
      <c r="G710" s="190"/>
      <c r="H710" s="5">
        <f>SUM(H696:H709)</f>
        <v>0</v>
      </c>
      <c r="N710" s="3"/>
      <c r="O710" s="3"/>
      <c r="P710" s="3"/>
      <c r="Q710" s="3"/>
      <c r="R710" s="18"/>
      <c r="S710" s="3"/>
      <c r="V710" s="17"/>
      <c r="X710" s="11" t="s">
        <v>17</v>
      </c>
      <c r="Y710" s="10"/>
      <c r="AA710" s="188" t="s">
        <v>7</v>
      </c>
      <c r="AB710" s="189"/>
      <c r="AC710" s="190"/>
      <c r="AD710" s="5">
        <f>SUM(AD696:AD709)</f>
        <v>0</v>
      </c>
      <c r="AJ710" s="3"/>
      <c r="AK710" s="3"/>
      <c r="AL710" s="3"/>
      <c r="AM710" s="3"/>
      <c r="AN710" s="18"/>
      <c r="AO710" s="3"/>
    </row>
    <row r="711" spans="2:41" x14ac:dyDescent="0.25">
      <c r="B711" s="12"/>
      <c r="C711" s="10"/>
      <c r="E711" s="13"/>
      <c r="F711" s="13"/>
      <c r="G711" s="13"/>
      <c r="N711" s="3"/>
      <c r="O711" s="3"/>
      <c r="P711" s="3"/>
      <c r="Q711" s="3"/>
      <c r="R711" s="18"/>
      <c r="S711" s="3"/>
      <c r="V711" s="17"/>
      <c r="X711" s="12"/>
      <c r="Y711" s="10"/>
      <c r="AA711" s="13"/>
      <c r="AB711" s="13"/>
      <c r="AC711" s="13"/>
      <c r="AJ711" s="3"/>
      <c r="AK711" s="3"/>
      <c r="AL711" s="3"/>
      <c r="AM711" s="3"/>
      <c r="AN711" s="18"/>
      <c r="AO711" s="3"/>
    </row>
    <row r="712" spans="2:41" x14ac:dyDescent="0.25">
      <c r="B712" s="12"/>
      <c r="C712" s="10"/>
      <c r="N712" s="188" t="s">
        <v>7</v>
      </c>
      <c r="O712" s="189"/>
      <c r="P712" s="189"/>
      <c r="Q712" s="190"/>
      <c r="R712" s="18">
        <f>SUM(R696:R711)</f>
        <v>0</v>
      </c>
      <c r="S712" s="3"/>
      <c r="V712" s="17"/>
      <c r="X712" s="12"/>
      <c r="Y712" s="10"/>
      <c r="AJ712" s="188" t="s">
        <v>7</v>
      </c>
      <c r="AK712" s="189"/>
      <c r="AL712" s="189"/>
      <c r="AM712" s="190"/>
      <c r="AN712" s="18">
        <f>SUM(AN696:AN711)</f>
        <v>0</v>
      </c>
      <c r="AO712" s="3"/>
    </row>
    <row r="713" spans="2:41" x14ac:dyDescent="0.25">
      <c r="B713" s="12"/>
      <c r="C713" s="10"/>
      <c r="V713" s="17"/>
      <c r="X713" s="12"/>
      <c r="Y713" s="10"/>
    </row>
    <row r="714" spans="2:41" x14ac:dyDescent="0.25">
      <c r="B714" s="12"/>
      <c r="C714" s="10"/>
      <c r="V714" s="17"/>
      <c r="X714" s="12"/>
      <c r="Y714" s="10"/>
    </row>
    <row r="715" spans="2:41" x14ac:dyDescent="0.25">
      <c r="B715" s="12"/>
      <c r="C715" s="10"/>
      <c r="E715" s="14"/>
      <c r="V715" s="17"/>
      <c r="X715" s="12"/>
      <c r="Y715" s="10"/>
      <c r="AA715" s="14"/>
    </row>
    <row r="716" spans="2:41" x14ac:dyDescent="0.25">
      <c r="B716" s="12"/>
      <c r="C716" s="10"/>
      <c r="V716" s="17"/>
      <c r="X716" s="12"/>
      <c r="Y716" s="10"/>
    </row>
    <row r="717" spans="2:41" x14ac:dyDescent="0.25">
      <c r="B717" s="12"/>
      <c r="C717" s="10"/>
      <c r="V717" s="17"/>
      <c r="X717" s="12"/>
      <c r="Y717" s="10"/>
    </row>
    <row r="718" spans="2:41" x14ac:dyDescent="0.25">
      <c r="B718" s="12"/>
      <c r="C718" s="10"/>
      <c r="V718" s="17"/>
      <c r="X718" s="12"/>
      <c r="Y718" s="10"/>
    </row>
    <row r="719" spans="2:41" x14ac:dyDescent="0.25">
      <c r="B719" s="12"/>
      <c r="C719" s="10"/>
      <c r="V719" s="17"/>
      <c r="X719" s="12"/>
      <c r="Y719" s="10"/>
    </row>
    <row r="720" spans="2:41" x14ac:dyDescent="0.25">
      <c r="B720" s="11"/>
      <c r="C720" s="10"/>
      <c r="V720" s="17"/>
      <c r="X720" s="11"/>
      <c r="Y720" s="10"/>
    </row>
    <row r="721" spans="1:43" x14ac:dyDescent="0.25">
      <c r="B721" s="15" t="s">
        <v>18</v>
      </c>
      <c r="C721" s="16">
        <f>SUM(C702:C720)</f>
        <v>0</v>
      </c>
      <c r="V721" s="17"/>
      <c r="X721" s="15" t="s">
        <v>18</v>
      </c>
      <c r="Y721" s="16">
        <f>SUM(Y702:Y720)</f>
        <v>0</v>
      </c>
    </row>
    <row r="722" spans="1:43" x14ac:dyDescent="0.25">
      <c r="D722" t="s">
        <v>22</v>
      </c>
      <c r="E722" t="s">
        <v>21</v>
      </c>
      <c r="V722" s="17"/>
      <c r="Z722" t="s">
        <v>22</v>
      </c>
      <c r="AA722" t="s">
        <v>21</v>
      </c>
    </row>
    <row r="723" spans="1:43" x14ac:dyDescent="0.25">
      <c r="E723" s="1" t="s">
        <v>19</v>
      </c>
      <c r="V723" s="17"/>
      <c r="AA723" s="1" t="s">
        <v>19</v>
      </c>
    </row>
    <row r="724" spans="1:43" x14ac:dyDescent="0.25">
      <c r="V724" s="17"/>
    </row>
    <row r="725" spans="1:43" x14ac:dyDescent="0.25"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V733" s="17"/>
    </row>
    <row r="734" spans="1:43" x14ac:dyDescent="0.25">
      <c r="H734" s="192" t="s">
        <v>30</v>
      </c>
      <c r="I734" s="192"/>
      <c r="J734" s="192"/>
      <c r="V734" s="17"/>
      <c r="AA734" s="192" t="s">
        <v>31</v>
      </c>
      <c r="AB734" s="192"/>
      <c r="AC734" s="192"/>
    </row>
    <row r="735" spans="1:43" x14ac:dyDescent="0.25">
      <c r="H735" s="192"/>
      <c r="I735" s="192"/>
      <c r="J735" s="192"/>
      <c r="V735" s="17"/>
      <c r="AA735" s="192"/>
      <c r="AB735" s="192"/>
      <c r="AC735" s="192"/>
    </row>
    <row r="736" spans="1:43" x14ac:dyDescent="0.25">
      <c r="V736" s="17"/>
    </row>
    <row r="737" spans="2:41" x14ac:dyDescent="0.25">
      <c r="V737" s="17"/>
    </row>
    <row r="738" spans="2:41" ht="23.25" x14ac:dyDescent="0.35">
      <c r="B738" s="24" t="s">
        <v>69</v>
      </c>
      <c r="V738" s="17"/>
      <c r="X738" s="22" t="s">
        <v>69</v>
      </c>
    </row>
    <row r="739" spans="2:41" ht="23.25" x14ac:dyDescent="0.35">
      <c r="B739" s="23" t="s">
        <v>32</v>
      </c>
      <c r="C739" s="20">
        <f>IF(X694="PAGADO",0,C699)</f>
        <v>407.97</v>
      </c>
      <c r="E739" s="193" t="s">
        <v>20</v>
      </c>
      <c r="F739" s="193"/>
      <c r="G739" s="193"/>
      <c r="H739" s="193"/>
      <c r="V739" s="17"/>
      <c r="X739" s="23" t="s">
        <v>32</v>
      </c>
      <c r="Y739" s="20">
        <f>IF(B1539="PAGADO",0,C744)</f>
        <v>407.97</v>
      </c>
      <c r="AA739" s="193" t="s">
        <v>20</v>
      </c>
      <c r="AB739" s="193"/>
      <c r="AC739" s="193"/>
      <c r="AD739" s="193"/>
    </row>
    <row r="740" spans="2:41" x14ac:dyDescent="0.25">
      <c r="B740" s="1" t="s">
        <v>0</v>
      </c>
      <c r="C740" s="19">
        <f>H755</f>
        <v>0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 x14ac:dyDescent="0.25">
      <c r="C741" s="2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Y741" s="2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" t="s">
        <v>24</v>
      </c>
      <c r="C742" s="19">
        <f>IF(C739&gt;0,C739+C740,C740)</f>
        <v>407.97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24</v>
      </c>
      <c r="Y742" s="19">
        <f>IF(Y739&gt;0,Y739+Y740,Y740)</f>
        <v>407.97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" t="s">
        <v>9</v>
      </c>
      <c r="C743" s="20">
        <f>C767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Y767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6" t="s">
        <v>26</v>
      </c>
      <c r="C744" s="21">
        <f>C742-C743</f>
        <v>407.97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407.97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ht="23.25" x14ac:dyDescent="0.3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5" t="str">
        <f>IF(Y744&lt;0,"NO PAGAR","COBRAR'")</f>
        <v>COBRAR'</v>
      </c>
      <c r="Y745" s="195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 x14ac:dyDescent="0.35">
      <c r="B746" s="195" t="str">
        <f>IF(C744&lt;0,"NO PAGAR","COBRAR'")</f>
        <v>COBRAR'</v>
      </c>
      <c r="C746" s="195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86" t="s">
        <v>9</v>
      </c>
      <c r="C747" s="187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86" t="s">
        <v>9</v>
      </c>
      <c r="Y747" s="187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9" t="str">
        <f>IF(Y699&lt;0,"SALDO ADELANTADO","SALDO A FAVOR '")</f>
        <v>SALDO A FAVOR '</v>
      </c>
      <c r="C748" s="10" t="b">
        <f>IF(Y699&lt;=0,Y699*-1)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 FAVOR'</v>
      </c>
      <c r="Y748" s="10" t="b">
        <f>IF(C744&lt;=0,C744*-1)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10</v>
      </c>
      <c r="C749" s="10">
        <f>R757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16</v>
      </c>
      <c r="C755" s="10"/>
      <c r="E755" s="188" t="s">
        <v>7</v>
      </c>
      <c r="F755" s="189"/>
      <c r="G755" s="190"/>
      <c r="H755" s="5">
        <f>SUM(H741:H754)</f>
        <v>0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88" t="s">
        <v>7</v>
      </c>
      <c r="AB755" s="189"/>
      <c r="AC755" s="190"/>
      <c r="AD755" s="5">
        <f>SUM(AD741:AD754)</f>
        <v>0</v>
      </c>
      <c r="AJ755" s="3"/>
      <c r="AK755" s="3"/>
      <c r="AL755" s="3"/>
      <c r="AM755" s="3"/>
      <c r="AN755" s="18"/>
      <c r="AO755" s="3"/>
    </row>
    <row r="756" spans="2:41" x14ac:dyDescent="0.25">
      <c r="B756" s="11" t="s">
        <v>17</v>
      </c>
      <c r="C756" s="10"/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 x14ac:dyDescent="0.25">
      <c r="B757" s="12"/>
      <c r="C757" s="10"/>
      <c r="N757" s="188" t="s">
        <v>7</v>
      </c>
      <c r="O757" s="189"/>
      <c r="P757" s="189"/>
      <c r="Q757" s="190"/>
      <c r="R757" s="18">
        <f>SUM(R741:R756)</f>
        <v>0</v>
      </c>
      <c r="S757" s="3"/>
      <c r="V757" s="17"/>
      <c r="X757" s="12"/>
      <c r="Y757" s="10"/>
      <c r="AJ757" s="188" t="s">
        <v>7</v>
      </c>
      <c r="AK757" s="189"/>
      <c r="AL757" s="189"/>
      <c r="AM757" s="190"/>
      <c r="AN757" s="18">
        <f>SUM(AN741:AN756)</f>
        <v>0</v>
      </c>
      <c r="AO757" s="3"/>
    </row>
    <row r="758" spans="2:41" x14ac:dyDescent="0.25">
      <c r="B758" s="12"/>
      <c r="C758" s="10"/>
      <c r="V758" s="17"/>
      <c r="X758" s="12"/>
      <c r="Y758" s="10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E760" s="14"/>
      <c r="V760" s="17"/>
      <c r="X760" s="12"/>
      <c r="Y760" s="10"/>
      <c r="AA760" s="14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2"/>
      <c r="C762" s="10"/>
      <c r="V762" s="17"/>
      <c r="X762" s="12"/>
      <c r="Y762" s="10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V765" s="17"/>
      <c r="X765" s="12"/>
      <c r="Y765" s="10"/>
    </row>
    <row r="766" spans="2:41" x14ac:dyDescent="0.25">
      <c r="B766" s="11"/>
      <c r="C766" s="10"/>
      <c r="V766" s="17"/>
      <c r="X766" s="11"/>
      <c r="Y766" s="10"/>
    </row>
    <row r="767" spans="2:41" x14ac:dyDescent="0.25">
      <c r="B767" s="15" t="s">
        <v>18</v>
      </c>
      <c r="C767" s="16">
        <f>SUM(C748:C766)</f>
        <v>0</v>
      </c>
      <c r="D767" t="s">
        <v>22</v>
      </c>
      <c r="E767" t="s">
        <v>21</v>
      </c>
      <c r="V767" s="17"/>
      <c r="X767" s="15" t="s">
        <v>18</v>
      </c>
      <c r="Y767" s="16">
        <f>SUM(Y748:Y766)</f>
        <v>0</v>
      </c>
      <c r="Z767" t="s">
        <v>22</v>
      </c>
      <c r="AA767" t="s">
        <v>21</v>
      </c>
    </row>
    <row r="768" spans="2:41" x14ac:dyDescent="0.25">
      <c r="E768" s="1" t="s">
        <v>19</v>
      </c>
      <c r="V768" s="17"/>
      <c r="AA768" s="1" t="s">
        <v>19</v>
      </c>
    </row>
    <row r="769" spans="8:31" x14ac:dyDescent="0.25">
      <c r="V769" s="17"/>
    </row>
    <row r="770" spans="8:31" x14ac:dyDescent="0.25">
      <c r="V770" s="17"/>
    </row>
    <row r="771" spans="8:31" x14ac:dyDescent="0.25">
      <c r="V771" s="17"/>
    </row>
    <row r="772" spans="8:31" x14ac:dyDescent="0.25">
      <c r="V772" s="17"/>
    </row>
    <row r="773" spans="8:31" x14ac:dyDescent="0.25">
      <c r="V773" s="17"/>
    </row>
    <row r="774" spans="8:31" x14ac:dyDescent="0.25">
      <c r="V774" s="17"/>
    </row>
    <row r="775" spans="8:31" x14ac:dyDescent="0.25">
      <c r="V775" s="17"/>
    </row>
    <row r="776" spans="8:31" x14ac:dyDescent="0.25">
      <c r="V776" s="17"/>
    </row>
    <row r="777" spans="8:31" x14ac:dyDescent="0.25">
      <c r="V777" s="17"/>
    </row>
    <row r="778" spans="8:31" x14ac:dyDescent="0.25">
      <c r="V778" s="17"/>
    </row>
    <row r="779" spans="8:31" x14ac:dyDescent="0.25">
      <c r="V779" s="17"/>
    </row>
    <row r="780" spans="8:31" x14ac:dyDescent="0.25">
      <c r="V780" s="17"/>
    </row>
    <row r="781" spans="8:31" x14ac:dyDescent="0.25">
      <c r="V781" s="17"/>
      <c r="AC781" s="191" t="s">
        <v>29</v>
      </c>
      <c r="AD781" s="191"/>
      <c r="AE781" s="191"/>
    </row>
    <row r="782" spans="8:31" x14ac:dyDescent="0.25">
      <c r="H782" s="192" t="s">
        <v>28</v>
      </c>
      <c r="I782" s="192"/>
      <c r="J782" s="192"/>
      <c r="V782" s="17"/>
      <c r="AC782" s="191"/>
      <c r="AD782" s="191"/>
      <c r="AE782" s="191"/>
    </row>
    <row r="783" spans="8:31" x14ac:dyDescent="0.25">
      <c r="H783" s="192"/>
      <c r="I783" s="192"/>
      <c r="J783" s="192"/>
      <c r="V783" s="17"/>
      <c r="AC783" s="191"/>
      <c r="AD783" s="191"/>
      <c r="AE783" s="191"/>
    </row>
    <row r="784" spans="8:31" x14ac:dyDescent="0.25">
      <c r="V784" s="17"/>
    </row>
    <row r="785" spans="2:41" x14ac:dyDescent="0.25">
      <c r="V785" s="17"/>
    </row>
    <row r="786" spans="2:41" ht="23.25" x14ac:dyDescent="0.35">
      <c r="B786" s="22" t="s">
        <v>70</v>
      </c>
      <c r="V786" s="17"/>
      <c r="X786" s="22" t="s">
        <v>70</v>
      </c>
    </row>
    <row r="787" spans="2:41" ht="23.25" x14ac:dyDescent="0.35">
      <c r="B787" s="23" t="s">
        <v>32</v>
      </c>
      <c r="C787" s="20">
        <f>IF(X739="PAGADO",0,Y744)</f>
        <v>407.97</v>
      </c>
      <c r="E787" s="193" t="s">
        <v>20</v>
      </c>
      <c r="F787" s="193"/>
      <c r="G787" s="193"/>
      <c r="H787" s="193"/>
      <c r="V787" s="17"/>
      <c r="X787" s="23" t="s">
        <v>32</v>
      </c>
      <c r="Y787" s="20">
        <f>IF(B787="PAGADO",0,C792)</f>
        <v>407.97</v>
      </c>
      <c r="AA787" s="193" t="s">
        <v>20</v>
      </c>
      <c r="AB787" s="193"/>
      <c r="AC787" s="193"/>
      <c r="AD787" s="193"/>
    </row>
    <row r="788" spans="2:41" x14ac:dyDescent="0.25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 x14ac:dyDescent="0.25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" t="s">
        <v>24</v>
      </c>
      <c r="C790" s="19">
        <f>IF(C787&gt;0,C787+C788,C788)</f>
        <v>407.97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IF(Y787&gt;0,Y788+Y787,Y788)</f>
        <v>407.97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" t="s">
        <v>9</v>
      </c>
      <c r="C791" s="20">
        <f>C814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Y814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6" t="s">
        <v>25</v>
      </c>
      <c r="C792" s="21">
        <f>C790-C791</f>
        <v>407.97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8</v>
      </c>
      <c r="Y792" s="21">
        <f>Y790-Y791</f>
        <v>407.97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6.25" x14ac:dyDescent="0.4">
      <c r="B793" s="194" t="str">
        <f>IF(C792&lt;0,"NO PAGAR","COBRAR")</f>
        <v>COBRAR</v>
      </c>
      <c r="C793" s="194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94" t="str">
        <f>IF(Y792&lt;0,"NO PAGAR","COBRAR")</f>
        <v>COBRAR</v>
      </c>
      <c r="Y793" s="194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86" t="s">
        <v>9</v>
      </c>
      <c r="C794" s="18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86" t="s">
        <v>9</v>
      </c>
      <c r="Y794" s="187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9" t="str">
        <f>IF(C828&lt;0,"SALDO A FAVOR","SALDO ADELANTAD0'")</f>
        <v>SALDO ADELANTAD0'</v>
      </c>
      <c r="C795" s="10" t="b">
        <f>IF(Y739&lt;=0,Y739*-1)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9" t="str">
        <f>IF(C792&lt;0,"SALDO ADELANTADO","SALDO A FAVOR'")</f>
        <v>SALDO A FAVOR'</v>
      </c>
      <c r="Y795" s="10" t="b">
        <f>IF(C792&lt;=0,C792*-1)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10</v>
      </c>
      <c r="C796" s="10">
        <f>R805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10</v>
      </c>
      <c r="Y796" s="10">
        <f>AN805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11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11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12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12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13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14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14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15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15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16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16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17</v>
      </c>
      <c r="C803" s="10"/>
      <c r="E803" s="188" t="s">
        <v>7</v>
      </c>
      <c r="F803" s="189"/>
      <c r="G803" s="190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17</v>
      </c>
      <c r="Y803" s="10"/>
      <c r="AA803" s="188" t="s">
        <v>7</v>
      </c>
      <c r="AB803" s="189"/>
      <c r="AC803" s="190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 x14ac:dyDescent="0.25">
      <c r="B804" s="12"/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2"/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 x14ac:dyDescent="0.25">
      <c r="B805" s="12"/>
      <c r="C805" s="10"/>
      <c r="N805" s="188" t="s">
        <v>7</v>
      </c>
      <c r="O805" s="189"/>
      <c r="P805" s="189"/>
      <c r="Q805" s="190"/>
      <c r="R805" s="18">
        <f>SUM(R789:R804)</f>
        <v>0</v>
      </c>
      <c r="S805" s="3"/>
      <c r="V805" s="17"/>
      <c r="X805" s="12"/>
      <c r="Y805" s="10"/>
      <c r="AJ805" s="188" t="s">
        <v>7</v>
      </c>
      <c r="AK805" s="189"/>
      <c r="AL805" s="189"/>
      <c r="AM805" s="190"/>
      <c r="AN805" s="18">
        <f>SUM(AN789:AN804)</f>
        <v>0</v>
      </c>
      <c r="AO805" s="3"/>
    </row>
    <row r="806" spans="2:41" x14ac:dyDescent="0.25">
      <c r="B806" s="12"/>
      <c r="C806" s="10"/>
      <c r="V806" s="17"/>
      <c r="X806" s="12"/>
      <c r="Y806" s="10"/>
    </row>
    <row r="807" spans="2:41" x14ac:dyDescent="0.25">
      <c r="B807" s="12"/>
      <c r="C807" s="10"/>
      <c r="V807" s="17"/>
      <c r="X807" s="12"/>
      <c r="Y807" s="10"/>
    </row>
    <row r="808" spans="2:41" x14ac:dyDescent="0.25">
      <c r="B808" s="12"/>
      <c r="C808" s="10"/>
      <c r="E808" s="14"/>
      <c r="V808" s="17"/>
      <c r="X808" s="12"/>
      <c r="Y808" s="10"/>
      <c r="AA808" s="14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1"/>
      <c r="C813" s="10"/>
      <c r="V813" s="17"/>
      <c r="X813" s="11"/>
      <c r="Y813" s="10"/>
    </row>
    <row r="814" spans="2:41" x14ac:dyDescent="0.25">
      <c r="B814" s="15" t="s">
        <v>18</v>
      </c>
      <c r="C814" s="16">
        <f>SUM(C795:C813)</f>
        <v>0</v>
      </c>
      <c r="V814" s="17"/>
      <c r="X814" s="15" t="s">
        <v>18</v>
      </c>
      <c r="Y814" s="16">
        <f>SUM(Y795:Y813)</f>
        <v>0</v>
      </c>
    </row>
    <row r="815" spans="2:41" x14ac:dyDescent="0.25">
      <c r="D815" t="s">
        <v>22</v>
      </c>
      <c r="E815" t="s">
        <v>21</v>
      </c>
      <c r="V815" s="17"/>
      <c r="Z815" t="s">
        <v>22</v>
      </c>
      <c r="AA815" t="s">
        <v>21</v>
      </c>
    </row>
    <row r="816" spans="2:41" x14ac:dyDescent="0.25">
      <c r="E816" s="1" t="s">
        <v>19</v>
      </c>
      <c r="V816" s="17"/>
      <c r="AA816" s="1" t="s">
        <v>19</v>
      </c>
    </row>
    <row r="817" spans="1:43" x14ac:dyDescent="0.25">
      <c r="V817" s="17"/>
    </row>
    <row r="818" spans="1:43" x14ac:dyDescent="0.25">
      <c r="V818" s="17"/>
    </row>
    <row r="819" spans="1:43" x14ac:dyDescent="0.25">
      <c r="V819" s="17"/>
    </row>
    <row r="820" spans="1:43" x14ac:dyDescent="0.25">
      <c r="V820" s="17"/>
    </row>
    <row r="821" spans="1:43" x14ac:dyDescent="0.25">
      <c r="V821" s="17"/>
    </row>
    <row r="822" spans="1:43" x14ac:dyDescent="0.25">
      <c r="V822" s="17"/>
    </row>
    <row r="823" spans="1:43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</row>
    <row r="824" spans="1:43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x14ac:dyDescent="0.25">
      <c r="V826" s="17"/>
    </row>
    <row r="827" spans="1:43" x14ac:dyDescent="0.25">
      <c r="H827" s="192" t="s">
        <v>30</v>
      </c>
      <c r="I827" s="192"/>
      <c r="J827" s="192"/>
      <c r="V827" s="17"/>
      <c r="AA827" s="192" t="s">
        <v>31</v>
      </c>
      <c r="AB827" s="192"/>
      <c r="AC827" s="192"/>
    </row>
    <row r="828" spans="1:43" x14ac:dyDescent="0.25">
      <c r="H828" s="192"/>
      <c r="I828" s="192"/>
      <c r="J828" s="192"/>
      <c r="V828" s="17"/>
      <c r="AA828" s="192"/>
      <c r="AB828" s="192"/>
      <c r="AC828" s="192"/>
    </row>
    <row r="829" spans="1:43" x14ac:dyDescent="0.25">
      <c r="V829" s="17"/>
    </row>
    <row r="830" spans="1:43" x14ac:dyDescent="0.25">
      <c r="V830" s="17"/>
    </row>
    <row r="831" spans="1:43" ht="23.25" x14ac:dyDescent="0.35">
      <c r="B831" s="24" t="s">
        <v>70</v>
      </c>
      <c r="V831" s="17"/>
      <c r="X831" s="22" t="s">
        <v>70</v>
      </c>
    </row>
    <row r="832" spans="1:43" ht="23.25" x14ac:dyDescent="0.35">
      <c r="B832" s="23" t="s">
        <v>32</v>
      </c>
      <c r="C832" s="20">
        <f>IF(X787="PAGADO",0,C792)</f>
        <v>407.97</v>
      </c>
      <c r="E832" s="193" t="s">
        <v>20</v>
      </c>
      <c r="F832" s="193"/>
      <c r="G832" s="193"/>
      <c r="H832" s="193"/>
      <c r="V832" s="17"/>
      <c r="X832" s="23" t="s">
        <v>32</v>
      </c>
      <c r="Y832" s="20">
        <f>IF(B1632="PAGADO",0,C837)</f>
        <v>407.97</v>
      </c>
      <c r="AA832" s="193" t="s">
        <v>20</v>
      </c>
      <c r="AB832" s="193"/>
      <c r="AC832" s="193"/>
      <c r="AD832" s="193"/>
    </row>
    <row r="833" spans="2:41" x14ac:dyDescent="0.25">
      <c r="B833" s="1" t="s">
        <v>0</v>
      </c>
      <c r="C833" s="19">
        <f>H848</f>
        <v>0</v>
      </c>
      <c r="E833" s="2" t="s">
        <v>1</v>
      </c>
      <c r="F833" s="2" t="s">
        <v>2</v>
      </c>
      <c r="G833" s="2" t="s">
        <v>3</v>
      </c>
      <c r="H833" s="2" t="s">
        <v>4</v>
      </c>
      <c r="N833" s="2" t="s">
        <v>1</v>
      </c>
      <c r="O833" s="2" t="s">
        <v>5</v>
      </c>
      <c r="P833" s="2" t="s">
        <v>4</v>
      </c>
      <c r="Q833" s="2" t="s">
        <v>6</v>
      </c>
      <c r="R833" s="2" t="s">
        <v>7</v>
      </c>
      <c r="S833" s="3"/>
      <c r="V833" s="17"/>
      <c r="X833" s="1" t="s">
        <v>0</v>
      </c>
      <c r="Y833" s="19">
        <f>AD848</f>
        <v>0</v>
      </c>
      <c r="AA833" s="2" t="s">
        <v>1</v>
      </c>
      <c r="AB833" s="2" t="s">
        <v>2</v>
      </c>
      <c r="AC833" s="2" t="s">
        <v>3</v>
      </c>
      <c r="AD833" s="2" t="s">
        <v>4</v>
      </c>
      <c r="AJ833" s="2" t="s">
        <v>1</v>
      </c>
      <c r="AK833" s="2" t="s">
        <v>5</v>
      </c>
      <c r="AL833" s="2" t="s">
        <v>4</v>
      </c>
      <c r="AM833" s="2" t="s">
        <v>6</v>
      </c>
      <c r="AN833" s="2" t="s">
        <v>7</v>
      </c>
      <c r="AO833" s="3"/>
    </row>
    <row r="834" spans="2:41" x14ac:dyDescent="0.25">
      <c r="C834" s="2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Y834" s="2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" t="s">
        <v>24</v>
      </c>
      <c r="C835" s="19">
        <f>IF(C832&gt;0,C832+C833,C833)</f>
        <v>407.97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24</v>
      </c>
      <c r="Y835" s="19">
        <f>IF(Y832&gt;0,Y832+Y833,Y833)</f>
        <v>407.97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" t="s">
        <v>9</v>
      </c>
      <c r="C836" s="20">
        <f>C860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9</v>
      </c>
      <c r="Y836" s="20">
        <f>Y860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6" t="s">
        <v>26</v>
      </c>
      <c r="C837" s="21">
        <f>C835-C836</f>
        <v>407.97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6" t="s">
        <v>27</v>
      </c>
      <c r="Y837" s="21">
        <f>Y835-Y836</f>
        <v>407.97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ht="23.25" x14ac:dyDescent="0.35">
      <c r="B838" s="6"/>
      <c r="C838" s="7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95" t="str">
        <f>IF(Y837&lt;0,"NO PAGAR","COBRAR'")</f>
        <v>COBRAR'</v>
      </c>
      <c r="Y838" s="195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 x14ac:dyDescent="0.35">
      <c r="B839" s="195" t="str">
        <f>IF(C837&lt;0,"NO PAGAR","COBRAR'")</f>
        <v>COBRAR'</v>
      </c>
      <c r="C839" s="195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6"/>
      <c r="Y839" s="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86" t="s">
        <v>9</v>
      </c>
      <c r="C840" s="187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86" t="s">
        <v>9</v>
      </c>
      <c r="Y840" s="187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9" t="str">
        <f>IF(Y792&lt;0,"SALDO ADELANTADO","SALDO A FAVOR '")</f>
        <v>SALDO A FAVOR '</v>
      </c>
      <c r="C841" s="10" t="b">
        <f>IF(Y792&lt;=0,Y792*-1)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9" t="str">
        <f>IF(C837&lt;0,"SALDO ADELANTADO","SALDO A FAVOR'")</f>
        <v>SALDO A FAVOR'</v>
      </c>
      <c r="Y841" s="10" t="b">
        <f>IF(C837&lt;=0,C837*-1)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10</v>
      </c>
      <c r="C842" s="10">
        <f>R850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10</v>
      </c>
      <c r="Y842" s="10">
        <f>AN850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11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11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12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12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13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13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14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14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15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15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16</v>
      </c>
      <c r="C848" s="10"/>
      <c r="E848" s="188" t="s">
        <v>7</v>
      </c>
      <c r="F848" s="189"/>
      <c r="G848" s="190"/>
      <c r="H848" s="5">
        <f>SUM(H834:H847)</f>
        <v>0</v>
      </c>
      <c r="N848" s="3"/>
      <c r="O848" s="3"/>
      <c r="P848" s="3"/>
      <c r="Q848" s="3"/>
      <c r="R848" s="18"/>
      <c r="S848" s="3"/>
      <c r="V848" s="17"/>
      <c r="X848" s="11" t="s">
        <v>16</v>
      </c>
      <c r="Y848" s="10"/>
      <c r="AA848" s="188" t="s">
        <v>7</v>
      </c>
      <c r="AB848" s="189"/>
      <c r="AC848" s="190"/>
      <c r="AD848" s="5">
        <f>SUM(AD834:AD847)</f>
        <v>0</v>
      </c>
      <c r="AJ848" s="3"/>
      <c r="AK848" s="3"/>
      <c r="AL848" s="3"/>
      <c r="AM848" s="3"/>
      <c r="AN848" s="18"/>
      <c r="AO848" s="3"/>
    </row>
    <row r="849" spans="2:41" x14ac:dyDescent="0.25">
      <c r="B849" s="11" t="s">
        <v>17</v>
      </c>
      <c r="C849" s="10"/>
      <c r="E849" s="13"/>
      <c r="F849" s="13"/>
      <c r="G849" s="13"/>
      <c r="N849" s="3"/>
      <c r="O849" s="3"/>
      <c r="P849" s="3"/>
      <c r="Q849" s="3"/>
      <c r="R849" s="18"/>
      <c r="S849" s="3"/>
      <c r="V849" s="17"/>
      <c r="X849" s="11" t="s">
        <v>17</v>
      </c>
      <c r="Y849" s="10"/>
      <c r="AA849" s="13"/>
      <c r="AB849" s="13"/>
      <c r="AC849" s="13"/>
      <c r="AJ849" s="3"/>
      <c r="AK849" s="3"/>
      <c r="AL849" s="3"/>
      <c r="AM849" s="3"/>
      <c r="AN849" s="18"/>
      <c r="AO849" s="3"/>
    </row>
    <row r="850" spans="2:41" x14ac:dyDescent="0.25">
      <c r="B850" s="12"/>
      <c r="C850" s="10"/>
      <c r="N850" s="188" t="s">
        <v>7</v>
      </c>
      <c r="O850" s="189"/>
      <c r="P850" s="189"/>
      <c r="Q850" s="190"/>
      <c r="R850" s="18">
        <f>SUM(R834:R849)</f>
        <v>0</v>
      </c>
      <c r="S850" s="3"/>
      <c r="V850" s="17"/>
      <c r="X850" s="12"/>
      <c r="Y850" s="10"/>
      <c r="AJ850" s="188" t="s">
        <v>7</v>
      </c>
      <c r="AK850" s="189"/>
      <c r="AL850" s="189"/>
      <c r="AM850" s="190"/>
      <c r="AN850" s="18">
        <f>SUM(AN834:AN849)</f>
        <v>0</v>
      </c>
      <c r="AO850" s="3"/>
    </row>
    <row r="851" spans="2:41" x14ac:dyDescent="0.25">
      <c r="B851" s="12"/>
      <c r="C851" s="10"/>
      <c r="V851" s="17"/>
      <c r="X851" s="12"/>
      <c r="Y851" s="10"/>
    </row>
    <row r="852" spans="2:41" x14ac:dyDescent="0.25">
      <c r="B852" s="12"/>
      <c r="C852" s="10"/>
      <c r="V852" s="17"/>
      <c r="X852" s="12"/>
      <c r="Y852" s="10"/>
    </row>
    <row r="853" spans="2:41" x14ac:dyDescent="0.25">
      <c r="B853" s="12"/>
      <c r="C853" s="10"/>
      <c r="E853" s="14"/>
      <c r="V853" s="17"/>
      <c r="X853" s="12"/>
      <c r="Y853" s="10"/>
      <c r="AA853" s="14"/>
    </row>
    <row r="854" spans="2:41" x14ac:dyDescent="0.25">
      <c r="B854" s="12"/>
      <c r="C854" s="10"/>
      <c r="V854" s="17"/>
      <c r="X854" s="12"/>
      <c r="Y854" s="10"/>
    </row>
    <row r="855" spans="2:41" x14ac:dyDescent="0.25">
      <c r="B855" s="12"/>
      <c r="C855" s="10"/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2"/>
      <c r="C857" s="10"/>
      <c r="V857" s="17"/>
      <c r="X857" s="12"/>
      <c r="Y857" s="10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1"/>
      <c r="C859" s="10"/>
      <c r="V859" s="17"/>
      <c r="X859" s="11"/>
      <c r="Y859" s="10"/>
    </row>
    <row r="860" spans="2:41" x14ac:dyDescent="0.25">
      <c r="B860" s="15" t="s">
        <v>18</v>
      </c>
      <c r="C860" s="16">
        <f>SUM(C841:C859)</f>
        <v>0</v>
      </c>
      <c r="D860" t="s">
        <v>22</v>
      </c>
      <c r="E860" t="s">
        <v>21</v>
      </c>
      <c r="V860" s="17"/>
      <c r="X860" s="15" t="s">
        <v>18</v>
      </c>
      <c r="Y860" s="16">
        <f>SUM(Y841:Y859)</f>
        <v>0</v>
      </c>
      <c r="Z860" t="s">
        <v>22</v>
      </c>
      <c r="AA860" t="s">
        <v>21</v>
      </c>
    </row>
    <row r="861" spans="2:41" x14ac:dyDescent="0.25">
      <c r="E861" s="1" t="s">
        <v>19</v>
      </c>
      <c r="V861" s="17"/>
      <c r="AA861" s="1" t="s">
        <v>19</v>
      </c>
    </row>
    <row r="862" spans="2:41" x14ac:dyDescent="0.25">
      <c r="V862" s="17"/>
    </row>
    <row r="863" spans="2:41" x14ac:dyDescent="0.25">
      <c r="V863" s="17"/>
    </row>
    <row r="864" spans="2:41" x14ac:dyDescent="0.25">
      <c r="V864" s="17"/>
    </row>
    <row r="865" spans="2:31" x14ac:dyDescent="0.25">
      <c r="V865" s="17"/>
    </row>
    <row r="866" spans="2:31" x14ac:dyDescent="0.25">
      <c r="V866" s="17"/>
    </row>
    <row r="867" spans="2:31" x14ac:dyDescent="0.25">
      <c r="V867" s="17"/>
    </row>
    <row r="868" spans="2:31" x14ac:dyDescent="0.25">
      <c r="V868" s="17"/>
    </row>
    <row r="869" spans="2:31" x14ac:dyDescent="0.25">
      <c r="V869" s="17"/>
    </row>
    <row r="870" spans="2:31" x14ac:dyDescent="0.25">
      <c r="V870" s="17"/>
    </row>
    <row r="871" spans="2:31" x14ac:dyDescent="0.25">
      <c r="V871" s="17"/>
    </row>
    <row r="872" spans="2:31" x14ac:dyDescent="0.25">
      <c r="V872" s="17"/>
    </row>
    <row r="873" spans="2:31" x14ac:dyDescent="0.25">
      <c r="V873" s="17"/>
    </row>
    <row r="874" spans="2:31" x14ac:dyDescent="0.25">
      <c r="V874" s="17"/>
    </row>
    <row r="875" spans="2:31" x14ac:dyDescent="0.25">
      <c r="V875" s="17"/>
      <c r="AC875" s="191" t="s">
        <v>29</v>
      </c>
      <c r="AD875" s="191"/>
      <c r="AE875" s="191"/>
    </row>
    <row r="876" spans="2:31" x14ac:dyDescent="0.25">
      <c r="H876" s="192" t="s">
        <v>28</v>
      </c>
      <c r="I876" s="192"/>
      <c r="J876" s="192"/>
      <c r="V876" s="17"/>
      <c r="AC876" s="191"/>
      <c r="AD876" s="191"/>
      <c r="AE876" s="191"/>
    </row>
    <row r="877" spans="2:31" x14ac:dyDescent="0.25">
      <c r="H877" s="192"/>
      <c r="I877" s="192"/>
      <c r="J877" s="192"/>
      <c r="V877" s="17"/>
      <c r="AC877" s="191"/>
      <c r="AD877" s="191"/>
      <c r="AE877" s="191"/>
    </row>
    <row r="878" spans="2:31" x14ac:dyDescent="0.25">
      <c r="V878" s="17"/>
    </row>
    <row r="879" spans="2:31" x14ac:dyDescent="0.25">
      <c r="V879" s="17"/>
    </row>
    <row r="880" spans="2:31" ht="23.25" x14ac:dyDescent="0.35">
      <c r="B880" s="22" t="s">
        <v>71</v>
      </c>
      <c r="V880" s="17"/>
      <c r="X880" s="22" t="s">
        <v>71</v>
      </c>
    </row>
    <row r="881" spans="2:41" ht="23.25" x14ac:dyDescent="0.35">
      <c r="B881" s="23" t="s">
        <v>32</v>
      </c>
      <c r="C881" s="20">
        <f>IF(X832="PAGADO",0,Y837)</f>
        <v>407.97</v>
      </c>
      <c r="E881" s="193" t="s">
        <v>20</v>
      </c>
      <c r="F881" s="193"/>
      <c r="G881" s="193"/>
      <c r="H881" s="193"/>
      <c r="V881" s="17"/>
      <c r="X881" s="23" t="s">
        <v>32</v>
      </c>
      <c r="Y881" s="20">
        <f>IF(B881="PAGADO",0,C886)</f>
        <v>407.97</v>
      </c>
      <c r="AA881" s="193" t="s">
        <v>20</v>
      </c>
      <c r="AB881" s="193"/>
      <c r="AC881" s="193"/>
      <c r="AD881" s="193"/>
    </row>
    <row r="882" spans="2:41" x14ac:dyDescent="0.25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 x14ac:dyDescent="0.25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" t="s">
        <v>24</v>
      </c>
      <c r="C884" s="19">
        <f>IF(C881&gt;0,C881+C882,C882)</f>
        <v>407.97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IF(Y881&gt;0,Y882+Y881,Y882)</f>
        <v>407.97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" t="s">
        <v>9</v>
      </c>
      <c r="C885" s="20">
        <f>C908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Y908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6" t="s">
        <v>25</v>
      </c>
      <c r="C886" s="21">
        <f>C884-C885</f>
        <v>407.97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8</v>
      </c>
      <c r="Y886" s="21">
        <f>Y884-Y885</f>
        <v>407.97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6.25" x14ac:dyDescent="0.4">
      <c r="B887" s="194" t="str">
        <f>IF(C886&lt;0,"NO PAGAR","COBRAR")</f>
        <v>COBRAR</v>
      </c>
      <c r="C887" s="194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94" t="str">
        <f>IF(Y886&lt;0,"NO PAGAR","COBRAR")</f>
        <v>COBRAR</v>
      </c>
      <c r="Y887" s="194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86" t="s">
        <v>9</v>
      </c>
      <c r="C888" s="187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86" t="s">
        <v>9</v>
      </c>
      <c r="Y888" s="187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9" t="str">
        <f>IF(C922&lt;0,"SALDO A FAVOR","SALDO ADELANTAD0'")</f>
        <v>SALDO ADELANTAD0'</v>
      </c>
      <c r="C889" s="10" t="b">
        <f>IF(Y837&lt;=0,Y837*-1)</f>
        <v>0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IF(C886&lt;0,"SALDO ADELANTADO","SALDO A FAVOR'")</f>
        <v>SALDO A FAVOR'</v>
      </c>
      <c r="Y889" s="10" t="b">
        <f>IF(C886&lt;=0,C886*-1)</f>
        <v>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10</v>
      </c>
      <c r="C890" s="10">
        <f>R899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AN899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16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17</v>
      </c>
      <c r="C897" s="10"/>
      <c r="E897" s="188" t="s">
        <v>7</v>
      </c>
      <c r="F897" s="189"/>
      <c r="G897" s="190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88" t="s">
        <v>7</v>
      </c>
      <c r="AB897" s="189"/>
      <c r="AC897" s="190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 x14ac:dyDescent="0.25">
      <c r="B898" s="12"/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2"/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 x14ac:dyDescent="0.25">
      <c r="B899" s="12"/>
      <c r="C899" s="10"/>
      <c r="N899" s="188" t="s">
        <v>7</v>
      </c>
      <c r="O899" s="189"/>
      <c r="P899" s="189"/>
      <c r="Q899" s="190"/>
      <c r="R899" s="18">
        <f>SUM(R883:R898)</f>
        <v>0</v>
      </c>
      <c r="S899" s="3"/>
      <c r="V899" s="17"/>
      <c r="X899" s="12"/>
      <c r="Y899" s="10"/>
      <c r="AJ899" s="188" t="s">
        <v>7</v>
      </c>
      <c r="AK899" s="189"/>
      <c r="AL899" s="189"/>
      <c r="AM899" s="190"/>
      <c r="AN899" s="18">
        <f>SUM(AN883:AN898)</f>
        <v>0</v>
      </c>
      <c r="AO899" s="3"/>
    </row>
    <row r="900" spans="2:41" x14ac:dyDescent="0.25">
      <c r="B900" s="12"/>
      <c r="C900" s="10"/>
      <c r="V900" s="17"/>
      <c r="X900" s="12"/>
      <c r="Y900" s="10"/>
    </row>
    <row r="901" spans="2:41" x14ac:dyDescent="0.25">
      <c r="B901" s="12"/>
      <c r="C901" s="10"/>
      <c r="V901" s="17"/>
      <c r="X901" s="12"/>
      <c r="Y901" s="10"/>
    </row>
    <row r="902" spans="2:41" x14ac:dyDescent="0.25">
      <c r="B902" s="12"/>
      <c r="C902" s="10"/>
      <c r="E902" s="14"/>
      <c r="V902" s="17"/>
      <c r="X902" s="12"/>
      <c r="Y902" s="10"/>
      <c r="AA902" s="14"/>
    </row>
    <row r="903" spans="2:41" x14ac:dyDescent="0.25">
      <c r="B903" s="12"/>
      <c r="C903" s="10"/>
      <c r="V903" s="17"/>
      <c r="X903" s="12"/>
      <c r="Y903" s="10"/>
    </row>
    <row r="904" spans="2:41" x14ac:dyDescent="0.25">
      <c r="B904" s="12"/>
      <c r="C904" s="10"/>
      <c r="V904" s="17"/>
      <c r="X904" s="12"/>
      <c r="Y904" s="10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1"/>
      <c r="C907" s="10"/>
      <c r="V907" s="17"/>
      <c r="X907" s="11"/>
      <c r="Y907" s="10"/>
    </row>
    <row r="908" spans="2:41" x14ac:dyDescent="0.25">
      <c r="B908" s="15" t="s">
        <v>18</v>
      </c>
      <c r="C908" s="16">
        <f>SUM(C889:C907)</f>
        <v>0</v>
      </c>
      <c r="V908" s="17"/>
      <c r="X908" s="15" t="s">
        <v>18</v>
      </c>
      <c r="Y908" s="16">
        <f>SUM(Y889:Y907)</f>
        <v>0</v>
      </c>
    </row>
    <row r="909" spans="2:41" x14ac:dyDescent="0.25">
      <c r="D909" t="s">
        <v>22</v>
      </c>
      <c r="E909" t="s">
        <v>21</v>
      </c>
      <c r="V909" s="17"/>
      <c r="Z909" t="s">
        <v>22</v>
      </c>
      <c r="AA909" t="s">
        <v>21</v>
      </c>
    </row>
    <row r="910" spans="2:41" x14ac:dyDescent="0.25">
      <c r="E910" s="1" t="s">
        <v>19</v>
      </c>
      <c r="V910" s="17"/>
      <c r="AA910" s="1" t="s">
        <v>19</v>
      </c>
    </row>
    <row r="911" spans="2:41" x14ac:dyDescent="0.25">
      <c r="V911" s="17"/>
    </row>
    <row r="912" spans="2:41" x14ac:dyDescent="0.25">
      <c r="V912" s="17"/>
    </row>
    <row r="913" spans="1:43" x14ac:dyDescent="0.25">
      <c r="V913" s="17"/>
    </row>
    <row r="914" spans="1:43" x14ac:dyDescent="0.25">
      <c r="V914" s="17"/>
    </row>
    <row r="915" spans="1:43" x14ac:dyDescent="0.25">
      <c r="V915" s="17"/>
    </row>
    <row r="916" spans="1:43" x14ac:dyDescent="0.25">
      <c r="V916" s="17"/>
    </row>
    <row r="917" spans="1:43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</row>
    <row r="918" spans="1:43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 x14ac:dyDescent="0.25">
      <c r="V920" s="17"/>
    </row>
    <row r="921" spans="1:43" x14ac:dyDescent="0.25">
      <c r="H921" s="192" t="s">
        <v>30</v>
      </c>
      <c r="I921" s="192"/>
      <c r="J921" s="192"/>
      <c r="V921" s="17"/>
      <c r="AA921" s="192" t="s">
        <v>31</v>
      </c>
      <c r="AB921" s="192"/>
      <c r="AC921" s="192"/>
    </row>
    <row r="922" spans="1:43" x14ac:dyDescent="0.25">
      <c r="H922" s="192"/>
      <c r="I922" s="192"/>
      <c r="J922" s="192"/>
      <c r="V922" s="17"/>
      <c r="AA922" s="192"/>
      <c r="AB922" s="192"/>
      <c r="AC922" s="192"/>
    </row>
    <row r="923" spans="1:43" x14ac:dyDescent="0.25">
      <c r="V923" s="17"/>
    </row>
    <row r="924" spans="1:43" x14ac:dyDescent="0.25">
      <c r="V924" s="17"/>
    </row>
    <row r="925" spans="1:43" ht="23.25" x14ac:dyDescent="0.35">
      <c r="B925" s="24" t="s">
        <v>73</v>
      </c>
      <c r="V925" s="17"/>
      <c r="X925" s="22" t="s">
        <v>71</v>
      </c>
    </row>
    <row r="926" spans="1:43" ht="23.25" x14ac:dyDescent="0.35">
      <c r="B926" s="23" t="s">
        <v>32</v>
      </c>
      <c r="C926" s="20">
        <f>IF(X881="PAGADO",0,C886)</f>
        <v>407.97</v>
      </c>
      <c r="E926" s="193" t="s">
        <v>20</v>
      </c>
      <c r="F926" s="193"/>
      <c r="G926" s="193"/>
      <c r="H926" s="193"/>
      <c r="V926" s="17"/>
      <c r="X926" s="23" t="s">
        <v>32</v>
      </c>
      <c r="Y926" s="20">
        <f>IF(B1726="PAGADO",0,C931)</f>
        <v>407.97</v>
      </c>
      <c r="AA926" s="193" t="s">
        <v>20</v>
      </c>
      <c r="AB926" s="193"/>
      <c r="AC926" s="193"/>
      <c r="AD926" s="193"/>
    </row>
    <row r="927" spans="1:43" x14ac:dyDescent="0.25">
      <c r="B927" s="1" t="s">
        <v>0</v>
      </c>
      <c r="C927" s="19">
        <f>H942</f>
        <v>0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0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1:43" x14ac:dyDescent="0.25">
      <c r="C928" s="2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Y928" s="2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" t="s">
        <v>24</v>
      </c>
      <c r="C929" s="19">
        <f>IF(C926&gt;0,C926+C927,C927)</f>
        <v>407.97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24</v>
      </c>
      <c r="Y929" s="19">
        <f>IF(Y926&gt;0,Y926+Y927,Y927)</f>
        <v>407.97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" t="s">
        <v>9</v>
      </c>
      <c r="C930" s="20">
        <f>C954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9</v>
      </c>
      <c r="Y930" s="20">
        <f>Y954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6" t="s">
        <v>26</v>
      </c>
      <c r="C931" s="21">
        <f>C929-C930</f>
        <v>407.97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6" t="s">
        <v>27</v>
      </c>
      <c r="Y931" s="21">
        <f>Y929-Y930</f>
        <v>407.97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ht="23.25" x14ac:dyDescent="0.35">
      <c r="B932" s="6"/>
      <c r="C932" s="7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95" t="str">
        <f>IF(Y931&lt;0,"NO PAGAR","COBRAR'")</f>
        <v>COBRAR'</v>
      </c>
      <c r="Y932" s="195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 x14ac:dyDescent="0.35">
      <c r="B933" s="195" t="str">
        <f>IF(C931&lt;0,"NO PAGAR","COBRAR'")</f>
        <v>COBRAR'</v>
      </c>
      <c r="C933" s="195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6"/>
      <c r="Y933" s="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86" t="s">
        <v>9</v>
      </c>
      <c r="C934" s="187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86" t="s">
        <v>9</v>
      </c>
      <c r="Y934" s="187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9" t="str">
        <f>IF(Y886&lt;0,"SALDO ADELANTADO","SALDO A FAVOR '")</f>
        <v>SALDO A FAVOR '</v>
      </c>
      <c r="C935" s="10" t="b">
        <f>IF(Y886&lt;=0,Y886*-1)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9" t="str">
        <f>IF(C931&lt;0,"SALDO ADELANTADO","SALDO A FAVOR'")</f>
        <v>SALDO A FAVOR'</v>
      </c>
      <c r="Y935" s="10" t="b">
        <f>IF(C931&lt;=0,C931*-1)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10</v>
      </c>
      <c r="C936" s="10">
        <f>R944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10</v>
      </c>
      <c r="Y936" s="10">
        <f>AN944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11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11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12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12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13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13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14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14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15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15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16</v>
      </c>
      <c r="C942" s="10"/>
      <c r="E942" s="188" t="s">
        <v>7</v>
      </c>
      <c r="F942" s="189"/>
      <c r="G942" s="190"/>
      <c r="H942" s="5">
        <f>SUM(H928:H941)</f>
        <v>0</v>
      </c>
      <c r="N942" s="3"/>
      <c r="O942" s="3"/>
      <c r="P942" s="3"/>
      <c r="Q942" s="3"/>
      <c r="R942" s="18"/>
      <c r="S942" s="3"/>
      <c r="V942" s="17"/>
      <c r="X942" s="11" t="s">
        <v>16</v>
      </c>
      <c r="Y942" s="10"/>
      <c r="AA942" s="188" t="s">
        <v>7</v>
      </c>
      <c r="AB942" s="189"/>
      <c r="AC942" s="190"/>
      <c r="AD942" s="5">
        <f>SUM(AD928:AD941)</f>
        <v>0</v>
      </c>
      <c r="AJ942" s="3"/>
      <c r="AK942" s="3"/>
      <c r="AL942" s="3"/>
      <c r="AM942" s="3"/>
      <c r="AN942" s="18"/>
      <c r="AO942" s="3"/>
    </row>
    <row r="943" spans="2:41" x14ac:dyDescent="0.25">
      <c r="B943" s="11" t="s">
        <v>17</v>
      </c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1" t="s">
        <v>17</v>
      </c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 x14ac:dyDescent="0.25">
      <c r="B944" s="12"/>
      <c r="C944" s="10"/>
      <c r="N944" s="188" t="s">
        <v>7</v>
      </c>
      <c r="O944" s="189"/>
      <c r="P944" s="189"/>
      <c r="Q944" s="190"/>
      <c r="R944" s="18">
        <f>SUM(R928:R943)</f>
        <v>0</v>
      </c>
      <c r="S944" s="3"/>
      <c r="V944" s="17"/>
      <c r="X944" s="12"/>
      <c r="Y944" s="10"/>
      <c r="AJ944" s="188" t="s">
        <v>7</v>
      </c>
      <c r="AK944" s="189"/>
      <c r="AL944" s="189"/>
      <c r="AM944" s="190"/>
      <c r="AN944" s="18">
        <f>SUM(AN928:AN943)</f>
        <v>0</v>
      </c>
      <c r="AO944" s="3"/>
    </row>
    <row r="945" spans="2:27" x14ac:dyDescent="0.25">
      <c r="B945" s="12"/>
      <c r="C945" s="10"/>
      <c r="V945" s="17"/>
      <c r="X945" s="12"/>
      <c r="Y945" s="10"/>
    </row>
    <row r="946" spans="2:27" x14ac:dyDescent="0.25">
      <c r="B946" s="12"/>
      <c r="C946" s="10"/>
      <c r="V946" s="17"/>
      <c r="X946" s="12"/>
      <c r="Y946" s="10"/>
    </row>
    <row r="947" spans="2:27" x14ac:dyDescent="0.25">
      <c r="B947" s="12"/>
      <c r="C947" s="10"/>
      <c r="E947" s="14"/>
      <c r="V947" s="17"/>
      <c r="X947" s="12"/>
      <c r="Y947" s="10"/>
      <c r="AA947" s="14"/>
    </row>
    <row r="948" spans="2:27" x14ac:dyDescent="0.25">
      <c r="B948" s="12"/>
      <c r="C948" s="10"/>
      <c r="V948" s="17"/>
      <c r="X948" s="12"/>
      <c r="Y948" s="10"/>
    </row>
    <row r="949" spans="2:27" x14ac:dyDescent="0.25">
      <c r="B949" s="12"/>
      <c r="C949" s="10"/>
      <c r="V949" s="17"/>
      <c r="X949" s="12"/>
      <c r="Y949" s="10"/>
    </row>
    <row r="950" spans="2:27" x14ac:dyDescent="0.25">
      <c r="B950" s="12"/>
      <c r="C950" s="10"/>
      <c r="V950" s="17"/>
      <c r="X950" s="12"/>
      <c r="Y950" s="10"/>
    </row>
    <row r="951" spans="2:27" x14ac:dyDescent="0.25">
      <c r="B951" s="12"/>
      <c r="C951" s="10"/>
      <c r="V951" s="17"/>
      <c r="X951" s="12"/>
      <c r="Y951" s="10"/>
    </row>
    <row r="952" spans="2:27" x14ac:dyDescent="0.25">
      <c r="B952" s="12"/>
      <c r="C952" s="10"/>
      <c r="V952" s="17"/>
      <c r="X952" s="12"/>
      <c r="Y952" s="10"/>
    </row>
    <row r="953" spans="2:27" x14ac:dyDescent="0.25">
      <c r="B953" s="11"/>
      <c r="C953" s="10"/>
      <c r="V953" s="17"/>
      <c r="X953" s="11"/>
      <c r="Y953" s="10"/>
    </row>
    <row r="954" spans="2:27" x14ac:dyDescent="0.25">
      <c r="B954" s="15" t="s">
        <v>18</v>
      </c>
      <c r="C954" s="16">
        <f>SUM(C935:C953)</f>
        <v>0</v>
      </c>
      <c r="D954" t="s">
        <v>22</v>
      </c>
      <c r="E954" t="s">
        <v>21</v>
      </c>
      <c r="V954" s="17"/>
      <c r="X954" s="15" t="s">
        <v>18</v>
      </c>
      <c r="Y954" s="16">
        <f>SUM(Y935:Y953)</f>
        <v>0</v>
      </c>
      <c r="Z954" t="s">
        <v>22</v>
      </c>
      <c r="AA954" t="s">
        <v>21</v>
      </c>
    </row>
    <row r="955" spans="2:27" x14ac:dyDescent="0.25">
      <c r="E955" s="1" t="s">
        <v>19</v>
      </c>
      <c r="V955" s="17"/>
      <c r="AA955" s="1" t="s">
        <v>19</v>
      </c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2:41" x14ac:dyDescent="0.25">
      <c r="V961" s="17"/>
    </row>
    <row r="962" spans="2:41" x14ac:dyDescent="0.25">
      <c r="V962" s="17"/>
    </row>
    <row r="963" spans="2:41" x14ac:dyDescent="0.25">
      <c r="V963" s="17"/>
    </row>
    <row r="964" spans="2:41" x14ac:dyDescent="0.25">
      <c r="V964" s="17"/>
    </row>
    <row r="965" spans="2:41" x14ac:dyDescent="0.25">
      <c r="V965" s="17"/>
    </row>
    <row r="966" spans="2:41" x14ac:dyDescent="0.25">
      <c r="V966" s="17"/>
    </row>
    <row r="967" spans="2:41" x14ac:dyDescent="0.25">
      <c r="V967" s="17"/>
    </row>
    <row r="968" spans="2:41" x14ac:dyDescent="0.25">
      <c r="V968" s="17"/>
      <c r="AC968" s="191" t="s">
        <v>29</v>
      </c>
      <c r="AD968" s="191"/>
      <c r="AE968" s="191"/>
    </row>
    <row r="969" spans="2:41" x14ac:dyDescent="0.25">
      <c r="H969" s="192" t="s">
        <v>28</v>
      </c>
      <c r="I969" s="192"/>
      <c r="J969" s="192"/>
      <c r="V969" s="17"/>
      <c r="AC969" s="191"/>
      <c r="AD969" s="191"/>
      <c r="AE969" s="191"/>
    </row>
    <row r="970" spans="2:41" x14ac:dyDescent="0.25">
      <c r="H970" s="192"/>
      <c r="I970" s="192"/>
      <c r="J970" s="192"/>
      <c r="V970" s="17"/>
      <c r="AC970" s="191"/>
      <c r="AD970" s="191"/>
      <c r="AE970" s="191"/>
    </row>
    <row r="971" spans="2:41" x14ac:dyDescent="0.25">
      <c r="V971" s="17"/>
    </row>
    <row r="972" spans="2:41" x14ac:dyDescent="0.25">
      <c r="V972" s="17"/>
    </row>
    <row r="973" spans="2:41" ht="23.25" x14ac:dyDescent="0.35">
      <c r="B973" s="22" t="s">
        <v>72</v>
      </c>
      <c r="V973" s="17"/>
      <c r="X973" s="22" t="s">
        <v>74</v>
      </c>
    </row>
    <row r="974" spans="2:41" ht="23.25" x14ac:dyDescent="0.35">
      <c r="B974" s="23" t="s">
        <v>32</v>
      </c>
      <c r="C974" s="20">
        <f>IF(X926="PAGADO",0,Y931)</f>
        <v>407.97</v>
      </c>
      <c r="E974" s="193" t="s">
        <v>20</v>
      </c>
      <c r="F974" s="193"/>
      <c r="G974" s="193"/>
      <c r="H974" s="193"/>
      <c r="V974" s="17"/>
      <c r="X974" s="23" t="s">
        <v>32</v>
      </c>
      <c r="Y974" s="20">
        <f>IF(B974="PAGADO",0,C979)</f>
        <v>407.97</v>
      </c>
      <c r="AA974" s="193" t="s">
        <v>20</v>
      </c>
      <c r="AB974" s="193"/>
      <c r="AC974" s="193"/>
      <c r="AD974" s="193"/>
    </row>
    <row r="975" spans="2:41" x14ac:dyDescent="0.25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2:41" x14ac:dyDescent="0.25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" t="s">
        <v>24</v>
      </c>
      <c r="C977" s="19">
        <f>IF(C974&gt;0,C974+C975,C975)</f>
        <v>407.97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407.97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" t="s">
        <v>9</v>
      </c>
      <c r="C978" s="20">
        <f>C1001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Y1001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6" t="s">
        <v>25</v>
      </c>
      <c r="C979" s="21">
        <f>C977-C978</f>
        <v>407.97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8</v>
      </c>
      <c r="Y979" s="21">
        <f>Y977-Y978</f>
        <v>407.97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6.25" x14ac:dyDescent="0.4">
      <c r="B980" s="194" t="str">
        <f>IF(C979&lt;0,"NO PAGAR","COBRAR")</f>
        <v>COBRAR</v>
      </c>
      <c r="C980" s="194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94" t="str">
        <f>IF(Y979&lt;0,"NO PAGAR","COBRAR")</f>
        <v>COBRAR</v>
      </c>
      <c r="Y980" s="194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86" t="s">
        <v>9</v>
      </c>
      <c r="C981" s="187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86" t="s">
        <v>9</v>
      </c>
      <c r="Y981" s="187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9" t="str">
        <f>IF(C1015&lt;0,"SALDO A FAVOR","SALDO ADELANTAD0'")</f>
        <v>SALDO ADELANTAD0'</v>
      </c>
      <c r="C982" s="10" t="b">
        <f>IF(Y926&lt;=0,Y926*-1)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9" t="str">
        <f>IF(C979&lt;0,"SALDO ADELANTADO","SALDO A FAVOR'")</f>
        <v>SALDO A FAVOR'</v>
      </c>
      <c r="Y982" s="10" t="b">
        <f>IF(C979&lt;=0,C979*-1)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10</v>
      </c>
      <c r="C983" s="10">
        <f>R992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10</v>
      </c>
      <c r="Y983" s="10">
        <f>AN992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11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11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12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12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13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13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14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14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15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15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16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16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17</v>
      </c>
      <c r="C990" s="10"/>
      <c r="E990" s="188" t="s">
        <v>7</v>
      </c>
      <c r="F990" s="189"/>
      <c r="G990" s="190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17</v>
      </c>
      <c r="Y990" s="10"/>
      <c r="AA990" s="188" t="s">
        <v>7</v>
      </c>
      <c r="AB990" s="189"/>
      <c r="AC990" s="190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 x14ac:dyDescent="0.25">
      <c r="B991" s="12"/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2"/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 x14ac:dyDescent="0.25">
      <c r="B992" s="12"/>
      <c r="C992" s="10"/>
      <c r="N992" s="188" t="s">
        <v>7</v>
      </c>
      <c r="O992" s="189"/>
      <c r="P992" s="189"/>
      <c r="Q992" s="190"/>
      <c r="R992" s="18">
        <f>SUM(R976:R991)</f>
        <v>0</v>
      </c>
      <c r="S992" s="3"/>
      <c r="V992" s="17"/>
      <c r="X992" s="12"/>
      <c r="Y992" s="10"/>
      <c r="AJ992" s="188" t="s">
        <v>7</v>
      </c>
      <c r="AK992" s="189"/>
      <c r="AL992" s="189"/>
      <c r="AM992" s="190"/>
      <c r="AN992" s="18">
        <f>SUM(AN976:AN991)</f>
        <v>0</v>
      </c>
      <c r="AO992" s="3"/>
    </row>
    <row r="993" spans="2:27" x14ac:dyDescent="0.25">
      <c r="B993" s="12"/>
      <c r="C993" s="10"/>
      <c r="V993" s="17"/>
      <c r="X993" s="12"/>
      <c r="Y993" s="10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E995" s="14"/>
      <c r="V995" s="17"/>
      <c r="X995" s="12"/>
      <c r="Y995" s="10"/>
      <c r="AA995" s="14"/>
    </row>
    <row r="996" spans="2:27" x14ac:dyDescent="0.25">
      <c r="B996" s="12"/>
      <c r="C996" s="10"/>
      <c r="V996" s="17"/>
      <c r="X996" s="12"/>
      <c r="Y996" s="10"/>
    </row>
    <row r="997" spans="2:27" x14ac:dyDescent="0.25">
      <c r="B997" s="12"/>
      <c r="C997" s="10"/>
      <c r="V997" s="17"/>
      <c r="X997" s="12"/>
      <c r="Y997" s="10"/>
    </row>
    <row r="998" spans="2:27" x14ac:dyDescent="0.25">
      <c r="B998" s="12"/>
      <c r="C998" s="10"/>
      <c r="V998" s="17"/>
      <c r="X998" s="12"/>
      <c r="Y998" s="10"/>
    </row>
    <row r="999" spans="2:27" x14ac:dyDescent="0.25">
      <c r="B999" s="12"/>
      <c r="C999" s="10"/>
      <c r="V999" s="17"/>
      <c r="X999" s="12"/>
      <c r="Y999" s="10"/>
    </row>
    <row r="1000" spans="2:27" x14ac:dyDescent="0.25">
      <c r="B1000" s="11"/>
      <c r="C1000" s="10"/>
      <c r="V1000" s="17"/>
      <c r="X1000" s="11"/>
      <c r="Y1000" s="10"/>
    </row>
    <row r="1001" spans="2:27" x14ac:dyDescent="0.25">
      <c r="B1001" s="15" t="s">
        <v>18</v>
      </c>
      <c r="C1001" s="16">
        <f>SUM(C982:C1000)</f>
        <v>0</v>
      </c>
      <c r="V1001" s="17"/>
      <c r="X1001" s="15" t="s">
        <v>18</v>
      </c>
      <c r="Y1001" s="16">
        <f>SUM(Y982:Y1000)</f>
        <v>0</v>
      </c>
    </row>
    <row r="1002" spans="2:27" x14ac:dyDescent="0.25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27" x14ac:dyDescent="0.25">
      <c r="E1003" s="1" t="s">
        <v>19</v>
      </c>
      <c r="V1003" s="17"/>
      <c r="AA1003" s="1" t="s">
        <v>19</v>
      </c>
    </row>
    <row r="1004" spans="2:27" x14ac:dyDescent="0.25">
      <c r="V1004" s="17"/>
    </row>
    <row r="1005" spans="2:27" x14ac:dyDescent="0.25"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1:43" x14ac:dyDescent="0.25">
      <c r="V1009" s="17"/>
    </row>
    <row r="1010" spans="1:43" x14ac:dyDescent="0.25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 x14ac:dyDescent="0.25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 x14ac:dyDescent="0.25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x14ac:dyDescent="0.25">
      <c r="V1013" s="17"/>
    </row>
    <row r="1014" spans="1:43" x14ac:dyDescent="0.25">
      <c r="H1014" s="192" t="s">
        <v>30</v>
      </c>
      <c r="I1014" s="192"/>
      <c r="J1014" s="192"/>
      <c r="V1014" s="17"/>
      <c r="AA1014" s="192" t="s">
        <v>31</v>
      </c>
      <c r="AB1014" s="192"/>
      <c r="AC1014" s="192"/>
    </row>
    <row r="1015" spans="1:43" x14ac:dyDescent="0.25">
      <c r="H1015" s="192"/>
      <c r="I1015" s="192"/>
      <c r="J1015" s="192"/>
      <c r="V1015" s="17"/>
      <c r="AA1015" s="192"/>
      <c r="AB1015" s="192"/>
      <c r="AC1015" s="192"/>
    </row>
    <row r="1016" spans="1:43" x14ac:dyDescent="0.25">
      <c r="V1016" s="17"/>
    </row>
    <row r="1017" spans="1:43" x14ac:dyDescent="0.25">
      <c r="V1017" s="17"/>
    </row>
    <row r="1018" spans="1:43" ht="23.25" x14ac:dyDescent="0.35">
      <c r="B1018" s="24" t="s">
        <v>72</v>
      </c>
      <c r="V1018" s="17"/>
      <c r="X1018" s="22" t="s">
        <v>72</v>
      </c>
    </row>
    <row r="1019" spans="1:43" ht="23.25" x14ac:dyDescent="0.35">
      <c r="B1019" s="23" t="s">
        <v>32</v>
      </c>
      <c r="C1019" s="20">
        <f>IF(X974="PAGADO",0,C979)</f>
        <v>407.97</v>
      </c>
      <c r="E1019" s="193" t="s">
        <v>20</v>
      </c>
      <c r="F1019" s="193"/>
      <c r="G1019" s="193"/>
      <c r="H1019" s="193"/>
      <c r="V1019" s="17"/>
      <c r="X1019" s="23" t="s">
        <v>32</v>
      </c>
      <c r="Y1019" s="20">
        <f>IF(B1819="PAGADO",0,C1024)</f>
        <v>407.97</v>
      </c>
      <c r="AA1019" s="193" t="s">
        <v>20</v>
      </c>
      <c r="AB1019" s="193"/>
      <c r="AC1019" s="193"/>
      <c r="AD1019" s="193"/>
    </row>
    <row r="1020" spans="1:43" x14ac:dyDescent="0.25">
      <c r="B1020" s="1" t="s">
        <v>0</v>
      </c>
      <c r="C1020" s="19">
        <f>H1035</f>
        <v>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 x14ac:dyDescent="0.25">
      <c r="C1021" s="2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x14ac:dyDescent="0.25">
      <c r="B1022" s="1" t="s">
        <v>24</v>
      </c>
      <c r="C1022" s="19">
        <f>IF(C1019&gt;0,C1019+C1020,C1020)</f>
        <v>407.97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407.97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x14ac:dyDescent="0.25">
      <c r="B1023" s="1" t="s">
        <v>9</v>
      </c>
      <c r="C1023" s="20">
        <f>C1047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Y1047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x14ac:dyDescent="0.25">
      <c r="B1024" s="6" t="s">
        <v>26</v>
      </c>
      <c r="C1024" s="21">
        <f>C1022-C1023</f>
        <v>407.97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407.97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 x14ac:dyDescent="0.3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95" t="str">
        <f>IF(Y1024&lt;0,"NO PAGAR","COBRAR'")</f>
        <v>COBRAR'</v>
      </c>
      <c r="Y1025" s="195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 x14ac:dyDescent="0.35">
      <c r="B1026" s="195" t="str">
        <f>IF(C1024&lt;0,"NO PAGAR","COBRAR'")</f>
        <v>COBRAR'</v>
      </c>
      <c r="C1026" s="195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86" t="s">
        <v>9</v>
      </c>
      <c r="C1027" s="187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86" t="s">
        <v>9</v>
      </c>
      <c r="Y1027" s="187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9" t="str">
        <f>IF(Y979&lt;0,"SALDO ADELANTADO","SALDO A FAVOR '")</f>
        <v>SALDO A FAVOR '</v>
      </c>
      <c r="C1028" s="10" t="b">
        <f>IF(Y979&lt;=0,Y979*-1)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 FAVOR'</v>
      </c>
      <c r="Y1028" s="10" t="b">
        <f>IF(C1024&lt;=0,C1024*-1)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16</v>
      </c>
      <c r="C1035" s="10"/>
      <c r="E1035" s="188" t="s">
        <v>7</v>
      </c>
      <c r="F1035" s="189"/>
      <c r="G1035" s="190"/>
      <c r="H1035" s="5">
        <f>SUM(H1021:H1034)</f>
        <v>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188" t="s">
        <v>7</v>
      </c>
      <c r="AB1035" s="189"/>
      <c r="AC1035" s="190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 x14ac:dyDescent="0.25">
      <c r="B1037" s="12"/>
      <c r="C1037" s="10"/>
      <c r="N1037" s="188" t="s">
        <v>7</v>
      </c>
      <c r="O1037" s="189"/>
      <c r="P1037" s="189"/>
      <c r="Q1037" s="190"/>
      <c r="R1037" s="18">
        <f>SUM(R1021:R1036)</f>
        <v>0</v>
      </c>
      <c r="S1037" s="3"/>
      <c r="V1037" s="17"/>
      <c r="X1037" s="12"/>
      <c r="Y1037" s="10"/>
      <c r="AJ1037" s="188" t="s">
        <v>7</v>
      </c>
      <c r="AK1037" s="189"/>
      <c r="AL1037" s="189"/>
      <c r="AM1037" s="190"/>
      <c r="AN1037" s="18">
        <f>SUM(AN1021:AN1036)</f>
        <v>0</v>
      </c>
      <c r="AO1037" s="3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E1040" s="14"/>
      <c r="V1040" s="17"/>
      <c r="X1040" s="12"/>
      <c r="Y1040" s="10"/>
      <c r="AA1040" s="14"/>
    </row>
    <row r="1041" spans="2:27" x14ac:dyDescent="0.25">
      <c r="B1041" s="12"/>
      <c r="C1041" s="10"/>
      <c r="V1041" s="17"/>
      <c r="X1041" s="12"/>
      <c r="Y1041" s="10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2"/>
      <c r="C1043" s="10"/>
      <c r="V1043" s="17"/>
      <c r="X1043" s="12"/>
      <c r="Y1043" s="10"/>
    </row>
    <row r="1044" spans="2:27" x14ac:dyDescent="0.25">
      <c r="B1044" s="12"/>
      <c r="C1044" s="10"/>
      <c r="V1044" s="17"/>
      <c r="X1044" s="12"/>
      <c r="Y1044" s="10"/>
    </row>
    <row r="1045" spans="2:27" x14ac:dyDescent="0.25">
      <c r="B1045" s="12"/>
      <c r="C1045" s="10"/>
      <c r="V1045" s="17"/>
      <c r="X1045" s="12"/>
      <c r="Y1045" s="10"/>
    </row>
    <row r="1046" spans="2:27" x14ac:dyDescent="0.25">
      <c r="B1046" s="11"/>
      <c r="C1046" s="10"/>
      <c r="V1046" s="17"/>
      <c r="X1046" s="11"/>
      <c r="Y1046" s="10"/>
    </row>
    <row r="1047" spans="2:27" x14ac:dyDescent="0.25">
      <c r="B1047" s="15" t="s">
        <v>18</v>
      </c>
      <c r="C1047" s="16">
        <f>SUM(C1028:C1046)</f>
        <v>0</v>
      </c>
      <c r="D1047" t="s">
        <v>22</v>
      </c>
      <c r="E1047" t="s">
        <v>21</v>
      </c>
      <c r="V1047" s="17"/>
      <c r="X1047" s="15" t="s">
        <v>18</v>
      </c>
      <c r="Y1047" s="16">
        <f>SUM(Y1028:Y1046)</f>
        <v>0</v>
      </c>
      <c r="Z1047" t="s">
        <v>22</v>
      </c>
      <c r="AA1047" t="s">
        <v>21</v>
      </c>
    </row>
    <row r="1048" spans="2:27" x14ac:dyDescent="0.25">
      <c r="E1048" s="1" t="s">
        <v>19</v>
      </c>
      <c r="V1048" s="17"/>
      <c r="AA1048" s="1" t="s">
        <v>19</v>
      </c>
    </row>
    <row r="1049" spans="2:27" x14ac:dyDescent="0.25">
      <c r="V1049" s="17"/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</sheetData>
  <mergeCells count="290"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  <mergeCell ref="E990:G990"/>
    <mergeCell ref="AA990:AC990"/>
    <mergeCell ref="N992:Q992"/>
    <mergeCell ref="AJ992:AM992"/>
    <mergeCell ref="H1014:J1015"/>
    <mergeCell ref="AA1014:AC1015"/>
    <mergeCell ref="E974:H974"/>
    <mergeCell ref="AA974:AD974"/>
    <mergeCell ref="B980:C980"/>
    <mergeCell ref="X980:Y980"/>
    <mergeCell ref="B981:C981"/>
    <mergeCell ref="X981:Y981"/>
    <mergeCell ref="E942:G942"/>
    <mergeCell ref="AA942:AC942"/>
    <mergeCell ref="N944:Q944"/>
    <mergeCell ref="AJ944:AM944"/>
    <mergeCell ref="AC968:AE970"/>
    <mergeCell ref="H969:J970"/>
    <mergeCell ref="E926:H926"/>
    <mergeCell ref="AA926:AD926"/>
    <mergeCell ref="X932:Y932"/>
    <mergeCell ref="B933:C933"/>
    <mergeCell ref="B934:C934"/>
    <mergeCell ref="X934:Y934"/>
    <mergeCell ref="E897:G897"/>
    <mergeCell ref="AA897:AC897"/>
    <mergeCell ref="N899:Q899"/>
    <mergeCell ref="AJ899:AM899"/>
    <mergeCell ref="H921:J922"/>
    <mergeCell ref="AA921:AC922"/>
    <mergeCell ref="E881:H881"/>
    <mergeCell ref="AA881:AD881"/>
    <mergeCell ref="B887:C887"/>
    <mergeCell ref="X887:Y887"/>
    <mergeCell ref="B888:C888"/>
    <mergeCell ref="X888:Y888"/>
    <mergeCell ref="E848:G848"/>
    <mergeCell ref="AA848:AC848"/>
    <mergeCell ref="N850:Q850"/>
    <mergeCell ref="AJ850:AM850"/>
    <mergeCell ref="AC875:AE877"/>
    <mergeCell ref="H876:J877"/>
    <mergeCell ref="E832:H832"/>
    <mergeCell ref="AA832:AD832"/>
    <mergeCell ref="X838:Y838"/>
    <mergeCell ref="B839:C839"/>
    <mergeCell ref="B840:C840"/>
    <mergeCell ref="X840:Y840"/>
    <mergeCell ref="E803:G803"/>
    <mergeCell ref="AA803:AC803"/>
    <mergeCell ref="N805:Q805"/>
    <mergeCell ref="AJ805:AM805"/>
    <mergeCell ref="H827:J828"/>
    <mergeCell ref="AA827:AC828"/>
    <mergeCell ref="E787:H787"/>
    <mergeCell ref="AA787:AD787"/>
    <mergeCell ref="B793:C793"/>
    <mergeCell ref="X793:Y793"/>
    <mergeCell ref="B794:C794"/>
    <mergeCell ref="X794:Y794"/>
    <mergeCell ref="E755:G755"/>
    <mergeCell ref="AA755:AC755"/>
    <mergeCell ref="N757:Q757"/>
    <mergeCell ref="AJ757:AM757"/>
    <mergeCell ref="AC781:AE783"/>
    <mergeCell ref="H782:J783"/>
    <mergeCell ref="E739:H739"/>
    <mergeCell ref="AA739:AD739"/>
    <mergeCell ref="X745:Y745"/>
    <mergeCell ref="B746:C746"/>
    <mergeCell ref="B747:C747"/>
    <mergeCell ref="X747:Y747"/>
    <mergeCell ref="E710:G710"/>
    <mergeCell ref="AA710:AC710"/>
    <mergeCell ref="N712:Q712"/>
    <mergeCell ref="AJ712:AM712"/>
    <mergeCell ref="H734:J735"/>
    <mergeCell ref="AA734:AC735"/>
    <mergeCell ref="E694:H694"/>
    <mergeCell ref="AA694:AD694"/>
    <mergeCell ref="B700:C700"/>
    <mergeCell ref="X700:Y700"/>
    <mergeCell ref="B701:C701"/>
    <mergeCell ref="X701:Y701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0"/>
  <sheetViews>
    <sheetView topLeftCell="A688" zoomScale="85" zoomScaleNormal="85" workbookViewId="0">
      <selection activeCell="J702" sqref="J702"/>
    </sheetView>
  </sheetViews>
  <sheetFormatPr baseColWidth="10" defaultColWidth="11.42578125" defaultRowHeight="15" x14ac:dyDescent="0.2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191" t="s">
        <v>29</v>
      </c>
      <c r="AD2" s="191"/>
      <c r="AE2" s="191"/>
    </row>
    <row r="3" spans="2:41" x14ac:dyDescent="0.25">
      <c r="H3" s="192" t="s">
        <v>28</v>
      </c>
      <c r="I3" s="192"/>
      <c r="J3" s="192"/>
      <c r="V3" s="17"/>
      <c r="AC3" s="191"/>
      <c r="AD3" s="191"/>
      <c r="AE3" s="191"/>
    </row>
    <row r="4" spans="2:41" x14ac:dyDescent="0.25">
      <c r="H4" s="192"/>
      <c r="I4" s="192"/>
      <c r="J4" s="192"/>
      <c r="V4" s="17"/>
      <c r="AC4" s="191"/>
      <c r="AD4" s="191"/>
      <c r="AE4" s="191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93" t="s">
        <v>62</v>
      </c>
      <c r="F8" s="193"/>
      <c r="G8" s="193"/>
      <c r="H8" s="193"/>
      <c r="O8" s="204" t="s">
        <v>188</v>
      </c>
      <c r="P8" s="204"/>
      <c r="Q8" s="204"/>
      <c r="V8" s="17"/>
      <c r="X8" s="23" t="s">
        <v>156</v>
      </c>
      <c r="Y8" s="20">
        <f>IF(B8="PAGADO",0,C13)</f>
        <v>212.35000000000002</v>
      </c>
      <c r="AA8" s="193" t="s">
        <v>142</v>
      </c>
      <c r="AB8" s="193"/>
      <c r="AC8" s="193"/>
      <c r="AD8" s="193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194" t="str">
        <f>IF(C13&lt;0,"NO PAGAR","COBRAR")</f>
        <v>COBRAR</v>
      </c>
      <c r="C14" s="19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4" t="str">
        <f>IF(Y13&lt;0,"NO PAGAR","COBRAR")</f>
        <v>COBRAR</v>
      </c>
      <c r="Y14" s="194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186" t="s">
        <v>9</v>
      </c>
      <c r="C15" s="18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6" t="s">
        <v>9</v>
      </c>
      <c r="Y15" s="187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8" t="s">
        <v>7</v>
      </c>
      <c r="F24" s="189"/>
      <c r="G24" s="190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88" t="s">
        <v>7</v>
      </c>
      <c r="AB24" s="189"/>
      <c r="AC24" s="190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8" t="s">
        <v>7</v>
      </c>
      <c r="O26" s="189"/>
      <c r="P26" s="189"/>
      <c r="Q26" s="190"/>
      <c r="R26" s="18">
        <f>SUM(R10:R25)</f>
        <v>282.64999999999998</v>
      </c>
      <c r="S26" s="3"/>
      <c r="V26" s="17"/>
      <c r="X26" s="12"/>
      <c r="Y26" s="10"/>
      <c r="AJ26" s="188" t="s">
        <v>7</v>
      </c>
      <c r="AK26" s="189"/>
      <c r="AL26" s="189"/>
      <c r="AM26" s="190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92" t="s">
        <v>30</v>
      </c>
      <c r="I48" s="192"/>
      <c r="J48" s="192"/>
      <c r="V48" s="17"/>
      <c r="AA48" s="192" t="s">
        <v>31</v>
      </c>
      <c r="AB48" s="192"/>
      <c r="AC48" s="192"/>
    </row>
    <row r="49" spans="2:41" x14ac:dyDescent="0.25">
      <c r="H49" s="192"/>
      <c r="I49" s="192"/>
      <c r="J49" s="192"/>
      <c r="V49" s="17"/>
      <c r="AA49" s="192"/>
      <c r="AB49" s="192"/>
      <c r="AC49" s="192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93" t="s">
        <v>142</v>
      </c>
      <c r="F53" s="193"/>
      <c r="G53" s="193"/>
      <c r="H53" s="193"/>
      <c r="V53" s="17"/>
      <c r="X53" s="23" t="s">
        <v>32</v>
      </c>
      <c r="Y53" s="20">
        <f>IF(B53="PAGADO",0,C58)</f>
        <v>142.09</v>
      </c>
      <c r="AA53" s="193" t="s">
        <v>253</v>
      </c>
      <c r="AB53" s="193"/>
      <c r="AC53" s="193"/>
      <c r="AD53" s="193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5" t="str">
        <f>IF(Y58&lt;0,"NO PAGAR","COBRAR'")</f>
        <v>COBRAR'</v>
      </c>
      <c r="Y59" s="19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95" t="str">
        <f>IF(C58&lt;0,"NO PAGAR","COBRAR'")</f>
        <v>COBRAR'</v>
      </c>
      <c r="C60" s="19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6" t="s">
        <v>9</v>
      </c>
      <c r="C61" s="18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6" t="s">
        <v>9</v>
      </c>
      <c r="Y61" s="18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188" t="s">
        <v>7</v>
      </c>
      <c r="F69" s="189"/>
      <c r="G69" s="190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8" t="s">
        <v>7</v>
      </c>
      <c r="AB69" s="189"/>
      <c r="AC69" s="190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8" t="s">
        <v>7</v>
      </c>
      <c r="O71" s="189"/>
      <c r="P71" s="189"/>
      <c r="Q71" s="190"/>
      <c r="R71" s="18">
        <f>SUM(R55:R70)</f>
        <v>0</v>
      </c>
      <c r="S71" s="3"/>
      <c r="V71" s="17"/>
      <c r="X71" s="12"/>
      <c r="Y71" s="10"/>
      <c r="AJ71" s="188" t="s">
        <v>7</v>
      </c>
      <c r="AK71" s="189"/>
      <c r="AL71" s="189"/>
      <c r="AM71" s="190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191" t="s">
        <v>29</v>
      </c>
      <c r="AD99" s="191"/>
      <c r="AE99" s="191"/>
    </row>
    <row r="100" spans="2:41" x14ac:dyDescent="0.25">
      <c r="H100" s="192" t="s">
        <v>28</v>
      </c>
      <c r="I100" s="192"/>
      <c r="J100" s="192"/>
      <c r="V100" s="17"/>
      <c r="AC100" s="191"/>
      <c r="AD100" s="191"/>
      <c r="AE100" s="191"/>
    </row>
    <row r="101" spans="2:41" x14ac:dyDescent="0.25">
      <c r="H101" s="192"/>
      <c r="I101" s="192"/>
      <c r="J101" s="192"/>
      <c r="V101" s="17"/>
      <c r="AC101" s="191"/>
      <c r="AD101" s="191"/>
      <c r="AE101" s="191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193" t="s">
        <v>62</v>
      </c>
      <c r="F105" s="193"/>
      <c r="G105" s="193"/>
      <c r="H105" s="193"/>
      <c r="V105" s="17"/>
      <c r="X105" s="23" t="s">
        <v>75</v>
      </c>
      <c r="Y105" s="20">
        <f>IF(B105="PAGADO",0,C110)</f>
        <v>0</v>
      </c>
      <c r="AA105" s="193" t="s">
        <v>309</v>
      </c>
      <c r="AB105" s="193"/>
      <c r="AC105" s="193"/>
      <c r="AD105" s="193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194" t="str">
        <f>IF(C110&lt;0,"NO PAGAR","COBRAR")</f>
        <v>COBRAR</v>
      </c>
      <c r="C111" s="194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94" t="str">
        <f>IF(Y110&lt;0,"NO PAGAR","COBRAR")</f>
        <v>NO PAGAR</v>
      </c>
      <c r="Y111" s="194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86" t="s">
        <v>9</v>
      </c>
      <c r="C112" s="18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6" t="s">
        <v>9</v>
      </c>
      <c r="Y112" s="18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188" t="s">
        <v>7</v>
      </c>
      <c r="F121" s="189"/>
      <c r="G121" s="190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88" t="s">
        <v>7</v>
      </c>
      <c r="AB121" s="189"/>
      <c r="AC121" s="190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188" t="s">
        <v>7</v>
      </c>
      <c r="O123" s="189"/>
      <c r="P123" s="189"/>
      <c r="Q123" s="190"/>
      <c r="R123" s="18">
        <f>SUM(R107:R122)</f>
        <v>0</v>
      </c>
      <c r="S123" s="3"/>
      <c r="V123" s="17"/>
      <c r="X123" s="12"/>
      <c r="Y123" s="10"/>
      <c r="AJ123" s="188" t="s">
        <v>7</v>
      </c>
      <c r="AK123" s="189"/>
      <c r="AL123" s="189"/>
      <c r="AM123" s="190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192" t="s">
        <v>30</v>
      </c>
      <c r="I132" s="192"/>
      <c r="J132" s="192"/>
      <c r="V132" s="17"/>
      <c r="AA132" s="192" t="s">
        <v>31</v>
      </c>
      <c r="AB132" s="192"/>
      <c r="AC132" s="192"/>
    </row>
    <row r="133" spans="1:43" x14ac:dyDescent="0.25">
      <c r="H133" s="192"/>
      <c r="I133" s="192"/>
      <c r="J133" s="192"/>
      <c r="V133" s="17"/>
      <c r="AA133" s="192"/>
      <c r="AB133" s="192"/>
      <c r="AC133" s="192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193" t="s">
        <v>309</v>
      </c>
      <c r="F137" s="193"/>
      <c r="G137" s="193"/>
      <c r="H137" s="193"/>
      <c r="V137" s="17"/>
      <c r="X137" s="23" t="s">
        <v>82</v>
      </c>
      <c r="Y137" s="20">
        <f>IF(B137="PAGADO",0,C142)</f>
        <v>474.76</v>
      </c>
      <c r="AA137" s="193" t="s">
        <v>309</v>
      </c>
      <c r="AB137" s="193"/>
      <c r="AC137" s="193"/>
      <c r="AD137" s="193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5" t="str">
        <f>IF(Y142&lt;0,"NO PAGAR","COBRAR'")</f>
        <v>COBRAR'</v>
      </c>
      <c r="Y143" s="195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 x14ac:dyDescent="0.35">
      <c r="B144" s="195" t="str">
        <f>IF(C142&lt;0,"NO PAGAR","COBRAR'")</f>
        <v>COBRAR'</v>
      </c>
      <c r="C144" s="195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186" t="s">
        <v>9</v>
      </c>
      <c r="C145" s="18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86" t="s">
        <v>9</v>
      </c>
      <c r="Y145" s="187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188" t="s">
        <v>7</v>
      </c>
      <c r="F153" s="189"/>
      <c r="G153" s="190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88" t="s">
        <v>7</v>
      </c>
      <c r="AB153" s="189"/>
      <c r="AC153" s="190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188" t="s">
        <v>7</v>
      </c>
      <c r="O155" s="189"/>
      <c r="P155" s="189"/>
      <c r="Q155" s="190"/>
      <c r="R155" s="18">
        <f>SUM(R139:R154)</f>
        <v>20</v>
      </c>
      <c r="S155" s="3"/>
      <c r="V155" s="17"/>
      <c r="X155" s="12"/>
      <c r="Y155" s="10"/>
      <c r="AJ155" s="188" t="s">
        <v>7</v>
      </c>
      <c r="AK155" s="189"/>
      <c r="AL155" s="189"/>
      <c r="AM155" s="190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191" t="s">
        <v>29</v>
      </c>
      <c r="AD180" s="191"/>
      <c r="AE180" s="191"/>
    </row>
    <row r="181" spans="2:41" x14ac:dyDescent="0.25">
      <c r="H181" s="192" t="s">
        <v>28</v>
      </c>
      <c r="I181" s="192"/>
      <c r="J181" s="192"/>
      <c r="V181" s="17"/>
      <c r="AC181" s="191"/>
      <c r="AD181" s="191"/>
      <c r="AE181" s="191"/>
    </row>
    <row r="182" spans="2:41" x14ac:dyDescent="0.25">
      <c r="H182" s="192"/>
      <c r="I182" s="192"/>
      <c r="J182" s="192"/>
      <c r="V182" s="17"/>
      <c r="AC182" s="191"/>
      <c r="AD182" s="191"/>
      <c r="AE182" s="191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193" t="s">
        <v>253</v>
      </c>
      <c r="F186" s="193"/>
      <c r="G186" s="193"/>
      <c r="H186" s="193"/>
      <c r="V186" s="17"/>
      <c r="X186" s="23" t="s">
        <v>130</v>
      </c>
      <c r="Y186" s="20">
        <f>IF(B186="PAGADO",0,C191)</f>
        <v>1010</v>
      </c>
      <c r="AA186" s="193" t="s">
        <v>309</v>
      </c>
      <c r="AB186" s="193"/>
      <c r="AC186" s="193"/>
      <c r="AD186" s="193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194" t="str">
        <f>IF(C191&lt;0,"NO PAGAR","COBRAR")</f>
        <v>COBRAR</v>
      </c>
      <c r="C192" s="194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4" t="str">
        <f>IF(Y191&lt;0,"NO PAGAR","COBRAR")</f>
        <v>COBRAR</v>
      </c>
      <c r="Y192" s="194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186" t="s">
        <v>9</v>
      </c>
      <c r="C193" s="187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6" t="s">
        <v>9</v>
      </c>
      <c r="Y193" s="187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188" t="s">
        <v>7</v>
      </c>
      <c r="F202" s="189"/>
      <c r="G202" s="190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88" t="s">
        <v>7</v>
      </c>
      <c r="AB202" s="189"/>
      <c r="AC202" s="190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188" t="s">
        <v>7</v>
      </c>
      <c r="O204" s="189"/>
      <c r="P204" s="189"/>
      <c r="Q204" s="190"/>
      <c r="R204" s="18">
        <f>SUM(R188:R203)</f>
        <v>0</v>
      </c>
      <c r="S204" s="3"/>
      <c r="V204" s="17"/>
      <c r="X204" s="12"/>
      <c r="Y204" s="10"/>
      <c r="AJ204" s="188" t="s">
        <v>7</v>
      </c>
      <c r="AK204" s="189"/>
      <c r="AL204" s="189"/>
      <c r="AM204" s="190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192" t="s">
        <v>30</v>
      </c>
      <c r="I226" s="192"/>
      <c r="J226" s="192"/>
      <c r="V226" s="17"/>
      <c r="AA226" s="192" t="s">
        <v>31</v>
      </c>
      <c r="AB226" s="192"/>
      <c r="AC226" s="192"/>
    </row>
    <row r="227" spans="2:41" x14ac:dyDescent="0.25">
      <c r="H227" s="192"/>
      <c r="I227" s="192"/>
      <c r="J227" s="192"/>
      <c r="V227" s="17"/>
      <c r="AA227" s="192"/>
      <c r="AB227" s="192"/>
      <c r="AC227" s="192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193" t="s">
        <v>253</v>
      </c>
      <c r="F231" s="193"/>
      <c r="G231" s="193"/>
      <c r="H231" s="193"/>
      <c r="V231" s="17"/>
      <c r="X231" s="23" t="s">
        <v>82</v>
      </c>
      <c r="Y231" s="20">
        <f>IF(B231="PAGADO",0,C236)</f>
        <v>0</v>
      </c>
      <c r="AA231" s="193" t="s">
        <v>253</v>
      </c>
      <c r="AB231" s="193"/>
      <c r="AC231" s="193"/>
      <c r="AD231" s="193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5" t="str">
        <f>IF(Y236&lt;0,"NO PAGAR","COBRAR'")</f>
        <v>COBRAR'</v>
      </c>
      <c r="Y237" s="195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 x14ac:dyDescent="0.35">
      <c r="B238" s="195" t="str">
        <f>IF(C236&lt;0,"NO PAGAR","COBRAR'")</f>
        <v>COBRAR'</v>
      </c>
      <c r="C238" s="195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 x14ac:dyDescent="0.25">
      <c r="B239" s="186" t="s">
        <v>9</v>
      </c>
      <c r="C239" s="18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86" t="s">
        <v>9</v>
      </c>
      <c r="Y239" s="187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188" t="s">
        <v>7</v>
      </c>
      <c r="F247" s="189"/>
      <c r="G247" s="190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88" t="s">
        <v>7</v>
      </c>
      <c r="AB247" s="189"/>
      <c r="AC247" s="190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188" t="s">
        <v>7</v>
      </c>
      <c r="O249" s="189"/>
      <c r="P249" s="189"/>
      <c r="Q249" s="190"/>
      <c r="R249" s="18">
        <f>SUM(R233:R248)</f>
        <v>0</v>
      </c>
      <c r="S249" s="3"/>
      <c r="V249" s="17"/>
      <c r="X249" s="12"/>
      <c r="Y249" s="10"/>
      <c r="AJ249" s="188" t="s">
        <v>7</v>
      </c>
      <c r="AK249" s="189"/>
      <c r="AL249" s="189"/>
      <c r="AM249" s="190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191" t="s">
        <v>29</v>
      </c>
      <c r="AD272" s="191"/>
      <c r="AE272" s="191"/>
    </row>
    <row r="273" spans="2:41" x14ac:dyDescent="0.25">
      <c r="H273" s="192" t="s">
        <v>28</v>
      </c>
      <c r="I273" s="192"/>
      <c r="J273" s="192"/>
      <c r="V273" s="17"/>
      <c r="AC273" s="191"/>
      <c r="AD273" s="191"/>
      <c r="AE273" s="191"/>
    </row>
    <row r="274" spans="2:41" x14ac:dyDescent="0.25">
      <c r="H274" s="192"/>
      <c r="I274" s="192"/>
      <c r="J274" s="192"/>
      <c r="V274" s="17"/>
      <c r="AC274" s="191"/>
      <c r="AD274" s="191"/>
      <c r="AE274" s="191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193" t="s">
        <v>253</v>
      </c>
      <c r="F278" s="193"/>
      <c r="G278" s="193"/>
      <c r="H278" s="193"/>
      <c r="V278" s="17"/>
      <c r="X278" s="23" t="s">
        <v>32</v>
      </c>
      <c r="Y278" s="20">
        <f>IF(B278="PAGADO",0,C283)</f>
        <v>-367.1</v>
      </c>
      <c r="AA278" s="193" t="s">
        <v>253</v>
      </c>
      <c r="AB278" s="193"/>
      <c r="AC278" s="193"/>
      <c r="AD278" s="193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194" t="str">
        <f>IF(C283&lt;0,"NO PAGAR","COBRAR")</f>
        <v>NO PAGAR</v>
      </c>
      <c r="C284" s="194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4" t="str">
        <f>IF(Y283&lt;0,"NO PAGAR","COBRAR")</f>
        <v>NO PAGAR</v>
      </c>
      <c r="Y284" s="194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186" t="s">
        <v>9</v>
      </c>
      <c r="C285" s="187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6" t="s">
        <v>9</v>
      </c>
      <c r="Y285" s="187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188" t="s">
        <v>7</v>
      </c>
      <c r="F294" s="189"/>
      <c r="G294" s="190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88" t="s">
        <v>7</v>
      </c>
      <c r="AB294" s="189"/>
      <c r="AC294" s="190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188" t="s">
        <v>7</v>
      </c>
      <c r="O296" s="189"/>
      <c r="P296" s="189"/>
      <c r="Q296" s="190"/>
      <c r="R296" s="18">
        <f>SUM(R280:R295)</f>
        <v>320</v>
      </c>
      <c r="S296" s="3"/>
      <c r="V296" s="17"/>
      <c r="X296" s="12"/>
      <c r="Y296" s="10"/>
      <c r="AJ296" s="188" t="s">
        <v>7</v>
      </c>
      <c r="AK296" s="189"/>
      <c r="AL296" s="189"/>
      <c r="AM296" s="190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192" t="s">
        <v>30</v>
      </c>
      <c r="I318" s="192"/>
      <c r="J318" s="192"/>
      <c r="V318" s="17"/>
      <c r="AA318" s="192" t="s">
        <v>31</v>
      </c>
      <c r="AB318" s="192"/>
      <c r="AC318" s="192"/>
    </row>
    <row r="319" spans="1:43" x14ac:dyDescent="0.25">
      <c r="H319" s="192"/>
      <c r="I319" s="192"/>
      <c r="J319" s="192"/>
      <c r="V319" s="17"/>
      <c r="AA319" s="192"/>
      <c r="AB319" s="192"/>
      <c r="AC319" s="192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193" t="s">
        <v>309</v>
      </c>
      <c r="F323" s="193"/>
      <c r="G323" s="193"/>
      <c r="H323" s="193"/>
      <c r="V323" s="17"/>
      <c r="X323" s="23" t="s">
        <v>32</v>
      </c>
      <c r="Y323" s="20">
        <f>IF(B1070="PAGADO",0,C328)</f>
        <v>-324.73999999999978</v>
      </c>
      <c r="AA323" s="193" t="s">
        <v>309</v>
      </c>
      <c r="AB323" s="193"/>
      <c r="AC323" s="193"/>
      <c r="AD323" s="193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95" t="str">
        <f>IF(Y328&lt;0,"NO PAGAR","COBRAR'")</f>
        <v>NO PAGAR</v>
      </c>
      <c r="Y329" s="195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195" t="str">
        <f>IF(C328&lt;0,"NO PAGAR","COBRAR'")</f>
        <v>NO PAGAR</v>
      </c>
      <c r="C330" s="195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186" t="s">
        <v>9</v>
      </c>
      <c r="C331" s="187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86" t="s">
        <v>9</v>
      </c>
      <c r="Y331" s="187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88" t="s">
        <v>7</v>
      </c>
      <c r="AB339" s="189"/>
      <c r="AC339" s="190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188" t="s">
        <v>7</v>
      </c>
      <c r="F340" s="189"/>
      <c r="G340" s="190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188" t="s">
        <v>7</v>
      </c>
      <c r="O341" s="189"/>
      <c r="P341" s="189"/>
      <c r="Q341" s="190"/>
      <c r="R341" s="18">
        <f>SUM(R325:R340)</f>
        <v>3750</v>
      </c>
      <c r="S341" s="3"/>
      <c r="V341" s="17"/>
      <c r="X341" s="12"/>
      <c r="Y341" s="10"/>
      <c r="AJ341" s="188" t="s">
        <v>7</v>
      </c>
      <c r="AK341" s="189"/>
      <c r="AL341" s="189"/>
      <c r="AM341" s="190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6"/>
      <c r="J366" s="76"/>
      <c r="V366" s="17"/>
    </row>
    <row r="367" spans="5:31" ht="29.25" customHeight="1" x14ac:dyDescent="0.4">
      <c r="H367" s="76" t="s">
        <v>28</v>
      </c>
      <c r="I367" s="76"/>
      <c r="J367" s="76"/>
      <c r="V367" s="17"/>
    </row>
    <row r="368" spans="5:31" ht="26.25" x14ac:dyDescent="0.4">
      <c r="H368" s="76"/>
      <c r="V368" s="17"/>
      <c r="X368" s="205" t="s">
        <v>64</v>
      </c>
      <c r="AC368" s="199" t="s">
        <v>29</v>
      </c>
      <c r="AD368" s="199"/>
      <c r="AE368" s="199"/>
    </row>
    <row r="369" spans="2:41" x14ac:dyDescent="0.25">
      <c r="V369" s="17"/>
      <c r="X369" s="205"/>
      <c r="AC369" s="199"/>
      <c r="AD369" s="199"/>
      <c r="AE369" s="199"/>
    </row>
    <row r="370" spans="2:41" ht="23.25" x14ac:dyDescent="0.35">
      <c r="B370" s="22" t="s">
        <v>64</v>
      </c>
      <c r="V370" s="17"/>
      <c r="X370" s="205"/>
      <c r="AC370" s="199"/>
      <c r="AD370" s="199"/>
      <c r="AE370" s="199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3" t="s">
        <v>309</v>
      </c>
      <c r="AB371" s="193"/>
      <c r="AC371" s="193"/>
      <c r="AD371" s="193"/>
    </row>
    <row r="372" spans="2:41" ht="23.25" x14ac:dyDescent="0.35">
      <c r="B372" s="1" t="s">
        <v>0</v>
      </c>
      <c r="C372" s="19">
        <f>H388</f>
        <v>590</v>
      </c>
      <c r="E372" s="193" t="s">
        <v>309</v>
      </c>
      <c r="F372" s="193"/>
      <c r="G372" s="193"/>
      <c r="H372" s="193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 x14ac:dyDescent="0.4">
      <c r="B377" s="194" t="str">
        <f>IF(C376&lt;0,"NO PAGAR","COBRAR")</f>
        <v>COBRAR</v>
      </c>
      <c r="C377" s="194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94" t="str">
        <f>IF(Y376&lt;0,"NO PAGAR","COBRAR")</f>
        <v>NO PAGAR</v>
      </c>
      <c r="Y377" s="194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186" t="s">
        <v>9</v>
      </c>
      <c r="C378" s="187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6" t="s">
        <v>9</v>
      </c>
      <c r="Y378" s="187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88" t="s">
        <v>7</v>
      </c>
      <c r="AK383" s="189"/>
      <c r="AL383" s="189"/>
      <c r="AM383" s="190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88" t="s">
        <v>7</v>
      </c>
      <c r="AB387" s="189"/>
      <c r="AC387" s="190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 x14ac:dyDescent="0.25">
      <c r="B388" s="12"/>
      <c r="C388" s="10"/>
      <c r="E388" s="188" t="s">
        <v>7</v>
      </c>
      <c r="F388" s="189"/>
      <c r="G388" s="190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 x14ac:dyDescent="0.25">
      <c r="B389" s="12"/>
      <c r="C389" s="10"/>
      <c r="E389" s="13"/>
      <c r="F389" s="13"/>
      <c r="G389" s="13"/>
      <c r="N389" s="188" t="s">
        <v>7</v>
      </c>
      <c r="O389" s="189"/>
      <c r="P389" s="189"/>
      <c r="Q389" s="190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 x14ac:dyDescent="0.25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 x14ac:dyDescent="0.25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 x14ac:dyDescent="0.25">
      <c r="V395" s="17"/>
      <c r="AR395" s="102"/>
    </row>
    <row r="396" spans="2:44" x14ac:dyDescent="0.25">
      <c r="V396" s="17"/>
      <c r="AR396" s="102"/>
    </row>
    <row r="397" spans="2:44" x14ac:dyDescent="0.25">
      <c r="V397" s="17"/>
      <c r="AR397" s="102"/>
    </row>
    <row r="398" spans="2:44" x14ac:dyDescent="0.25">
      <c r="V398" s="17"/>
      <c r="AR398" s="102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6" t="s">
        <v>30</v>
      </c>
      <c r="I405" s="76"/>
      <c r="J405" s="76"/>
      <c r="V405" s="17"/>
      <c r="AA405" s="192" t="s">
        <v>31</v>
      </c>
      <c r="AB405" s="192"/>
      <c r="AC405" s="192"/>
    </row>
    <row r="406" spans="1:43" ht="15" customHeight="1" x14ac:dyDescent="0.4">
      <c r="H406" s="76"/>
      <c r="I406" s="76"/>
      <c r="J406" s="76"/>
      <c r="V406" s="17"/>
      <c r="AA406" s="192"/>
      <c r="AB406" s="192"/>
      <c r="AC406" s="192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IF(X371="PAGADO",0,Y376)</f>
        <v>-22.400000000000091</v>
      </c>
      <c r="E410" s="193" t="s">
        <v>62</v>
      </c>
      <c r="F410" s="193"/>
      <c r="G410" s="193"/>
      <c r="H410" s="193"/>
      <c r="V410" s="17"/>
      <c r="X410" s="23" t="s">
        <v>82</v>
      </c>
      <c r="Y410" s="20">
        <f>IF(B410="PAGADO",0,C415)</f>
        <v>0</v>
      </c>
      <c r="AA410" s="193" t="s">
        <v>142</v>
      </c>
      <c r="AB410" s="193"/>
      <c r="AC410" s="193"/>
      <c r="AD410" s="193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95" t="str">
        <f>IF(Y415&lt;0,"NO PAGAR","COBRAR'")</f>
        <v>COBRAR'</v>
      </c>
      <c r="Y416" s="195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 x14ac:dyDescent="0.35">
      <c r="B417" s="195" t="str">
        <f>IF(C415&lt;0,"NO PAGAR","COBRAR'")</f>
        <v>COBRAR'</v>
      </c>
      <c r="C417" s="195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 x14ac:dyDescent="0.25">
      <c r="B418" s="186" t="s">
        <v>9</v>
      </c>
      <c r="C418" s="187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86" t="s">
        <v>9</v>
      </c>
      <c r="Y418" s="187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88" t="s">
        <v>7</v>
      </c>
      <c r="AK422" s="189"/>
      <c r="AL422" s="189"/>
      <c r="AM422" s="190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 x14ac:dyDescent="0.25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88" t="s">
        <v>7</v>
      </c>
      <c r="AB426" s="189"/>
      <c r="AC426" s="190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188" t="s">
        <v>7</v>
      </c>
      <c r="O428" s="189"/>
      <c r="P428" s="189"/>
      <c r="Q428" s="190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 x14ac:dyDescent="0.25">
      <c r="B430" s="12"/>
      <c r="C430" s="10"/>
      <c r="E430" s="188" t="s">
        <v>7</v>
      </c>
      <c r="F430" s="189"/>
      <c r="G430" s="190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191" t="s">
        <v>29</v>
      </c>
      <c r="AD441" s="191"/>
      <c r="AE441" s="191"/>
    </row>
    <row r="442" spans="2:41" ht="35.25" customHeight="1" x14ac:dyDescent="0.4">
      <c r="H442" s="76" t="s">
        <v>28</v>
      </c>
      <c r="I442" s="76"/>
      <c r="J442" s="76"/>
      <c r="V442" s="17"/>
      <c r="AC442" s="191"/>
      <c r="AD442" s="191"/>
      <c r="AE442" s="191"/>
    </row>
    <row r="443" spans="2:41" ht="15" customHeight="1" x14ac:dyDescent="0.4">
      <c r="H443" s="76"/>
      <c r="I443" s="76"/>
      <c r="J443" s="76"/>
      <c r="V443" s="17"/>
      <c r="AC443" s="191"/>
      <c r="AD443" s="191"/>
      <c r="AE443" s="191"/>
    </row>
    <row r="444" spans="2:41" x14ac:dyDescent="0.25">
      <c r="V444" s="17"/>
    </row>
    <row r="445" spans="2:41" x14ac:dyDescent="0.25">
      <c r="V445" s="17"/>
    </row>
    <row r="446" spans="2:41" ht="23.25" x14ac:dyDescent="0.3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193" t="s">
        <v>309</v>
      </c>
      <c r="F447" s="193"/>
      <c r="G447" s="193"/>
      <c r="H447" s="193"/>
      <c r="V447" s="17"/>
      <c r="X447" s="23" t="s">
        <v>32</v>
      </c>
      <c r="Y447" s="20">
        <f>IF(B447="PAGADO",0,C452)</f>
        <v>221.34</v>
      </c>
      <c r="AA447" s="193" t="s">
        <v>253</v>
      </c>
      <c r="AB447" s="193"/>
      <c r="AC447" s="193"/>
      <c r="AD447" s="193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 x14ac:dyDescent="0.25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 x14ac:dyDescent="0.25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 x14ac:dyDescent="0.25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 x14ac:dyDescent="0.4">
      <c r="B453" s="194" t="str">
        <f>IF(C452&lt;0,"NO PAGAR","COBRAR")</f>
        <v>COBRAR</v>
      </c>
      <c r="C453" s="194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94" t="str">
        <f>IF(Y452&lt;0,"NO PAGAR","COBRAR")</f>
        <v>NO PAGAR</v>
      </c>
      <c r="Y453" s="194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 x14ac:dyDescent="0.25">
      <c r="B454" s="186" t="s">
        <v>9</v>
      </c>
      <c r="C454" s="187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86" t="s">
        <v>9</v>
      </c>
      <c r="Y454" s="187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 x14ac:dyDescent="0.25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 x14ac:dyDescent="0.25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 x14ac:dyDescent="0.25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 x14ac:dyDescent="0.25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 x14ac:dyDescent="0.25">
      <c r="B463" s="11" t="s">
        <v>17</v>
      </c>
      <c r="C463" s="10"/>
      <c r="E463" s="188" t="s">
        <v>7</v>
      </c>
      <c r="F463" s="189"/>
      <c r="G463" s="190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88" t="s">
        <v>7</v>
      </c>
      <c r="AB463" s="189"/>
      <c r="AC463" s="190"/>
      <c r="AD463" s="5">
        <f>SUM(AD449:AD462)</f>
        <v>370</v>
      </c>
      <c r="AJ463" s="188" t="s">
        <v>7</v>
      </c>
      <c r="AK463" s="189"/>
      <c r="AL463" s="189"/>
      <c r="AM463" s="190"/>
      <c r="AN463" s="18">
        <f>SUM(AN447:AN462)</f>
        <v>118.26</v>
      </c>
      <c r="AO463" s="3"/>
    </row>
    <row r="464" spans="2:42" ht="30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 x14ac:dyDescent="0.25">
      <c r="B465" s="12"/>
      <c r="C465" s="10"/>
      <c r="N465" s="188" t="s">
        <v>7</v>
      </c>
      <c r="O465" s="189"/>
      <c r="P465" s="189"/>
      <c r="Q465" s="190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 x14ac:dyDescent="0.25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 x14ac:dyDescent="0.25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 x14ac:dyDescent="0.25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 x14ac:dyDescent="0.25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 x14ac:dyDescent="0.25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 x14ac:dyDescent="0.25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 x14ac:dyDescent="0.25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 x14ac:dyDescent="0.25">
      <c r="V473" s="17"/>
      <c r="AN473" s="132">
        <f>SUM(AN465:AN472)</f>
        <v>950.01</v>
      </c>
    </row>
    <row r="474" spans="1:43" x14ac:dyDescent="0.25">
      <c r="V474" s="17"/>
    </row>
    <row r="475" spans="1:43" x14ac:dyDescent="0.25">
      <c r="V475" s="17"/>
    </row>
    <row r="476" spans="1:4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5">
      <c r="V479" s="17"/>
    </row>
    <row r="480" spans="1:43" ht="18" customHeight="1" x14ac:dyDescent="0.4">
      <c r="H480" s="76"/>
      <c r="I480" s="76"/>
      <c r="J480" s="76"/>
      <c r="V480" s="17"/>
      <c r="AA480" s="192" t="s">
        <v>31</v>
      </c>
      <c r="AB480" s="192"/>
      <c r="AC480" s="192"/>
    </row>
    <row r="481" spans="2:41" ht="15" customHeight="1" x14ac:dyDescent="0.4">
      <c r="H481" s="76"/>
      <c r="I481" s="76"/>
      <c r="J481" s="76"/>
      <c r="V481" s="17"/>
      <c r="AA481" s="192"/>
      <c r="AB481" s="192"/>
      <c r="AC481" s="192"/>
    </row>
    <row r="482" spans="2:41" ht="23.25" x14ac:dyDescent="0.35">
      <c r="B482" s="24" t="s">
        <v>66</v>
      </c>
      <c r="V482" s="17"/>
      <c r="X482" s="22" t="s">
        <v>66</v>
      </c>
    </row>
    <row r="483" spans="2:41" ht="23.25" x14ac:dyDescent="0.35">
      <c r="B483" s="23" t="s">
        <v>32</v>
      </c>
      <c r="C483" s="20">
        <f>IF(X447="PAGADO",0,Y452)</f>
        <v>-575.75999999999988</v>
      </c>
      <c r="E483" s="193" t="s">
        <v>62</v>
      </c>
      <c r="F483" s="193"/>
      <c r="G483" s="193"/>
      <c r="H483" s="193"/>
      <c r="V483" s="17"/>
      <c r="X483" s="23" t="s">
        <v>32</v>
      </c>
      <c r="Y483" s="20">
        <f>IF(B1260="PAGADO",0,C488)</f>
        <v>-88.629999999999654</v>
      </c>
      <c r="AA483" s="193" t="s">
        <v>253</v>
      </c>
      <c r="AB483" s="193"/>
      <c r="AC483" s="193"/>
      <c r="AD483" s="193"/>
    </row>
    <row r="484" spans="2:41" x14ac:dyDescent="0.25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 x14ac:dyDescent="0.25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 x14ac:dyDescent="0.25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 x14ac:dyDescent="0.25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 x14ac:dyDescent="0.25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 x14ac:dyDescent="0.3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95" t="str">
        <f>IF(Y488&lt;0,"NO PAGAR","COBRAR'")</f>
        <v>NO PAGAR</v>
      </c>
      <c r="Y489" s="195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 x14ac:dyDescent="0.35">
      <c r="B490" s="195" t="str">
        <f>IF(C488&lt;0,"NO PAGAR","COBRAR'")</f>
        <v>NO PAGAR</v>
      </c>
      <c r="C490" s="195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 x14ac:dyDescent="0.25">
      <c r="B491" s="186" t="s">
        <v>9</v>
      </c>
      <c r="C491" s="187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86" t="s">
        <v>9</v>
      </c>
      <c r="Y491" s="187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 x14ac:dyDescent="0.25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 x14ac:dyDescent="0.25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 x14ac:dyDescent="0.25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 x14ac:dyDescent="0.25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 x14ac:dyDescent="0.25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 x14ac:dyDescent="0.25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 x14ac:dyDescent="0.25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 x14ac:dyDescent="0.25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 x14ac:dyDescent="0.25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 x14ac:dyDescent="0.3">
      <c r="B501" s="12" t="s">
        <v>960</v>
      </c>
      <c r="C501" s="10">
        <v>48.66</v>
      </c>
      <c r="E501" s="25"/>
      <c r="F501" s="3"/>
      <c r="G501" s="3"/>
      <c r="H501" s="18"/>
      <c r="N501" s="188" t="s">
        <v>7</v>
      </c>
      <c r="O501" s="189"/>
      <c r="P501" s="189"/>
      <c r="Q501" s="190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88" t="s">
        <v>7</v>
      </c>
      <c r="AK501" s="189"/>
      <c r="AL501" s="189"/>
      <c r="AM501" s="190"/>
      <c r="AN501" s="18">
        <f>SUM(AN485:AN500)</f>
        <v>3608.36</v>
      </c>
      <c r="AO501" s="3"/>
    </row>
    <row r="502" spans="2:42" ht="19.5" customHeight="1" thickBot="1" x14ac:dyDescent="0.3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 x14ac:dyDescent="0.3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 x14ac:dyDescent="0.3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88" t="s">
        <v>7</v>
      </c>
      <c r="AC504" s="190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 x14ac:dyDescent="0.3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 x14ac:dyDescent="0.3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 x14ac:dyDescent="0.3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 x14ac:dyDescent="0.25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</row>
    <row r="517" spans="2:41" x14ac:dyDescent="0.25">
      <c r="V517" s="17"/>
    </row>
    <row r="518" spans="2:41" x14ac:dyDescent="0.25">
      <c r="V518" s="17"/>
    </row>
    <row r="519" spans="2:41" x14ac:dyDescent="0.25">
      <c r="V519" s="17"/>
    </row>
    <row r="520" spans="2:41" x14ac:dyDescent="0.25">
      <c r="V520" s="17"/>
    </row>
    <row r="521" spans="2:41" ht="24" customHeight="1" x14ac:dyDescent="0.25">
      <c r="V521" s="17"/>
    </row>
    <row r="522" spans="2:41" hidden="1" x14ac:dyDescent="0.25">
      <c r="V522" s="17"/>
      <c r="AC522" s="191" t="s">
        <v>29</v>
      </c>
      <c r="AD522" s="191"/>
      <c r="AE522" s="191"/>
    </row>
    <row r="523" spans="2:41" ht="30" customHeight="1" x14ac:dyDescent="0.4">
      <c r="H523" s="76" t="s">
        <v>28</v>
      </c>
      <c r="I523" s="76"/>
      <c r="J523" s="76"/>
      <c r="V523" s="17"/>
      <c r="AC523" s="191"/>
      <c r="AD523" s="191"/>
      <c r="AE523" s="191"/>
    </row>
    <row r="524" spans="2:41" ht="23.25" x14ac:dyDescent="0.35">
      <c r="B524" s="22" t="s">
        <v>67</v>
      </c>
      <c r="V524" s="17"/>
      <c r="X524" s="22" t="s">
        <v>67</v>
      </c>
    </row>
    <row r="525" spans="2:41" ht="18" customHeight="1" x14ac:dyDescent="0.35">
      <c r="B525" s="23" t="s">
        <v>32</v>
      </c>
      <c r="C525" s="20">
        <f>IF(X483="PAGADO",0,Y488)</f>
        <v>-1000</v>
      </c>
      <c r="E525" s="193" t="s">
        <v>253</v>
      </c>
      <c r="F525" s="193"/>
      <c r="G525" s="193"/>
      <c r="H525" s="193"/>
      <c r="V525" s="17"/>
      <c r="X525" s="23" t="s">
        <v>32</v>
      </c>
      <c r="Y525" s="20">
        <f>IF(B525="PAGADO",0,C530)</f>
        <v>-2189.3999999999996</v>
      </c>
      <c r="AA525" s="193" t="s">
        <v>1053</v>
      </c>
      <c r="AB525" s="193"/>
      <c r="AC525" s="193"/>
      <c r="AD525" s="193"/>
    </row>
    <row r="526" spans="2:41" x14ac:dyDescent="0.25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 x14ac:dyDescent="0.25">
      <c r="C527" s="20"/>
      <c r="E527" s="4"/>
      <c r="F527" s="3"/>
      <c r="G527" s="3"/>
      <c r="H527" s="5"/>
      <c r="N527" s="25">
        <v>45111</v>
      </c>
      <c r="O527" s="3" t="s">
        <v>1033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 x14ac:dyDescent="0.25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1034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 x14ac:dyDescent="0.25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1047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 x14ac:dyDescent="0.25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1048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 x14ac:dyDescent="0.4">
      <c r="B531" s="194" t="str">
        <f>IF(C530&lt;0,"NO PAGAR","COBRAR")</f>
        <v>NO PAGAR</v>
      </c>
      <c r="C531" s="194"/>
      <c r="E531" s="4"/>
      <c r="F531" s="3"/>
      <c r="G531" s="3"/>
      <c r="H531" s="5"/>
      <c r="N531" s="25">
        <v>45112</v>
      </c>
      <c r="O531" s="3" t="s">
        <v>1049</v>
      </c>
      <c r="P531" s="3"/>
      <c r="Q531" s="3"/>
      <c r="R531" s="18">
        <v>64.5</v>
      </c>
      <c r="S531" s="3"/>
      <c r="V531" s="17"/>
      <c r="X531" s="194" t="str">
        <f>IF(Y530&lt;0,"NO PAGAR","COBRAR")</f>
        <v>NO PAGAR</v>
      </c>
      <c r="Y531" s="194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86" t="s">
        <v>9</v>
      </c>
      <c r="C532" s="187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86" t="s">
        <v>9</v>
      </c>
      <c r="Y532" s="187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1028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1027</v>
      </c>
      <c r="C541" s="10">
        <v>700.28</v>
      </c>
      <c r="E541" s="188" t="s">
        <v>7</v>
      </c>
      <c r="F541" s="189"/>
      <c r="G541" s="190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88" t="s">
        <v>7</v>
      </c>
      <c r="AB541" s="189"/>
      <c r="AC541" s="190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 x14ac:dyDescent="0.25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 x14ac:dyDescent="0.3">
      <c r="B543" s="12"/>
      <c r="C543" s="10"/>
      <c r="N543" s="188" t="s">
        <v>7</v>
      </c>
      <c r="O543" s="189"/>
      <c r="P543" s="189"/>
      <c r="Q543" s="190"/>
      <c r="R543" s="18">
        <f>SUM(R527:R542)</f>
        <v>290.27999999999997</v>
      </c>
      <c r="S543" s="3"/>
      <c r="V543" s="17"/>
      <c r="X543" s="12"/>
      <c r="Y543" s="10"/>
      <c r="AJ543" s="188" t="s">
        <v>7</v>
      </c>
      <c r="AK543" s="189"/>
      <c r="AL543" s="189"/>
      <c r="AM543" s="190"/>
      <c r="AN543" s="18">
        <f>SUM(AN527:AN542)</f>
        <v>340</v>
      </c>
      <c r="AO543" s="3"/>
    </row>
    <row r="544" spans="2:41" ht="15" customHeight="1" thickBot="1" x14ac:dyDescent="0.3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 x14ac:dyDescent="0.3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 x14ac:dyDescent="0.3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 x14ac:dyDescent="0.3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 x14ac:dyDescent="0.3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 x14ac:dyDescent="0.3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 x14ac:dyDescent="0.3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 x14ac:dyDescent="0.3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 x14ac:dyDescent="0.25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 x14ac:dyDescent="0.25">
      <c r="D553" t="s">
        <v>22</v>
      </c>
      <c r="E553" t="s">
        <v>21</v>
      </c>
      <c r="V553" s="17"/>
    </row>
    <row r="554" spans="2:28" x14ac:dyDescent="0.25">
      <c r="E554" s="1" t="s">
        <v>19</v>
      </c>
      <c r="V554" s="17"/>
    </row>
    <row r="555" spans="2:28" x14ac:dyDescent="0.25">
      <c r="V555" s="17"/>
    </row>
    <row r="556" spans="2:28" x14ac:dyDescent="0.25">
      <c r="V556" s="17"/>
    </row>
    <row r="557" spans="2:28" x14ac:dyDescent="0.25">
      <c r="V557" s="17"/>
    </row>
    <row r="558" spans="2:28" x14ac:dyDescent="0.25">
      <c r="V558" s="17"/>
    </row>
    <row r="559" spans="2:28" x14ac:dyDescent="0.25">
      <c r="V559" s="17"/>
    </row>
    <row r="560" spans="2:28" x14ac:dyDescent="0.25">
      <c r="V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5">
      <c r="V564" s="17"/>
    </row>
    <row r="565" spans="1:43" ht="27" customHeight="1" x14ac:dyDescent="0.4">
      <c r="H565" s="76" t="s">
        <v>30</v>
      </c>
      <c r="I565" s="76"/>
      <c r="J565" s="76"/>
      <c r="V565" s="17"/>
      <c r="AA565" s="192" t="s">
        <v>31</v>
      </c>
      <c r="AB565" s="192"/>
      <c r="AC565" s="192"/>
    </row>
    <row r="566" spans="1:43" ht="23.25" x14ac:dyDescent="0.35">
      <c r="B566" s="24" t="s">
        <v>67</v>
      </c>
      <c r="V566" s="17"/>
      <c r="X566" s="22" t="s">
        <v>67</v>
      </c>
    </row>
    <row r="567" spans="1:43" ht="23.25" x14ac:dyDescent="0.35">
      <c r="B567" s="23" t="s">
        <v>32</v>
      </c>
      <c r="C567" s="20">
        <f>IF(X525="PAGADO",0,Y530)</f>
        <v>-1594.3999999999996</v>
      </c>
      <c r="E567" s="193" t="s">
        <v>309</v>
      </c>
      <c r="F567" s="193"/>
      <c r="G567" s="193"/>
      <c r="H567" s="193"/>
      <c r="V567" s="17"/>
      <c r="X567" s="23" t="s">
        <v>32</v>
      </c>
      <c r="Y567" s="20">
        <f>IF(B1359="PAGADO",0,C572)</f>
        <v>-1694.4249999999993</v>
      </c>
      <c r="AA567" s="193" t="s">
        <v>309</v>
      </c>
      <c r="AB567" s="193"/>
      <c r="AC567" s="193"/>
      <c r="AD567" s="193"/>
    </row>
    <row r="568" spans="1:43" x14ac:dyDescent="0.25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 x14ac:dyDescent="0.25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1084</v>
      </c>
      <c r="AL569" s="3"/>
      <c r="AM569" s="3"/>
      <c r="AN569" s="18">
        <v>36</v>
      </c>
      <c r="AO569" s="3"/>
    </row>
    <row r="570" spans="1:43" x14ac:dyDescent="0.25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1097</v>
      </c>
      <c r="AC570" s="3" t="s">
        <v>1098</v>
      </c>
      <c r="AD570" s="5">
        <v>140</v>
      </c>
      <c r="AE570" t="s">
        <v>146</v>
      </c>
      <c r="AJ570" s="25">
        <v>45134</v>
      </c>
      <c r="AK570" s="3" t="s">
        <v>1099</v>
      </c>
      <c r="AL570" s="3"/>
      <c r="AM570" s="3"/>
      <c r="AN570" s="18">
        <v>100</v>
      </c>
      <c r="AO570" s="3"/>
    </row>
    <row r="571" spans="1:43" x14ac:dyDescent="0.25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 x14ac:dyDescent="0.25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 x14ac:dyDescent="0.3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5" t="str">
        <f>IF(Y572&lt;0,"NO PAGAR","COBRAR'")</f>
        <v>NO PAGAR</v>
      </c>
      <c r="Y573" s="195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 x14ac:dyDescent="0.35">
      <c r="B574" s="195" t="str">
        <f>IF(C572&lt;0,"NO PAGAR","COBRAR'")</f>
        <v>NO PAGAR</v>
      </c>
      <c r="C574" s="195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x14ac:dyDescent="0.25">
      <c r="B575" s="186" t="s">
        <v>9</v>
      </c>
      <c r="C575" s="187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86" t="s">
        <v>9</v>
      </c>
      <c r="Y575" s="18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x14ac:dyDescent="0.25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88" t="s">
        <v>7</v>
      </c>
      <c r="AB583" s="189"/>
      <c r="AC583" s="190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 x14ac:dyDescent="0.25">
      <c r="B584" s="11" t="s">
        <v>1076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25">
        <v>45071</v>
      </c>
      <c r="F585" s="3" t="s">
        <v>1071</v>
      </c>
      <c r="G585" s="3" t="s">
        <v>1072</v>
      </c>
      <c r="H585" s="168">
        <v>140</v>
      </c>
      <c r="I585" t="s">
        <v>378</v>
      </c>
      <c r="N585" s="188" t="s">
        <v>7</v>
      </c>
      <c r="O585" s="189"/>
      <c r="P585" s="189"/>
      <c r="Q585" s="190"/>
      <c r="R585" s="18">
        <f>SUM(R569:R584)</f>
        <v>3300</v>
      </c>
      <c r="S585" s="3"/>
      <c r="V585" s="17"/>
      <c r="X585" s="12"/>
      <c r="Y585" s="10"/>
      <c r="AJ585" s="188" t="s">
        <v>7</v>
      </c>
      <c r="AK585" s="189"/>
      <c r="AL585" s="189"/>
      <c r="AM585" s="190"/>
      <c r="AN585" s="18">
        <f>SUM(AN569:AN584)</f>
        <v>1125.5700000000002</v>
      </c>
      <c r="AO585" s="3"/>
    </row>
    <row r="586" spans="2:41" ht="15.75" thickBot="1" x14ac:dyDescent="0.3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 x14ac:dyDescent="0.3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1075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 x14ac:dyDescent="0.25">
      <c r="B588" s="12"/>
      <c r="C588" s="10"/>
      <c r="E588" s="53"/>
      <c r="F588" s="3"/>
      <c r="G588" s="3"/>
      <c r="H588" s="3"/>
      <c r="N588" t="s">
        <v>1075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 x14ac:dyDescent="0.25">
      <c r="B589" s="12"/>
      <c r="C589" s="10"/>
      <c r="E589" s="3"/>
      <c r="F589" s="3"/>
      <c r="G589" s="3"/>
      <c r="H589" s="3"/>
      <c r="N589" t="s">
        <v>1075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 x14ac:dyDescent="0.25">
      <c r="B590" s="12"/>
      <c r="C590" s="10"/>
      <c r="E590" s="3"/>
      <c r="F590" s="3"/>
      <c r="G590" s="3"/>
      <c r="H590" s="3"/>
      <c r="N590" t="s">
        <v>1075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 x14ac:dyDescent="0.25">
      <c r="B591" s="12"/>
      <c r="C591" s="10"/>
      <c r="E591" s="3"/>
      <c r="F591" s="188" t="s">
        <v>7</v>
      </c>
      <c r="G591" s="190"/>
      <c r="H591" s="18">
        <f>SUM(H569:H590)</f>
        <v>3730</v>
      </c>
      <c r="N591" t="s">
        <v>1075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 x14ac:dyDescent="0.3">
      <c r="B592" s="12"/>
      <c r="C592" s="10"/>
      <c r="N592" t="s">
        <v>1075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 x14ac:dyDescent="0.3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 x14ac:dyDescent="0.25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 x14ac:dyDescent="0.25">
      <c r="E595" s="1"/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</row>
    <row r="608" spans="2:31" ht="15.75" customHeight="1" x14ac:dyDescent="0.25">
      <c r="V608" s="17"/>
      <c r="AC608" s="191" t="s">
        <v>29</v>
      </c>
      <c r="AD608" s="191"/>
      <c r="AE608" s="191"/>
    </row>
    <row r="609" spans="2:41" ht="23.25" customHeight="1" x14ac:dyDescent="0.4">
      <c r="H609" s="76" t="s">
        <v>28</v>
      </c>
      <c r="I609" s="76"/>
      <c r="J609" s="76"/>
      <c r="V609" s="17"/>
      <c r="AC609" s="191"/>
      <c r="AD609" s="191"/>
      <c r="AE609" s="191"/>
    </row>
    <row r="610" spans="2:41" ht="15" customHeight="1" x14ac:dyDescent="0.4">
      <c r="H610" s="76"/>
      <c r="I610" s="76"/>
      <c r="J610" s="76"/>
      <c r="V610" s="17"/>
      <c r="AC610" s="191"/>
      <c r="AD610" s="191"/>
      <c r="AE610" s="191"/>
    </row>
    <row r="611" spans="2:41" x14ac:dyDescent="0.25">
      <c r="V611" s="17"/>
    </row>
    <row r="612" spans="2:41" x14ac:dyDescent="0.25">
      <c r="V612" s="17"/>
    </row>
    <row r="613" spans="2:41" ht="23.25" x14ac:dyDescent="0.35">
      <c r="B613" s="22" t="s">
        <v>68</v>
      </c>
      <c r="V613" s="17"/>
      <c r="X613" s="22" t="s">
        <v>68</v>
      </c>
    </row>
    <row r="614" spans="2:41" ht="23.25" x14ac:dyDescent="0.35">
      <c r="B614" s="23" t="s">
        <v>32</v>
      </c>
      <c r="C614" s="20">
        <f>IF(X567="PAGADO",0,Y572)</f>
        <v>-2499.9949999999994</v>
      </c>
      <c r="E614" s="193" t="s">
        <v>309</v>
      </c>
      <c r="F614" s="193"/>
      <c r="G614" s="193"/>
      <c r="H614" s="193"/>
      <c r="V614" s="17"/>
      <c r="X614" s="23" t="s">
        <v>32</v>
      </c>
      <c r="Y614" s="20">
        <f>IF(B614="PAGADO",0,C619)</f>
        <v>-782.98099999999931</v>
      </c>
      <c r="AA614" s="193" t="s">
        <v>309</v>
      </c>
      <c r="AB614" s="193"/>
      <c r="AC614" s="193"/>
      <c r="AD614" s="193"/>
    </row>
    <row r="615" spans="2:41" x14ac:dyDescent="0.25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 x14ac:dyDescent="0.25">
      <c r="C616" s="20"/>
      <c r="E616" s="4">
        <v>45066</v>
      </c>
      <c r="F616" s="3" t="s">
        <v>1102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1119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1055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 x14ac:dyDescent="0.25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1130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1180</v>
      </c>
      <c r="AL617" s="3"/>
      <c r="AM617" s="3"/>
      <c r="AN617" s="18">
        <v>20</v>
      </c>
      <c r="AO617" s="3"/>
    </row>
    <row r="618" spans="2:41" x14ac:dyDescent="0.25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 x14ac:dyDescent="0.25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1187</v>
      </c>
      <c r="AL619" s="3"/>
      <c r="AM619" s="3"/>
      <c r="AN619" s="18">
        <v>59.09</v>
      </c>
      <c r="AO619" s="3"/>
    </row>
    <row r="620" spans="2:41" ht="26.25" x14ac:dyDescent="0.4">
      <c r="B620" s="194" t="str">
        <f>IF(C619&lt;0,"NO PAGAR","COBRAR")</f>
        <v>NO PAGAR</v>
      </c>
      <c r="C620" s="194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94" t="str">
        <f>IF(Y619&lt;0,"NO PAGAR","COBRAR")</f>
        <v>NO PAGAR</v>
      </c>
      <c r="Y620" s="194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86" t="s">
        <v>9</v>
      </c>
      <c r="C621" s="187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86" t="s">
        <v>9</v>
      </c>
      <c r="Y621" s="187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>
        <v>45093</v>
      </c>
      <c r="F625" s="3" t="s">
        <v>1061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>
        <v>20</v>
      </c>
      <c r="E626" s="4">
        <v>45096</v>
      </c>
      <c r="F626" s="3" t="s">
        <v>1061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>
        <v>45098</v>
      </c>
      <c r="F627" s="3" t="s">
        <v>1061</v>
      </c>
      <c r="G627" s="3" t="s">
        <v>1116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1181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>
        <v>45107</v>
      </c>
      <c r="F628" s="3" t="s">
        <v>1117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1195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>
        <f>R636</f>
        <v>378.98599999999999</v>
      </c>
      <c r="E630" s="188" t="s">
        <v>7</v>
      </c>
      <c r="F630" s="189"/>
      <c r="G630" s="190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88" t="s">
        <v>7</v>
      </c>
      <c r="AB630" s="189"/>
      <c r="AC630" s="190"/>
      <c r="AD630" s="5">
        <f>SUM(AD616:AD629)</f>
        <v>895</v>
      </c>
      <c r="AE630" s="178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 x14ac:dyDescent="0.25">
      <c r="B632" s="12"/>
      <c r="C632" s="10"/>
      <c r="N632" s="188" t="s">
        <v>7</v>
      </c>
      <c r="O632" s="189"/>
      <c r="P632" s="189"/>
      <c r="Q632" s="190"/>
      <c r="R632" s="18">
        <f>SUM(R616:R631)</f>
        <v>74</v>
      </c>
      <c r="S632" s="3"/>
      <c r="V632" s="17"/>
      <c r="X632" s="12"/>
      <c r="Y632" s="10"/>
      <c r="AJ632" s="188" t="s">
        <v>7</v>
      </c>
      <c r="AK632" s="189"/>
      <c r="AL632" s="189"/>
      <c r="AM632" s="190"/>
      <c r="AN632" s="18">
        <f>SUM(AN616:AN631)</f>
        <v>1365.1899999999998</v>
      </c>
      <c r="AO632" s="3"/>
    </row>
    <row r="633" spans="2:41" x14ac:dyDescent="0.25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 x14ac:dyDescent="0.25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 x14ac:dyDescent="0.25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 x14ac:dyDescent="0.25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 x14ac:dyDescent="0.25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 x14ac:dyDescent="0.25">
      <c r="E638" s="1" t="s">
        <v>19</v>
      </c>
      <c r="V638" s="17"/>
      <c r="AA638" s="1" t="s">
        <v>19</v>
      </c>
    </row>
    <row r="639" spans="2:41" x14ac:dyDescent="0.25">
      <c r="V639" s="17"/>
    </row>
    <row r="640" spans="2:41" x14ac:dyDescent="0.25">
      <c r="V640" s="17"/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V648" s="17"/>
    </row>
    <row r="649" spans="1:43" ht="31.5" customHeight="1" x14ac:dyDescent="0.4">
      <c r="H649" s="76" t="s">
        <v>30</v>
      </c>
      <c r="I649" s="76"/>
      <c r="J649" s="76"/>
      <c r="V649" s="17"/>
      <c r="AA649" s="192" t="s">
        <v>31</v>
      </c>
      <c r="AB649" s="192"/>
      <c r="AC649" s="192"/>
    </row>
    <row r="650" spans="1:43" ht="15" customHeight="1" x14ac:dyDescent="0.4">
      <c r="H650" s="76"/>
      <c r="I650" s="76"/>
      <c r="J650" s="76"/>
      <c r="V650" s="17"/>
      <c r="AA650" s="192"/>
      <c r="AB650" s="192"/>
      <c r="AC650" s="192"/>
    </row>
    <row r="651" spans="1:43" ht="23.25" x14ac:dyDescent="0.35">
      <c r="B651" s="24" t="s">
        <v>68</v>
      </c>
      <c r="V651" s="17"/>
      <c r="X651" s="22" t="s">
        <v>68</v>
      </c>
    </row>
    <row r="652" spans="1:43" ht="23.25" x14ac:dyDescent="0.35">
      <c r="B652" s="23" t="s">
        <v>32</v>
      </c>
      <c r="C652" s="20">
        <f>IF(X614="PAGADO",0,Y619)</f>
        <v>-1459.9809999999993</v>
      </c>
      <c r="E652" s="193" t="s">
        <v>309</v>
      </c>
      <c r="F652" s="193"/>
      <c r="G652" s="193"/>
      <c r="H652" s="193"/>
      <c r="V652" s="17"/>
      <c r="X652" s="23" t="s">
        <v>32</v>
      </c>
      <c r="Y652" s="20">
        <f>IF(B1452="PAGADO",0,C657)</f>
        <v>125.01900000000069</v>
      </c>
      <c r="AA652" s="193" t="s">
        <v>309</v>
      </c>
      <c r="AB652" s="193"/>
      <c r="AC652" s="193"/>
      <c r="AD652" s="193"/>
    </row>
    <row r="653" spans="1:43" x14ac:dyDescent="0.25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 x14ac:dyDescent="0.25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1236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 x14ac:dyDescent="0.25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378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1240</v>
      </c>
      <c r="AC655" s="3" t="s">
        <v>1206</v>
      </c>
      <c r="AD655" s="5">
        <v>140</v>
      </c>
      <c r="AE655" t="s">
        <v>146</v>
      </c>
      <c r="AJ655" s="25">
        <v>45161</v>
      </c>
      <c r="AK655" s="3" t="s">
        <v>1248</v>
      </c>
      <c r="AL655" s="3"/>
      <c r="AM655" s="3"/>
      <c r="AN655" s="18">
        <v>100</v>
      </c>
      <c r="AO655" s="3"/>
    </row>
    <row r="656" spans="1:43" x14ac:dyDescent="0.25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378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378</v>
      </c>
      <c r="AJ656" s="3"/>
      <c r="AK656" s="3"/>
      <c r="AL656" s="3"/>
      <c r="AM656" s="3"/>
      <c r="AN656" s="18"/>
      <c r="AO656" s="3"/>
    </row>
    <row r="657" spans="2:42" x14ac:dyDescent="0.25">
      <c r="B657" s="6" t="s">
        <v>26</v>
      </c>
      <c r="C657" s="21">
        <f>C655-C656</f>
        <v>125.01900000000069</v>
      </c>
      <c r="E657" s="4">
        <v>45111</v>
      </c>
      <c r="F657" s="3" t="s">
        <v>1209</v>
      </c>
      <c r="G657" s="3" t="s">
        <v>1212</v>
      </c>
      <c r="H657" s="5">
        <v>285</v>
      </c>
      <c r="I657" t="s">
        <v>378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378</v>
      </c>
      <c r="AJ657" s="3"/>
      <c r="AK657" s="3"/>
      <c r="AL657" s="3"/>
      <c r="AM657" s="3"/>
      <c r="AN657" s="18"/>
      <c r="AO657" s="3"/>
    </row>
    <row r="658" spans="2:42" ht="23.25" x14ac:dyDescent="0.35">
      <c r="B658" s="6"/>
      <c r="C658" s="7"/>
      <c r="E658" s="4">
        <v>45112</v>
      </c>
      <c r="F658" s="3" t="s">
        <v>1209</v>
      </c>
      <c r="G658" s="3" t="s">
        <v>1212</v>
      </c>
      <c r="H658" s="5">
        <v>285</v>
      </c>
      <c r="I658" t="s">
        <v>378</v>
      </c>
      <c r="N658" s="3"/>
      <c r="O658" s="3"/>
      <c r="P658" s="3"/>
      <c r="Q658" s="3"/>
      <c r="R658" s="18"/>
      <c r="S658" s="3"/>
      <c r="V658" s="17"/>
      <c r="X658" s="195" t="str">
        <f>IF(Y657&lt;0,"NO PAGAR","COBRAR'")</f>
        <v>NO PAGAR</v>
      </c>
      <c r="Y658" s="195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 x14ac:dyDescent="0.35">
      <c r="B659" s="195" t="str">
        <f>IF(C657&lt;0,"NO PAGAR","COBRAR'")</f>
        <v>COBRAR'</v>
      </c>
      <c r="C659" s="195"/>
      <c r="E659" s="4">
        <v>45124</v>
      </c>
      <c r="F659" s="3" t="s">
        <v>1209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 x14ac:dyDescent="0.25">
      <c r="B660" s="186" t="s">
        <v>9</v>
      </c>
      <c r="C660" s="187"/>
      <c r="E660" s="4">
        <v>45126</v>
      </c>
      <c r="F660" s="3" t="s">
        <v>1209</v>
      </c>
      <c r="G660" s="3" t="s">
        <v>1212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86" t="s">
        <v>9</v>
      </c>
      <c r="Y660" s="187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 x14ac:dyDescent="0.25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1209</v>
      </c>
      <c r="G661" s="3" t="s">
        <v>1212</v>
      </c>
      <c r="H661" s="5">
        <v>285</v>
      </c>
      <c r="I661" t="s">
        <v>378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378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10</v>
      </c>
      <c r="C662" s="10">
        <f>R670</f>
        <v>2000</v>
      </c>
      <c r="E662" s="4">
        <v>45127</v>
      </c>
      <c r="F662" s="3" t="s">
        <v>1209</v>
      </c>
      <c r="G662" s="3" t="s">
        <v>99</v>
      </c>
      <c r="H662" s="5">
        <v>285</v>
      </c>
      <c r="I662" t="s">
        <v>378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378</v>
      </c>
      <c r="AJ662" s="3"/>
      <c r="AK662" s="3"/>
      <c r="AL662" s="3"/>
      <c r="AM662" s="3"/>
      <c r="AN662" s="18"/>
      <c r="AO662" s="3"/>
    </row>
    <row r="663" spans="2:42" x14ac:dyDescent="0.25">
      <c r="B663" s="11" t="s">
        <v>11</v>
      </c>
      <c r="C663" s="10"/>
      <c r="E663" s="4">
        <v>45131</v>
      </c>
      <c r="F663" s="3" t="s">
        <v>1209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12</v>
      </c>
      <c r="C664" s="10"/>
      <c r="E664" s="4">
        <v>45134</v>
      </c>
      <c r="F664" s="3" t="s">
        <v>1209</v>
      </c>
      <c r="G664" s="3" t="s">
        <v>1213</v>
      </c>
      <c r="H664" s="5">
        <v>330</v>
      </c>
      <c r="I664" t="s">
        <v>378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378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14</v>
      </c>
      <c r="C666" s="10"/>
      <c r="E666" s="4">
        <v>45111</v>
      </c>
      <c r="F666" s="3" t="s">
        <v>1224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 x14ac:dyDescent="0.25">
      <c r="B667" s="11" t="s">
        <v>15</v>
      </c>
      <c r="C667" s="10"/>
      <c r="E667" s="4">
        <v>45083</v>
      </c>
      <c r="F667" s="3" t="s">
        <v>1225</v>
      </c>
      <c r="G667" s="3" t="s">
        <v>200</v>
      </c>
      <c r="H667" s="5">
        <v>210</v>
      </c>
      <c r="I667" t="s">
        <v>378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 x14ac:dyDescent="0.25">
      <c r="B668" s="11" t="s">
        <v>16</v>
      </c>
      <c r="C668" s="10"/>
      <c r="E668" s="188" t="s">
        <v>7</v>
      </c>
      <c r="F668" s="189"/>
      <c r="G668" s="190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88" t="s">
        <v>7</v>
      </c>
      <c r="AB668" s="189"/>
      <c r="AC668" s="190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 x14ac:dyDescent="0.25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1269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 x14ac:dyDescent="0.3">
      <c r="B670" s="12"/>
      <c r="C670" s="10"/>
      <c r="N670" s="188" t="s">
        <v>7</v>
      </c>
      <c r="O670" s="189"/>
      <c r="P670" s="189"/>
      <c r="Q670" s="190"/>
      <c r="R670" s="18">
        <f>SUM(R654:R669)</f>
        <v>2000</v>
      </c>
      <c r="S670" s="3"/>
      <c r="V670" s="17"/>
      <c r="X670" s="12"/>
      <c r="Y670" s="10"/>
      <c r="AJ670" s="188" t="s">
        <v>7</v>
      </c>
      <c r="AK670" s="189"/>
      <c r="AL670" s="189"/>
      <c r="AM670" s="190"/>
      <c r="AN670" s="18">
        <f>SUM(AN654:AN669)</f>
        <v>2100</v>
      </c>
      <c r="AO670" s="3"/>
    </row>
    <row r="671" spans="2:42" ht="15.75" thickBot="1" x14ac:dyDescent="0.3">
      <c r="B671" s="12"/>
      <c r="C671" s="10"/>
      <c r="V671" s="17"/>
      <c r="X671" s="12"/>
      <c r="Y671" s="10"/>
      <c r="AJ671" s="183">
        <v>0.71946759259259263</v>
      </c>
      <c r="AK671" s="181">
        <v>20230801</v>
      </c>
      <c r="AL671" s="181" t="s">
        <v>691</v>
      </c>
      <c r="AM671" s="181" t="s">
        <v>476</v>
      </c>
      <c r="AN671" s="181">
        <v>120</v>
      </c>
      <c r="AO671" s="181" t="s">
        <v>1260</v>
      </c>
      <c r="AP671" s="181">
        <v>98563</v>
      </c>
    </row>
    <row r="672" spans="2:42" ht="15.75" thickBot="1" x14ac:dyDescent="0.3">
      <c r="B672" s="12"/>
      <c r="C672" s="10"/>
      <c r="V672" s="17"/>
      <c r="X672" s="12"/>
      <c r="Y672" s="10"/>
      <c r="AJ672" s="183">
        <v>0.41115740740740742</v>
      </c>
      <c r="AK672" s="181">
        <v>20230802</v>
      </c>
      <c r="AL672" s="181" t="s">
        <v>751</v>
      </c>
      <c r="AM672" s="181" t="s">
        <v>476</v>
      </c>
      <c r="AN672" s="181">
        <v>180</v>
      </c>
      <c r="AO672" s="182">
        <v>102855</v>
      </c>
      <c r="AP672" s="181">
        <v>5454</v>
      </c>
    </row>
    <row r="673" spans="2:42" ht="15.75" thickBot="1" x14ac:dyDescent="0.3">
      <c r="B673" s="12"/>
      <c r="C673" s="10"/>
      <c r="E673" s="14"/>
      <c r="V673" s="17"/>
      <c r="X673" s="12"/>
      <c r="Y673" s="10"/>
      <c r="AA673" s="14"/>
      <c r="AJ673" s="183">
        <v>0.54481481481481475</v>
      </c>
      <c r="AK673" s="181">
        <v>20230803</v>
      </c>
      <c r="AL673" s="181" t="s">
        <v>675</v>
      </c>
      <c r="AM673" s="181" t="s">
        <v>476</v>
      </c>
      <c r="AN673" s="181">
        <v>65.64</v>
      </c>
      <c r="AO673" s="181" t="s">
        <v>1259</v>
      </c>
      <c r="AP673" s="181">
        <v>5454</v>
      </c>
    </row>
    <row r="674" spans="2:42" ht="15.75" thickBot="1" x14ac:dyDescent="0.3">
      <c r="B674" s="12"/>
      <c r="C674" s="10"/>
      <c r="V674" s="17"/>
      <c r="X674" s="12"/>
      <c r="Y674" s="10"/>
      <c r="AJ674" s="183">
        <v>0.54655092592592591</v>
      </c>
      <c r="AK674" s="181">
        <v>20230803</v>
      </c>
      <c r="AL674" s="181" t="s">
        <v>675</v>
      </c>
      <c r="AM674" s="181" t="s">
        <v>476</v>
      </c>
      <c r="AN674" s="181">
        <v>25</v>
      </c>
      <c r="AO674" s="182">
        <v>14285</v>
      </c>
      <c r="AP674" s="181">
        <v>554445</v>
      </c>
    </row>
    <row r="675" spans="2:42" ht="15.75" thickBot="1" x14ac:dyDescent="0.3">
      <c r="B675" s="12"/>
      <c r="C675" s="10"/>
      <c r="V675" s="17"/>
      <c r="X675" s="12"/>
      <c r="Y675" s="10"/>
      <c r="AJ675" s="183">
        <v>0.595636574074074</v>
      </c>
      <c r="AK675" s="181">
        <v>20230810</v>
      </c>
      <c r="AL675" s="181" t="s">
        <v>675</v>
      </c>
      <c r="AM675" s="181" t="s">
        <v>476</v>
      </c>
      <c r="AN675" s="181">
        <v>87.01</v>
      </c>
      <c r="AO675" s="182">
        <v>49718</v>
      </c>
      <c r="AP675" s="181">
        <v>0</v>
      </c>
    </row>
    <row r="676" spans="2:42" ht="15.75" thickBot="1" x14ac:dyDescent="0.3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3">
        <v>0.55717592592592591</v>
      </c>
      <c r="AK676" s="181">
        <v>20230814</v>
      </c>
      <c r="AL676" s="181" t="s">
        <v>675</v>
      </c>
      <c r="AM676" s="181" t="s">
        <v>476</v>
      </c>
      <c r="AN676" s="181">
        <v>80</v>
      </c>
      <c r="AO676" s="182">
        <v>45713</v>
      </c>
      <c r="AP676" s="181">
        <v>5555</v>
      </c>
    </row>
    <row r="677" spans="2:42" ht="15.75" thickBot="1" x14ac:dyDescent="0.3">
      <c r="B677" s="12"/>
      <c r="C677" s="10"/>
      <c r="V677" s="17"/>
      <c r="AA677" s="1" t="s">
        <v>19</v>
      </c>
      <c r="AJ677" s="183">
        <v>0.58956018518518516</v>
      </c>
      <c r="AK677" s="181">
        <v>20230814</v>
      </c>
      <c r="AL677" s="181" t="s">
        <v>751</v>
      </c>
      <c r="AM677" s="181" t="s">
        <v>476</v>
      </c>
      <c r="AN677" s="181">
        <v>70</v>
      </c>
      <c r="AO677" s="182">
        <v>39999</v>
      </c>
      <c r="AP677" s="181">
        <v>5555</v>
      </c>
    </row>
    <row r="678" spans="2:42" ht="15.75" thickBot="1" x14ac:dyDescent="0.3">
      <c r="B678" s="12"/>
      <c r="C678" s="10"/>
      <c r="V678" s="17"/>
      <c r="AJ678" s="183">
        <v>0.59313657407407405</v>
      </c>
      <c r="AK678" s="181">
        <v>20230811</v>
      </c>
      <c r="AL678" s="181" t="s">
        <v>691</v>
      </c>
      <c r="AM678" s="181" t="s">
        <v>476</v>
      </c>
      <c r="AN678" s="181">
        <v>110</v>
      </c>
      <c r="AO678" s="182">
        <v>62856</v>
      </c>
      <c r="AP678" s="181">
        <v>12345</v>
      </c>
    </row>
    <row r="679" spans="2:42" ht="15.75" thickBot="1" x14ac:dyDescent="0.3">
      <c r="B679" s="11"/>
      <c r="C679" s="10"/>
      <c r="V679" s="17"/>
      <c r="AJ679" s="183">
        <v>0.88462962962962965</v>
      </c>
      <c r="AK679" s="181">
        <v>20230810</v>
      </c>
      <c r="AL679" s="181" t="s">
        <v>751</v>
      </c>
      <c r="AM679" s="181" t="s">
        <v>476</v>
      </c>
      <c r="AN679" s="181">
        <v>140.02000000000001</v>
      </c>
      <c r="AO679" s="182">
        <v>80001</v>
      </c>
      <c r="AP679" s="181">
        <v>0</v>
      </c>
    </row>
    <row r="680" spans="2:42" x14ac:dyDescent="0.25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 x14ac:dyDescent="0.25">
      <c r="E681" s="1" t="s">
        <v>19</v>
      </c>
      <c r="V681" s="17"/>
    </row>
    <row r="682" spans="2:42" x14ac:dyDescent="0.25">
      <c r="V682" s="17"/>
    </row>
    <row r="683" spans="2:42" x14ac:dyDescent="0.25">
      <c r="V683" s="17"/>
    </row>
    <row r="684" spans="2:42" x14ac:dyDescent="0.25">
      <c r="V684" s="17"/>
    </row>
    <row r="685" spans="2:42" x14ac:dyDescent="0.25">
      <c r="V685" s="17"/>
    </row>
    <row r="686" spans="2:42" x14ac:dyDescent="0.25">
      <c r="V686" s="17"/>
    </row>
    <row r="687" spans="2:42" x14ac:dyDescent="0.25">
      <c r="V687" s="17"/>
    </row>
    <row r="688" spans="2:42" x14ac:dyDescent="0.25">
      <c r="V688" s="17"/>
    </row>
    <row r="689" spans="2:41" x14ac:dyDescent="0.25">
      <c r="V689" s="17"/>
    </row>
    <row r="690" spans="2:41" ht="23.25" x14ac:dyDescent="0.35">
      <c r="V690" s="17"/>
      <c r="AC690" s="185" t="s">
        <v>29</v>
      </c>
      <c r="AD690" s="185"/>
    </row>
    <row r="691" spans="2:41" ht="23.25" x14ac:dyDescent="0.35">
      <c r="V691" s="17"/>
      <c r="AC691" s="185"/>
      <c r="AD691" s="185"/>
    </row>
    <row r="692" spans="2:41" ht="23.25" x14ac:dyDescent="0.35">
      <c r="V692" s="17"/>
      <c r="AC692" s="185"/>
      <c r="AD692" s="185"/>
    </row>
    <row r="693" spans="2:41" x14ac:dyDescent="0.25">
      <c r="V693" s="17"/>
    </row>
    <row r="694" spans="2:41" ht="16.5" customHeight="1" x14ac:dyDescent="0.35">
      <c r="V694" s="17"/>
      <c r="AE694" s="185"/>
    </row>
    <row r="695" spans="2:41" ht="23.25" customHeight="1" x14ac:dyDescent="0.4">
      <c r="H695" s="76" t="s">
        <v>28</v>
      </c>
      <c r="I695" s="76"/>
      <c r="J695" s="76"/>
      <c r="V695" s="17"/>
      <c r="X695" s="22" t="s">
        <v>69</v>
      </c>
      <c r="AE695" s="185"/>
    </row>
    <row r="696" spans="2:41" ht="21.75" customHeight="1" x14ac:dyDescent="0.4">
      <c r="H696" s="76"/>
      <c r="I696" s="76"/>
      <c r="J696" s="76"/>
      <c r="V696" s="17"/>
      <c r="X696" s="23" t="s">
        <v>32</v>
      </c>
      <c r="Y696" s="20">
        <f>IF(B700="PAGADO",0,C705)</f>
        <v>-1692.6509999999994</v>
      </c>
      <c r="AA696" s="193" t="s">
        <v>20</v>
      </c>
      <c r="AB696" s="193"/>
      <c r="AC696" s="193"/>
      <c r="AD696" s="193"/>
      <c r="AE696" s="185"/>
    </row>
    <row r="697" spans="2:41" x14ac:dyDescent="0.25">
      <c r="V697" s="17"/>
      <c r="X697" s="1" t="s">
        <v>0</v>
      </c>
      <c r="Y697" s="19">
        <f>AD712</f>
        <v>0</v>
      </c>
      <c r="AA697" s="2" t="s">
        <v>1</v>
      </c>
      <c r="AB697" s="2" t="s">
        <v>2</v>
      </c>
      <c r="AC697" s="2" t="s">
        <v>3</v>
      </c>
      <c r="AD697" s="2" t="s">
        <v>4</v>
      </c>
    </row>
    <row r="698" spans="2:41" x14ac:dyDescent="0.25">
      <c r="V698" s="17"/>
      <c r="Y698" s="20"/>
      <c r="AA698" s="4"/>
      <c r="AB698" s="3"/>
      <c r="AC698" s="3"/>
      <c r="AD698" s="5"/>
    </row>
    <row r="699" spans="2:41" ht="23.25" x14ac:dyDescent="0.35">
      <c r="B699" s="22" t="s">
        <v>69</v>
      </c>
      <c r="V699" s="17"/>
      <c r="X699" s="1" t="s">
        <v>24</v>
      </c>
      <c r="Y699" s="19">
        <f>IF(Y696&gt;0,Y696+Y697,Y697)</f>
        <v>0</v>
      </c>
      <c r="AA699" s="4"/>
      <c r="AB699" s="3"/>
      <c r="AC699" s="3"/>
      <c r="AD699" s="5"/>
    </row>
    <row r="700" spans="2:41" ht="23.25" x14ac:dyDescent="0.35">
      <c r="B700" s="23" t="s">
        <v>32</v>
      </c>
      <c r="C700" s="20">
        <f>IF(X652="PAGADO",0,Y657)</f>
        <v>-1362.6509999999994</v>
      </c>
      <c r="E700" s="193" t="s">
        <v>309</v>
      </c>
      <c r="F700" s="193"/>
      <c r="G700" s="193"/>
      <c r="H700" s="193"/>
      <c r="V700" s="17"/>
      <c r="X700" s="1" t="s">
        <v>9</v>
      </c>
      <c r="Y700" s="20">
        <f>Y723</f>
        <v>1692.6509999999994</v>
      </c>
      <c r="AA700" s="4"/>
      <c r="AB700" s="3"/>
      <c r="AC700" s="3"/>
      <c r="AD700" s="5"/>
    </row>
    <row r="701" spans="2:41" x14ac:dyDescent="0.25">
      <c r="B701" s="1" t="s">
        <v>0</v>
      </c>
      <c r="C701" s="19">
        <f>H716</f>
        <v>330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6" t="s">
        <v>8</v>
      </c>
      <c r="Y701" s="21">
        <f>Y699-Y700</f>
        <v>-1692.6509999999994</v>
      </c>
      <c r="AA701" s="4"/>
      <c r="AB701" s="3"/>
      <c r="AC701" s="3"/>
      <c r="AD701" s="5"/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2:41" ht="26.25" x14ac:dyDescent="0.4">
      <c r="C702" s="20"/>
      <c r="E702" s="4">
        <v>45148</v>
      </c>
      <c r="F702" s="3" t="s">
        <v>199</v>
      </c>
      <c r="G702" s="3" t="s">
        <v>170</v>
      </c>
      <c r="H702" s="5">
        <v>330</v>
      </c>
      <c r="I702" t="s">
        <v>146</v>
      </c>
      <c r="N702" s="25">
        <v>45163</v>
      </c>
      <c r="O702" s="3" t="s">
        <v>110</v>
      </c>
      <c r="P702" s="3"/>
      <c r="Q702" s="3"/>
      <c r="R702" s="18">
        <v>500</v>
      </c>
      <c r="S702" s="3"/>
      <c r="V702" s="17"/>
      <c r="X702" s="194" t="str">
        <f>IF(Y701&lt;0,"NO PAGAR","COBRAR")</f>
        <v>NO PAGAR</v>
      </c>
      <c r="Y702" s="194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" t="s">
        <v>24</v>
      </c>
      <c r="C703" s="19">
        <f>IF(C700&gt;0,C700+C701,C701)</f>
        <v>330</v>
      </c>
      <c r="E703" s="4"/>
      <c r="F703" s="3"/>
      <c r="G703" s="3"/>
      <c r="H703" s="5"/>
      <c r="N703" s="25">
        <v>45166</v>
      </c>
      <c r="O703" s="3" t="s">
        <v>1099</v>
      </c>
      <c r="P703" s="3"/>
      <c r="Q703" s="3"/>
      <c r="R703" s="18">
        <v>160</v>
      </c>
      <c r="S703" s="3"/>
      <c r="V703" s="17"/>
      <c r="X703" s="186" t="s">
        <v>9</v>
      </c>
      <c r="Y703" s="187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" t="s">
        <v>9</v>
      </c>
      <c r="C704" s="20">
        <f>C727</f>
        <v>2022.6509999999994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9" t="str">
        <f>IF(C705&lt;0,"SALDO ADELANTADO","SALDO A FAVOR'")</f>
        <v>SALDO ADELANTADO</v>
      </c>
      <c r="Y704" s="10">
        <f>IF(C705&lt;=0,C705*-1)</f>
        <v>1692.6509999999994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6" t="s">
        <v>25</v>
      </c>
      <c r="C705" s="21">
        <f>C703-C704</f>
        <v>-1692.6509999999994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10</v>
      </c>
      <c r="Y705" s="10">
        <f>AN718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ht="26.25" x14ac:dyDescent="0.4">
      <c r="B706" s="194" t="str">
        <f>IF(C705&lt;0,"NO PAGAR","COBRAR")</f>
        <v>NO PAGAR</v>
      </c>
      <c r="C706" s="194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11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86" t="s">
        <v>9</v>
      </c>
      <c r="C707" s="18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12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9" t="str">
        <f>IF(C741&lt;0,"SALDO A FAVOR","SALDO ADELANTAD0'")</f>
        <v>SALDO ADELANTAD0'</v>
      </c>
      <c r="C708" s="10">
        <f>IF(Y657&lt;=0,Y657*-1)</f>
        <v>1362.6509999999994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13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10</v>
      </c>
      <c r="C709" s="10">
        <f>R718</f>
        <v>660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14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11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15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12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16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13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17</v>
      </c>
      <c r="Y712" s="10"/>
      <c r="AA712" s="188" t="s">
        <v>7</v>
      </c>
      <c r="AB712" s="189"/>
      <c r="AC712" s="190"/>
      <c r="AD712" s="5">
        <f>SUM(AD698:AD711)</f>
        <v>0</v>
      </c>
      <c r="AJ712" s="3"/>
      <c r="AK712" s="3"/>
      <c r="AL712" s="3"/>
      <c r="AM712" s="3"/>
      <c r="AN712" s="18"/>
      <c r="AO712" s="3"/>
    </row>
    <row r="713" spans="2:41" x14ac:dyDescent="0.25">
      <c r="B713" s="11" t="s">
        <v>14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2"/>
      <c r="Y713" s="10"/>
      <c r="AA713" s="13"/>
      <c r="AB713" s="13"/>
      <c r="AC713" s="13"/>
      <c r="AJ713" s="3"/>
      <c r="AK713" s="3"/>
      <c r="AL713" s="3"/>
      <c r="AM713" s="3"/>
      <c r="AN713" s="18"/>
      <c r="AO713" s="3"/>
    </row>
    <row r="714" spans="2:41" x14ac:dyDescent="0.25">
      <c r="B714" s="11" t="s">
        <v>15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2"/>
      <c r="Y714" s="10"/>
      <c r="AJ714" s="3"/>
      <c r="AK714" s="3"/>
      <c r="AL714" s="3"/>
      <c r="AM714" s="3"/>
      <c r="AN714" s="18"/>
      <c r="AO714" s="3"/>
    </row>
    <row r="715" spans="2:41" x14ac:dyDescent="0.25">
      <c r="B715" s="11" t="s">
        <v>16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2"/>
      <c r="Y715" s="10"/>
      <c r="AJ715" s="3"/>
      <c r="AK715" s="3"/>
      <c r="AL715" s="3"/>
      <c r="AM715" s="3"/>
      <c r="AN715" s="18"/>
      <c r="AO715" s="3"/>
    </row>
    <row r="716" spans="2:41" x14ac:dyDescent="0.25">
      <c r="B716" s="11" t="s">
        <v>17</v>
      </c>
      <c r="C716" s="10"/>
      <c r="E716" s="188" t="s">
        <v>7</v>
      </c>
      <c r="F716" s="189"/>
      <c r="G716" s="190"/>
      <c r="H716" s="5">
        <f>SUM(H702:H715)</f>
        <v>330</v>
      </c>
      <c r="N716" s="3"/>
      <c r="O716" s="3"/>
      <c r="P716" s="3"/>
      <c r="Q716" s="3"/>
      <c r="R716" s="18"/>
      <c r="S716" s="3"/>
      <c r="V716" s="17"/>
      <c r="X716" s="12"/>
      <c r="Y716" s="10"/>
      <c r="AJ716" s="3"/>
      <c r="AK716" s="3"/>
      <c r="AL716" s="3"/>
      <c r="AM716" s="3"/>
      <c r="AN716" s="18"/>
      <c r="AO716" s="3"/>
    </row>
    <row r="717" spans="2:41" x14ac:dyDescent="0.25">
      <c r="B717" s="12"/>
      <c r="C717" s="10"/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2"/>
      <c r="Y717" s="10"/>
      <c r="AA717" s="14"/>
      <c r="AJ717" s="3"/>
      <c r="AK717" s="3"/>
      <c r="AL717" s="3"/>
      <c r="AM717" s="3"/>
      <c r="AN717" s="18"/>
      <c r="AO717" s="3"/>
    </row>
    <row r="718" spans="2:41" x14ac:dyDescent="0.25">
      <c r="B718" s="12"/>
      <c r="C718" s="10"/>
      <c r="N718" s="188" t="s">
        <v>7</v>
      </c>
      <c r="O718" s="189"/>
      <c r="P718" s="189"/>
      <c r="Q718" s="190"/>
      <c r="R718" s="18">
        <f>SUM(R702:R717)</f>
        <v>660</v>
      </c>
      <c r="S718" s="3"/>
      <c r="V718" s="17"/>
      <c r="X718" s="12"/>
      <c r="Y718" s="10"/>
      <c r="AJ718" s="188" t="s">
        <v>7</v>
      </c>
      <c r="AK718" s="189"/>
      <c r="AL718" s="189"/>
      <c r="AM718" s="190"/>
      <c r="AN718" s="18">
        <f>SUM(AN702:AN717)</f>
        <v>0</v>
      </c>
      <c r="AO718" s="3"/>
    </row>
    <row r="719" spans="2:41" x14ac:dyDescent="0.25">
      <c r="B719" s="12"/>
      <c r="C719" s="10"/>
      <c r="V719" s="17"/>
      <c r="X719" s="12"/>
      <c r="Y719" s="10"/>
    </row>
    <row r="720" spans="2:41" x14ac:dyDescent="0.25">
      <c r="B720" s="12"/>
      <c r="C720" s="10"/>
      <c r="V720" s="17"/>
      <c r="X720" s="12"/>
      <c r="Y720" s="10"/>
    </row>
    <row r="721" spans="1:43" x14ac:dyDescent="0.25">
      <c r="B721" s="12"/>
      <c r="C721" s="10"/>
      <c r="E721" s="14"/>
      <c r="V721" s="17"/>
      <c r="X721" s="12"/>
      <c r="Y721" s="10"/>
    </row>
    <row r="722" spans="1:43" x14ac:dyDescent="0.25">
      <c r="B722" s="12"/>
      <c r="C722" s="10"/>
      <c r="V722" s="17"/>
      <c r="X722" s="11"/>
      <c r="Y722" s="10"/>
    </row>
    <row r="723" spans="1:43" x14ac:dyDescent="0.25">
      <c r="B723" s="12"/>
      <c r="C723" s="10"/>
      <c r="V723" s="17"/>
      <c r="X723" s="15" t="s">
        <v>18</v>
      </c>
      <c r="Y723" s="16">
        <f>SUM(Y704:Y722)</f>
        <v>1692.6509999999994</v>
      </c>
    </row>
    <row r="724" spans="1:43" x14ac:dyDescent="0.25">
      <c r="B724" s="12"/>
      <c r="C724" s="10"/>
      <c r="V724" s="17"/>
      <c r="Z724" t="s">
        <v>22</v>
      </c>
      <c r="AA724" t="s">
        <v>21</v>
      </c>
    </row>
    <row r="725" spans="1:43" x14ac:dyDescent="0.25">
      <c r="B725" s="12"/>
      <c r="C725" s="10"/>
      <c r="V725" s="17"/>
      <c r="AA725" s="1" t="s">
        <v>19</v>
      </c>
    </row>
    <row r="726" spans="1:43" x14ac:dyDescent="0.25">
      <c r="B726" s="11"/>
      <c r="C726" s="10"/>
      <c r="V726" s="17"/>
    </row>
    <row r="727" spans="1:43" x14ac:dyDescent="0.25">
      <c r="B727" s="15" t="s">
        <v>18</v>
      </c>
      <c r="C727" s="16">
        <f>SUM(C708:C726)</f>
        <v>2022.6509999999994</v>
      </c>
      <c r="V727" s="17"/>
    </row>
    <row r="728" spans="1:43" x14ac:dyDescent="0.25">
      <c r="D728" t="s">
        <v>22</v>
      </c>
      <c r="E728" t="s">
        <v>21</v>
      </c>
      <c r="V728" s="17"/>
    </row>
    <row r="729" spans="1:43" x14ac:dyDescent="0.25">
      <c r="E729" s="1" t="s">
        <v>19</v>
      </c>
      <c r="V729" s="17"/>
    </row>
    <row r="730" spans="1:43" x14ac:dyDescent="0.25">
      <c r="V730" s="17"/>
    </row>
    <row r="731" spans="1:43" x14ac:dyDescent="0.25">
      <c r="V731" s="17"/>
    </row>
    <row r="732" spans="1:43" x14ac:dyDescent="0.25">
      <c r="V732" s="17"/>
      <c r="X732" s="17"/>
      <c r="Y732" s="17"/>
      <c r="Z732" s="17"/>
      <c r="AA732" s="17"/>
      <c r="AB732" s="17"/>
      <c r="AC732" s="17"/>
      <c r="AD732" s="17"/>
    </row>
    <row r="733" spans="1:43" x14ac:dyDescent="0.25">
      <c r="V733" s="17"/>
      <c r="X733" s="17"/>
      <c r="Y733" s="17"/>
      <c r="Z733" s="17"/>
      <c r="AA733" s="17"/>
      <c r="AB733" s="17"/>
      <c r="AC733" s="17"/>
      <c r="AD733" s="17"/>
    </row>
    <row r="734" spans="1:43" x14ac:dyDescent="0.25">
      <c r="V734" s="17"/>
      <c r="X734" s="17"/>
      <c r="Y734" s="17"/>
      <c r="Z734" s="17"/>
      <c r="AA734" s="17"/>
      <c r="AB734" s="17"/>
      <c r="AC734" s="17"/>
      <c r="AD734" s="17"/>
    </row>
    <row r="735" spans="1:43" x14ac:dyDescent="0.25">
      <c r="V735" s="17"/>
    </row>
    <row r="736" spans="1:43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AA736" s="192" t="s">
        <v>31</v>
      </c>
      <c r="AB736" s="192"/>
      <c r="AC736" s="192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1:43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AA737" s="192"/>
      <c r="AB737" s="192"/>
      <c r="AC737" s="192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 x14ac:dyDescent="0.25">
      <c r="V739" s="17"/>
    </row>
    <row r="740" spans="1:43" ht="15" customHeight="1" x14ac:dyDescent="0.4">
      <c r="H740" s="76" t="s">
        <v>30</v>
      </c>
      <c r="I740" s="76"/>
      <c r="J740" s="76"/>
      <c r="V740" s="17"/>
      <c r="X740" s="22" t="s">
        <v>69</v>
      </c>
    </row>
    <row r="741" spans="1:43" ht="15" customHeight="1" x14ac:dyDescent="0.4">
      <c r="H741" s="76"/>
      <c r="I741" s="76"/>
      <c r="J741" s="76"/>
      <c r="V741" s="17"/>
      <c r="X741" s="23" t="s">
        <v>32</v>
      </c>
      <c r="Y741" s="20">
        <f>IF(B1545="PAGADO",0,C750)</f>
        <v>-1692.6509999999994</v>
      </c>
      <c r="AA741" s="193" t="s">
        <v>20</v>
      </c>
      <c r="AB741" s="193"/>
      <c r="AC741" s="193"/>
      <c r="AD741" s="193"/>
    </row>
    <row r="742" spans="1:43" x14ac:dyDescent="0.25">
      <c r="V742" s="17"/>
      <c r="X742" s="1" t="s">
        <v>0</v>
      </c>
      <c r="Y742" s="19">
        <f>AD757</f>
        <v>0</v>
      </c>
      <c r="AA742" s="2" t="s">
        <v>1</v>
      </c>
      <c r="AB742" s="2" t="s">
        <v>2</v>
      </c>
      <c r="AC742" s="2" t="s">
        <v>3</v>
      </c>
      <c r="AD742" s="2" t="s">
        <v>4</v>
      </c>
    </row>
    <row r="743" spans="1:43" x14ac:dyDescent="0.25">
      <c r="V743" s="17"/>
      <c r="Y743" s="20"/>
      <c r="AA743" s="4"/>
      <c r="AB743" s="3"/>
      <c r="AC743" s="3"/>
      <c r="AD743" s="5"/>
    </row>
    <row r="744" spans="1:43" ht="23.25" x14ac:dyDescent="0.35">
      <c r="B744" s="24" t="s">
        <v>69</v>
      </c>
      <c r="V744" s="17"/>
      <c r="X744" s="1" t="s">
        <v>24</v>
      </c>
      <c r="Y744" s="19">
        <f>IF(Y741&gt;0,Y741+Y742,Y742)</f>
        <v>0</v>
      </c>
      <c r="AA744" s="4"/>
      <c r="AB744" s="3"/>
      <c r="AC744" s="3"/>
      <c r="AD744" s="5"/>
    </row>
    <row r="745" spans="1:43" ht="23.25" x14ac:dyDescent="0.35">
      <c r="B745" s="23" t="s">
        <v>32</v>
      </c>
      <c r="C745" s="20">
        <f>IF(X696="PAGADO",0,C705)</f>
        <v>-1692.6509999999994</v>
      </c>
      <c r="E745" s="193" t="s">
        <v>20</v>
      </c>
      <c r="F745" s="193"/>
      <c r="G745" s="193"/>
      <c r="H745" s="193"/>
      <c r="V745" s="17"/>
      <c r="X745" s="1" t="s">
        <v>9</v>
      </c>
      <c r="Y745" s="20">
        <f>Y769</f>
        <v>1692.6509999999994</v>
      </c>
      <c r="AA745" s="4"/>
      <c r="AB745" s="3"/>
      <c r="AC745" s="3"/>
      <c r="AD745" s="5"/>
    </row>
    <row r="746" spans="1:43" x14ac:dyDescent="0.25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6" t="s">
        <v>27</v>
      </c>
      <c r="Y746" s="21">
        <f>Y744-Y745</f>
        <v>-1692.6509999999994</v>
      </c>
      <c r="AA746" s="4"/>
      <c r="AB746" s="3"/>
      <c r="AC746" s="3"/>
      <c r="AD746" s="5"/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1:43" ht="23.25" x14ac:dyDescent="0.35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5" t="str">
        <f>IF(Y746&lt;0,"NO PAGAR","COBRAR'")</f>
        <v>NO PAGAR</v>
      </c>
      <c r="Y747" s="195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1:43" x14ac:dyDescent="0.25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/>
      <c r="Y748" s="8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1:43" x14ac:dyDescent="0.25">
      <c r="B749" s="1" t="s">
        <v>9</v>
      </c>
      <c r="C749" s="20">
        <f>C773</f>
        <v>1692.6509999999994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86" t="s">
        <v>9</v>
      </c>
      <c r="Y749" s="187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x14ac:dyDescent="0.25">
      <c r="B750" s="6" t="s">
        <v>26</v>
      </c>
      <c r="C750" s="21">
        <f>C748-C749</f>
        <v>-1692.6509999999994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IF(C750&lt;0,"SALDO ADELANTADO","SALDO A FAVOR'")</f>
        <v>SALDO ADELANTADO</v>
      </c>
      <c r="Y750" s="10">
        <f>IF(C750&lt;=0,C750*-1)</f>
        <v>1692.6509999999994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x14ac:dyDescent="0.25">
      <c r="B751" s="6"/>
      <c r="C751" s="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AN763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ht="23.25" x14ac:dyDescent="0.35">
      <c r="B752" s="195" t="str">
        <f>IF(C750&lt;0,"NO PAGAR","COBRAR'")</f>
        <v>NO PAGAR</v>
      </c>
      <c r="C752" s="195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86" t="s">
        <v>9</v>
      </c>
      <c r="C753" s="187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9" t="str">
        <f>IF(Y701&lt;0,"SALDO ADELANTADO","SALDO A FAVOR '")</f>
        <v>SALDO ADELANTADO</v>
      </c>
      <c r="C754" s="10">
        <f>IF(Y701&lt;=0,Y701*-1)</f>
        <v>1692.6509999999994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10</v>
      </c>
      <c r="C755" s="10">
        <f>R763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11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12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188" t="s">
        <v>7</v>
      </c>
      <c r="AB757" s="189"/>
      <c r="AC757" s="190"/>
      <c r="AD757" s="5">
        <f>SUM(AD743:AD756)</f>
        <v>0</v>
      </c>
      <c r="AJ757" s="3"/>
      <c r="AK757" s="3"/>
      <c r="AL757" s="3"/>
      <c r="AM757" s="3"/>
      <c r="AN757" s="18"/>
      <c r="AO757" s="3"/>
    </row>
    <row r="758" spans="2:41" x14ac:dyDescent="0.25">
      <c r="B758" s="11" t="s">
        <v>13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3"/>
      <c r="AB758" s="13"/>
      <c r="AC758" s="13"/>
      <c r="AJ758" s="3"/>
      <c r="AK758" s="3"/>
      <c r="AL758" s="3"/>
      <c r="AM758" s="3"/>
      <c r="AN758" s="18"/>
      <c r="AO758" s="3"/>
    </row>
    <row r="759" spans="2:41" x14ac:dyDescent="0.25">
      <c r="B759" s="11" t="s">
        <v>14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2"/>
      <c r="Y759" s="10"/>
      <c r="AJ759" s="3"/>
      <c r="AK759" s="3"/>
      <c r="AL759" s="3"/>
      <c r="AM759" s="3"/>
      <c r="AN759" s="18"/>
      <c r="AO759" s="3"/>
    </row>
    <row r="760" spans="2:41" x14ac:dyDescent="0.25">
      <c r="B760" s="11" t="s">
        <v>15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2"/>
      <c r="Y760" s="10"/>
      <c r="AJ760" s="3"/>
      <c r="AK760" s="3"/>
      <c r="AL760" s="3"/>
      <c r="AM760" s="3"/>
      <c r="AN760" s="18"/>
      <c r="AO760" s="3"/>
    </row>
    <row r="761" spans="2:41" x14ac:dyDescent="0.25">
      <c r="B761" s="11" t="s">
        <v>16</v>
      </c>
      <c r="C761" s="10"/>
      <c r="E761" s="188" t="s">
        <v>7</v>
      </c>
      <c r="F761" s="189"/>
      <c r="G761" s="190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2"/>
      <c r="Y761" s="10"/>
      <c r="AJ761" s="3"/>
      <c r="AK761" s="3"/>
      <c r="AL761" s="3"/>
      <c r="AM761" s="3"/>
      <c r="AN761" s="18"/>
      <c r="AO761" s="3"/>
    </row>
    <row r="762" spans="2:41" x14ac:dyDescent="0.25">
      <c r="B762" s="11" t="s">
        <v>17</v>
      </c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4"/>
      <c r="AJ762" s="3"/>
      <c r="AK762" s="3"/>
      <c r="AL762" s="3"/>
      <c r="AM762" s="3"/>
      <c r="AN762" s="18"/>
      <c r="AO762" s="3"/>
    </row>
    <row r="763" spans="2:41" x14ac:dyDescent="0.25">
      <c r="B763" s="12"/>
      <c r="C763" s="10"/>
      <c r="N763" s="188" t="s">
        <v>7</v>
      </c>
      <c r="O763" s="189"/>
      <c r="P763" s="189"/>
      <c r="Q763" s="190"/>
      <c r="R763" s="18">
        <f>SUM(R747:R762)</f>
        <v>0</v>
      </c>
      <c r="S763" s="3"/>
      <c r="V763" s="17"/>
      <c r="X763" s="12"/>
      <c r="Y763" s="10"/>
      <c r="AJ763" s="188" t="s">
        <v>7</v>
      </c>
      <c r="AK763" s="189"/>
      <c r="AL763" s="189"/>
      <c r="AM763" s="190"/>
      <c r="AN763" s="18">
        <f>SUM(AN747:AN762)</f>
        <v>0</v>
      </c>
      <c r="AO763" s="3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V765" s="17"/>
      <c r="X765" s="12"/>
      <c r="Y765" s="10"/>
    </row>
    <row r="766" spans="2:41" x14ac:dyDescent="0.25">
      <c r="B766" s="12"/>
      <c r="C766" s="10"/>
      <c r="E766" s="14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2"/>
      <c r="C768" s="10"/>
      <c r="V768" s="17"/>
      <c r="X768" s="11"/>
      <c r="Y768" s="10"/>
    </row>
    <row r="769" spans="2:30" x14ac:dyDescent="0.25">
      <c r="B769" s="12"/>
      <c r="C769" s="10"/>
      <c r="V769" s="17"/>
      <c r="X769" s="15" t="s">
        <v>18</v>
      </c>
      <c r="Y769" s="16">
        <f>SUM(Y750:Y768)</f>
        <v>1692.6509999999994</v>
      </c>
      <c r="Z769" t="s">
        <v>22</v>
      </c>
      <c r="AA769" t="s">
        <v>21</v>
      </c>
    </row>
    <row r="770" spans="2:30" x14ac:dyDescent="0.25">
      <c r="B770" s="12"/>
      <c r="C770" s="10"/>
      <c r="V770" s="17"/>
      <c r="AA770" s="1" t="s">
        <v>19</v>
      </c>
    </row>
    <row r="771" spans="2:30" x14ac:dyDescent="0.25">
      <c r="B771" s="12"/>
      <c r="C771" s="10"/>
      <c r="V771" s="17"/>
    </row>
    <row r="772" spans="2:30" x14ac:dyDescent="0.25">
      <c r="B772" s="11"/>
      <c r="C772" s="10"/>
      <c r="V772" s="17"/>
    </row>
    <row r="773" spans="2:30" x14ac:dyDescent="0.25">
      <c r="B773" s="15" t="s">
        <v>18</v>
      </c>
      <c r="C773" s="16">
        <f>SUM(C754:C772)</f>
        <v>1692.6509999999994</v>
      </c>
      <c r="D773" t="s">
        <v>22</v>
      </c>
      <c r="E773" t="s">
        <v>21</v>
      </c>
      <c r="V773" s="17"/>
    </row>
    <row r="774" spans="2:30" x14ac:dyDescent="0.25">
      <c r="E774" s="1" t="s">
        <v>19</v>
      </c>
      <c r="V774" s="17"/>
    </row>
    <row r="775" spans="2:30" x14ac:dyDescent="0.25">
      <c r="V775" s="17"/>
    </row>
    <row r="776" spans="2:30" x14ac:dyDescent="0.25">
      <c r="V776" s="17"/>
    </row>
    <row r="777" spans="2:30" x14ac:dyDescent="0.25">
      <c r="V777" s="17"/>
    </row>
    <row r="778" spans="2:30" x14ac:dyDescent="0.25">
      <c r="V778" s="17"/>
    </row>
    <row r="779" spans="2:30" x14ac:dyDescent="0.25">
      <c r="V779" s="17"/>
    </row>
    <row r="780" spans="2:30" x14ac:dyDescent="0.25">
      <c r="V780" s="17"/>
    </row>
    <row r="781" spans="2:30" x14ac:dyDescent="0.25">
      <c r="V781" s="17"/>
    </row>
    <row r="782" spans="2:30" x14ac:dyDescent="0.25">
      <c r="V782" s="17"/>
    </row>
    <row r="783" spans="2:30" ht="23.25" x14ac:dyDescent="0.35">
      <c r="V783" s="17"/>
      <c r="AC783" s="185" t="s">
        <v>29</v>
      </c>
      <c r="AD783" s="185"/>
    </row>
    <row r="784" spans="2:30" ht="23.25" x14ac:dyDescent="0.35">
      <c r="V784" s="17"/>
      <c r="AC784" s="185"/>
      <c r="AD784" s="185"/>
    </row>
    <row r="785" spans="2:41" ht="23.25" x14ac:dyDescent="0.35">
      <c r="V785" s="17"/>
      <c r="AC785" s="185"/>
      <c r="AD785" s="185"/>
    </row>
    <row r="786" spans="2:41" x14ac:dyDescent="0.25">
      <c r="V786" s="17"/>
    </row>
    <row r="787" spans="2:41" ht="15" customHeight="1" x14ac:dyDescent="0.35">
      <c r="V787" s="17"/>
      <c r="AE787" s="185"/>
    </row>
    <row r="788" spans="2:41" ht="15" customHeight="1" x14ac:dyDescent="0.4">
      <c r="H788" s="76" t="s">
        <v>28</v>
      </c>
      <c r="I788" s="76"/>
      <c r="J788" s="76"/>
      <c r="V788" s="17"/>
      <c r="X788" s="22" t="s">
        <v>70</v>
      </c>
      <c r="AE788" s="185"/>
    </row>
    <row r="789" spans="2:41" ht="15" customHeight="1" x14ac:dyDescent="0.4">
      <c r="H789" s="76"/>
      <c r="I789" s="76"/>
      <c r="J789" s="76"/>
      <c r="V789" s="17"/>
      <c r="X789" s="23" t="s">
        <v>32</v>
      </c>
      <c r="Y789" s="20">
        <f>IF(B793="PAGADO",0,C798)</f>
        <v>-1692.6509999999994</v>
      </c>
      <c r="AA789" s="193" t="s">
        <v>20</v>
      </c>
      <c r="AB789" s="193"/>
      <c r="AC789" s="193"/>
      <c r="AD789" s="193"/>
      <c r="AE789" s="185"/>
    </row>
    <row r="790" spans="2:41" x14ac:dyDescent="0.25"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</row>
    <row r="791" spans="2:41" x14ac:dyDescent="0.25">
      <c r="V791" s="17"/>
      <c r="Y791" s="20"/>
      <c r="AA791" s="4"/>
      <c r="AB791" s="3"/>
      <c r="AC791" s="3"/>
      <c r="AD791" s="5"/>
    </row>
    <row r="792" spans="2:41" ht="23.25" x14ac:dyDescent="0.35">
      <c r="B792" s="22" t="s">
        <v>70</v>
      </c>
      <c r="V792" s="17"/>
      <c r="X792" s="1" t="s">
        <v>24</v>
      </c>
      <c r="Y792" s="19">
        <f>IF(Y789&gt;0,Y790+Y789,Y790)</f>
        <v>0</v>
      </c>
      <c r="AA792" s="4"/>
      <c r="AB792" s="3"/>
      <c r="AC792" s="3"/>
      <c r="AD792" s="5"/>
    </row>
    <row r="793" spans="2:41" ht="23.25" x14ac:dyDescent="0.35">
      <c r="B793" s="23" t="s">
        <v>32</v>
      </c>
      <c r="C793" s="20">
        <f>IF(X741="PAGADO",0,Y746)</f>
        <v>-1692.6509999999994</v>
      </c>
      <c r="E793" s="193" t="s">
        <v>20</v>
      </c>
      <c r="F793" s="193"/>
      <c r="G793" s="193"/>
      <c r="H793" s="193"/>
      <c r="V793" s="17"/>
      <c r="X793" s="1" t="s">
        <v>9</v>
      </c>
      <c r="Y793" s="20">
        <f>Y816</f>
        <v>1692.6509999999994</v>
      </c>
      <c r="AA793" s="4"/>
      <c r="AB793" s="3"/>
      <c r="AC793" s="3"/>
      <c r="AD793" s="5"/>
    </row>
    <row r="794" spans="2:41" x14ac:dyDescent="0.25">
      <c r="B794" s="1" t="s">
        <v>0</v>
      </c>
      <c r="C794" s="19">
        <f>H809</f>
        <v>0</v>
      </c>
      <c r="E794" s="2" t="s">
        <v>1</v>
      </c>
      <c r="F794" s="2" t="s">
        <v>2</v>
      </c>
      <c r="G794" s="2" t="s">
        <v>3</v>
      </c>
      <c r="H794" s="2" t="s">
        <v>4</v>
      </c>
      <c r="N794" s="2" t="s">
        <v>1</v>
      </c>
      <c r="O794" s="2" t="s">
        <v>5</v>
      </c>
      <c r="P794" s="2" t="s">
        <v>4</v>
      </c>
      <c r="Q794" s="2" t="s">
        <v>6</v>
      </c>
      <c r="R794" s="2" t="s">
        <v>7</v>
      </c>
      <c r="S794" s="3"/>
      <c r="V794" s="17"/>
      <c r="X794" s="6" t="s">
        <v>8</v>
      </c>
      <c r="Y794" s="21">
        <f>Y792-Y793</f>
        <v>-1692.6509999999994</v>
      </c>
      <c r="AA794" s="4"/>
      <c r="AB794" s="3"/>
      <c r="AC794" s="3"/>
      <c r="AD794" s="5"/>
      <c r="AJ794" s="2" t="s">
        <v>1</v>
      </c>
      <c r="AK794" s="2" t="s">
        <v>5</v>
      </c>
      <c r="AL794" s="2" t="s">
        <v>4</v>
      </c>
      <c r="AM794" s="2" t="s">
        <v>6</v>
      </c>
      <c r="AN794" s="2" t="s">
        <v>7</v>
      </c>
      <c r="AO794" s="3"/>
    </row>
    <row r="795" spans="2:41" ht="26.25" x14ac:dyDescent="0.4">
      <c r="C795" s="2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4" t="str">
        <f>IF(Y794&lt;0,"NO PAGAR","COBRAR")</f>
        <v>NO PAGAR</v>
      </c>
      <c r="Y795" s="194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" t="s">
        <v>24</v>
      </c>
      <c r="C796" s="19">
        <f>IF(C793&gt;0,C793+C794,C794)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86" t="s">
        <v>9</v>
      </c>
      <c r="Y796" s="187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" t="s">
        <v>9</v>
      </c>
      <c r="C797" s="20">
        <f>C820</f>
        <v>1692.6509999999994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IF(C798&lt;0,"SALDO ADELANTADO","SALDO A FAVOR'")</f>
        <v>SALDO ADELANTADO</v>
      </c>
      <c r="Y797" s="10">
        <f>IF(C798&lt;=0,C798*-1)</f>
        <v>1692.6509999999994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6" t="s">
        <v>25</v>
      </c>
      <c r="C798" s="21">
        <f>C796-C797</f>
        <v>-1692.6509999999994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AN811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ht="26.25" x14ac:dyDescent="0.4">
      <c r="B799" s="194" t="str">
        <f>IF(C798&lt;0,"NO PAGAR","COBRAR")</f>
        <v>NO PAGAR</v>
      </c>
      <c r="C799" s="194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86" t="s">
        <v>9</v>
      </c>
      <c r="C800" s="18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9" t="str">
        <f>IF(C834&lt;0,"SALDO A FAVOR","SALDO ADELANTAD0'")</f>
        <v>SALDO ADELANTAD0'</v>
      </c>
      <c r="C801" s="10">
        <f>IF(Y741&lt;=0,Y741*-1)</f>
        <v>1692.6509999999994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10</v>
      </c>
      <c r="C802" s="10">
        <f>R811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11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12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13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88" t="s">
        <v>7</v>
      </c>
      <c r="AB805" s="189"/>
      <c r="AC805" s="190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 x14ac:dyDescent="0.25">
      <c r="B806" s="11" t="s">
        <v>14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2"/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 x14ac:dyDescent="0.25">
      <c r="B807" s="11" t="s">
        <v>15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2"/>
      <c r="Y807" s="10"/>
      <c r="AJ807" s="3"/>
      <c r="AK807" s="3"/>
      <c r="AL807" s="3"/>
      <c r="AM807" s="3"/>
      <c r="AN807" s="18"/>
      <c r="AO807" s="3"/>
    </row>
    <row r="808" spans="2:41" x14ac:dyDescent="0.25">
      <c r="B808" s="11" t="s">
        <v>16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2"/>
      <c r="Y808" s="10"/>
      <c r="AJ808" s="3"/>
      <c r="AK808" s="3"/>
      <c r="AL808" s="3"/>
      <c r="AM808" s="3"/>
      <c r="AN808" s="18"/>
      <c r="AO808" s="3"/>
    </row>
    <row r="809" spans="2:41" x14ac:dyDescent="0.25">
      <c r="B809" s="11" t="s">
        <v>17</v>
      </c>
      <c r="C809" s="10"/>
      <c r="E809" s="188" t="s">
        <v>7</v>
      </c>
      <c r="F809" s="189"/>
      <c r="G809" s="190"/>
      <c r="H809" s="5">
        <f>SUM(H795:H808)</f>
        <v>0</v>
      </c>
      <c r="N809" s="3"/>
      <c r="O809" s="3"/>
      <c r="P809" s="3"/>
      <c r="Q809" s="3"/>
      <c r="R809" s="18"/>
      <c r="S809" s="3"/>
      <c r="V809" s="17"/>
      <c r="X809" s="12"/>
      <c r="Y809" s="10"/>
      <c r="AJ809" s="3"/>
      <c r="AK809" s="3"/>
      <c r="AL809" s="3"/>
      <c r="AM809" s="3"/>
      <c r="AN809" s="18"/>
      <c r="AO809" s="3"/>
    </row>
    <row r="810" spans="2:41" x14ac:dyDescent="0.25">
      <c r="B810" s="12"/>
      <c r="C810" s="10"/>
      <c r="E810" s="13"/>
      <c r="F810" s="13"/>
      <c r="G810" s="13"/>
      <c r="N810" s="3"/>
      <c r="O810" s="3"/>
      <c r="P810" s="3"/>
      <c r="Q810" s="3"/>
      <c r="R810" s="18"/>
      <c r="S810" s="3"/>
      <c r="V810" s="17"/>
      <c r="X810" s="12"/>
      <c r="Y810" s="10"/>
      <c r="AA810" s="14"/>
      <c r="AJ810" s="3"/>
      <c r="AK810" s="3"/>
      <c r="AL810" s="3"/>
      <c r="AM810" s="3"/>
      <c r="AN810" s="18"/>
      <c r="AO810" s="3"/>
    </row>
    <row r="811" spans="2:41" x14ac:dyDescent="0.25">
      <c r="B811" s="12"/>
      <c r="C811" s="10"/>
      <c r="N811" s="188" t="s">
        <v>7</v>
      </c>
      <c r="O811" s="189"/>
      <c r="P811" s="189"/>
      <c r="Q811" s="190"/>
      <c r="R811" s="18">
        <f>SUM(R795:R810)</f>
        <v>0</v>
      </c>
      <c r="S811" s="3"/>
      <c r="V811" s="17"/>
      <c r="X811" s="12"/>
      <c r="Y811" s="10"/>
      <c r="AJ811" s="188" t="s">
        <v>7</v>
      </c>
      <c r="AK811" s="189"/>
      <c r="AL811" s="189"/>
      <c r="AM811" s="190"/>
      <c r="AN811" s="18">
        <f>SUM(AN795:AN810)</f>
        <v>0</v>
      </c>
      <c r="AO811" s="3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2"/>
      <c r="C814" s="10"/>
      <c r="E814" s="14"/>
      <c r="V814" s="17"/>
      <c r="X814" s="12"/>
      <c r="Y814" s="10"/>
    </row>
    <row r="815" spans="2:41" x14ac:dyDescent="0.25">
      <c r="B815" s="12"/>
      <c r="C815" s="10"/>
      <c r="V815" s="17"/>
      <c r="X815" s="11"/>
      <c r="Y815" s="10"/>
    </row>
    <row r="816" spans="2:41" x14ac:dyDescent="0.25">
      <c r="B816" s="12"/>
      <c r="C816" s="10"/>
      <c r="V816" s="17"/>
      <c r="X816" s="15" t="s">
        <v>18</v>
      </c>
      <c r="Y816" s="16">
        <f>SUM(Y797:Y815)</f>
        <v>1692.6509999999994</v>
      </c>
    </row>
    <row r="817" spans="1:43" x14ac:dyDescent="0.25">
      <c r="B817" s="12"/>
      <c r="C817" s="10"/>
      <c r="V817" s="17"/>
      <c r="Z817" t="s">
        <v>22</v>
      </c>
      <c r="AA817" t="s">
        <v>21</v>
      </c>
    </row>
    <row r="818" spans="1:43" x14ac:dyDescent="0.25">
      <c r="B818" s="12"/>
      <c r="C818" s="10"/>
      <c r="V818" s="17"/>
      <c r="AA818" s="1" t="s">
        <v>19</v>
      </c>
    </row>
    <row r="819" spans="1:43" x14ac:dyDescent="0.25">
      <c r="B819" s="11"/>
      <c r="C819" s="10"/>
      <c r="V819" s="17"/>
    </row>
    <row r="820" spans="1:43" x14ac:dyDescent="0.25">
      <c r="B820" s="15" t="s">
        <v>18</v>
      </c>
      <c r="C820" s="16">
        <f>SUM(C801:C819)</f>
        <v>1692.6509999999994</v>
      </c>
      <c r="V820" s="17"/>
    </row>
    <row r="821" spans="1:43" x14ac:dyDescent="0.25">
      <c r="D821" t="s">
        <v>22</v>
      </c>
      <c r="E821" t="s">
        <v>21</v>
      </c>
      <c r="V821" s="17"/>
    </row>
    <row r="822" spans="1:43" x14ac:dyDescent="0.25">
      <c r="E822" s="1" t="s">
        <v>19</v>
      </c>
      <c r="V822" s="17"/>
    </row>
    <row r="823" spans="1:43" x14ac:dyDescent="0.25">
      <c r="V823" s="17"/>
    </row>
    <row r="824" spans="1:43" x14ac:dyDescent="0.25">
      <c r="V824" s="17"/>
    </row>
    <row r="825" spans="1:43" x14ac:dyDescent="0.25">
      <c r="V825" s="17"/>
      <c r="X825" s="17"/>
      <c r="Y825" s="17"/>
      <c r="Z825" s="17"/>
      <c r="AA825" s="17"/>
      <c r="AB825" s="17"/>
      <c r="AC825" s="17"/>
      <c r="AD825" s="17"/>
    </row>
    <row r="826" spans="1:43" x14ac:dyDescent="0.25">
      <c r="V826" s="17"/>
      <c r="X826" s="17"/>
      <c r="Y826" s="17"/>
      <c r="Z826" s="17"/>
      <c r="AA826" s="17"/>
      <c r="AB826" s="17"/>
      <c r="AC826" s="17"/>
      <c r="AD826" s="17"/>
    </row>
    <row r="827" spans="1:43" x14ac:dyDescent="0.25">
      <c r="V827" s="17"/>
      <c r="X827" s="17"/>
      <c r="Y827" s="17"/>
      <c r="Z827" s="17"/>
      <c r="AA827" s="17"/>
      <c r="AB827" s="17"/>
      <c r="AC827" s="17"/>
      <c r="AD827" s="17"/>
    </row>
    <row r="828" spans="1:43" x14ac:dyDescent="0.25">
      <c r="V828" s="17"/>
    </row>
    <row r="829" spans="1:43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AA829" s="192" t="s">
        <v>31</v>
      </c>
      <c r="AB829" s="192"/>
      <c r="AC829" s="192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AA830" s="192"/>
      <c r="AB830" s="192"/>
      <c r="AC830" s="192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 x14ac:dyDescent="0.25">
      <c r="V832" s="17"/>
    </row>
    <row r="833" spans="2:41" ht="15" customHeight="1" x14ac:dyDescent="0.4">
      <c r="H833" s="76" t="s">
        <v>30</v>
      </c>
      <c r="I833" s="76"/>
      <c r="J833" s="76"/>
      <c r="V833" s="17"/>
      <c r="X833" s="22" t="s">
        <v>70</v>
      </c>
    </row>
    <row r="834" spans="2:41" ht="15" customHeight="1" x14ac:dyDescent="0.4">
      <c r="H834" s="76"/>
      <c r="I834" s="76"/>
      <c r="J834" s="76"/>
      <c r="V834" s="17"/>
      <c r="X834" s="23" t="s">
        <v>32</v>
      </c>
      <c r="Y834" s="20">
        <f>IF(B1638="PAGADO",0,C843)</f>
        <v>-1692.6509999999994</v>
      </c>
      <c r="AA834" s="193" t="s">
        <v>20</v>
      </c>
      <c r="AB834" s="193"/>
      <c r="AC834" s="193"/>
      <c r="AD834" s="193"/>
    </row>
    <row r="835" spans="2:41" x14ac:dyDescent="0.25">
      <c r="V835" s="17"/>
      <c r="X835" s="1" t="s">
        <v>0</v>
      </c>
      <c r="Y835" s="19">
        <f>AD850</f>
        <v>0</v>
      </c>
      <c r="AA835" s="2" t="s">
        <v>1</v>
      </c>
      <c r="AB835" s="2" t="s">
        <v>2</v>
      </c>
      <c r="AC835" s="2" t="s">
        <v>3</v>
      </c>
      <c r="AD835" s="2" t="s">
        <v>4</v>
      </c>
    </row>
    <row r="836" spans="2:41" x14ac:dyDescent="0.25">
      <c r="V836" s="17"/>
      <c r="Y836" s="20"/>
      <c r="AA836" s="4"/>
      <c r="AB836" s="3"/>
      <c r="AC836" s="3"/>
      <c r="AD836" s="5"/>
    </row>
    <row r="837" spans="2:41" ht="23.25" x14ac:dyDescent="0.35">
      <c r="B837" s="24" t="s">
        <v>70</v>
      </c>
      <c r="V837" s="17"/>
      <c r="X837" s="1" t="s">
        <v>24</v>
      </c>
      <c r="Y837" s="19">
        <f>IF(Y834&gt;0,Y834+Y835,Y835)</f>
        <v>0</v>
      </c>
      <c r="AA837" s="4"/>
      <c r="AB837" s="3"/>
      <c r="AC837" s="3"/>
      <c r="AD837" s="5"/>
    </row>
    <row r="838" spans="2:41" ht="23.25" x14ac:dyDescent="0.35">
      <c r="B838" s="23" t="s">
        <v>32</v>
      </c>
      <c r="C838" s="20">
        <f>IF(X789="PAGADO",0,C798)</f>
        <v>-1692.6509999999994</v>
      </c>
      <c r="E838" s="193" t="s">
        <v>20</v>
      </c>
      <c r="F838" s="193"/>
      <c r="G838" s="193"/>
      <c r="H838" s="193"/>
      <c r="V838" s="17"/>
      <c r="X838" s="1" t="s">
        <v>9</v>
      </c>
      <c r="Y838" s="20">
        <f>Y862</f>
        <v>1692.6509999999994</v>
      </c>
      <c r="AA838" s="4"/>
      <c r="AB838" s="3"/>
      <c r="AC838" s="3"/>
      <c r="AD838" s="5"/>
    </row>
    <row r="839" spans="2:41" x14ac:dyDescent="0.25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6" t="s">
        <v>27</v>
      </c>
      <c r="Y839" s="21">
        <f>Y837-Y838</f>
        <v>-1692.6509999999994</v>
      </c>
      <c r="AA839" s="4"/>
      <c r="AB839" s="3"/>
      <c r="AC839" s="3"/>
      <c r="AD839" s="5"/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 ht="23.25" x14ac:dyDescent="0.35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5" t="str">
        <f>IF(Y839&lt;0,"NO PAGAR","COBRAR'")</f>
        <v>NO PAGAR</v>
      </c>
      <c r="Y840" s="195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/>
      <c r="Y841" s="8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" t="s">
        <v>9</v>
      </c>
      <c r="C842" s="20">
        <f>C866</f>
        <v>1692.6509999999994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86" t="s">
        <v>9</v>
      </c>
      <c r="Y842" s="187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6" t="s">
        <v>26</v>
      </c>
      <c r="C843" s="21">
        <f>C841-C842</f>
        <v>-1692.6509999999994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IF(C843&lt;0,"SALDO ADELANTADO","SALDO A FAVOR'")</f>
        <v>SALDO ADELANTADO</v>
      </c>
      <c r="Y843" s="10">
        <f>IF(C843&lt;=0,C843*-1)</f>
        <v>1692.6509999999994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6"/>
      <c r="C844" s="7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AN856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3.25" x14ac:dyDescent="0.35">
      <c r="B845" s="195" t="str">
        <f>IF(C843&lt;0,"NO PAGAR","COBRAR'")</f>
        <v>NO PAGAR</v>
      </c>
      <c r="C845" s="195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86" t="s">
        <v>9</v>
      </c>
      <c r="C846" s="187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9" t="str">
        <f>IF(Y794&lt;0,"SALDO ADELANTADO","SALDO A FAVOR '")</f>
        <v>SALDO ADELANTADO</v>
      </c>
      <c r="C847" s="10">
        <f>IF(Y794&lt;=0,Y794*-1)</f>
        <v>1692.6509999999994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10</v>
      </c>
      <c r="C848" s="10">
        <f>R856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188" t="s">
        <v>7</v>
      </c>
      <c r="AB850" s="189"/>
      <c r="AC850" s="190"/>
      <c r="AD850" s="5">
        <f>SUM(AD836:AD849)</f>
        <v>0</v>
      </c>
      <c r="AJ850" s="3"/>
      <c r="AK850" s="3"/>
      <c r="AL850" s="3"/>
      <c r="AM850" s="3"/>
      <c r="AN850" s="18"/>
      <c r="AO850" s="3"/>
    </row>
    <row r="851" spans="2:41" x14ac:dyDescent="0.25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3"/>
      <c r="AB851" s="13"/>
      <c r="AC851" s="13"/>
      <c r="AJ851" s="3"/>
      <c r="AK851" s="3"/>
      <c r="AL851" s="3"/>
      <c r="AM851" s="3"/>
      <c r="AN851" s="18"/>
      <c r="AO851" s="3"/>
    </row>
    <row r="852" spans="2:41" x14ac:dyDescent="0.25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2"/>
      <c r="Y852" s="10"/>
      <c r="AJ852" s="3"/>
      <c r="AK852" s="3"/>
      <c r="AL852" s="3"/>
      <c r="AM852" s="3"/>
      <c r="AN852" s="18"/>
      <c r="AO852" s="3"/>
    </row>
    <row r="853" spans="2:41" x14ac:dyDescent="0.25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2"/>
      <c r="Y853" s="10"/>
      <c r="AJ853" s="3"/>
      <c r="AK853" s="3"/>
      <c r="AL853" s="3"/>
      <c r="AM853" s="3"/>
      <c r="AN853" s="18"/>
      <c r="AO853" s="3"/>
    </row>
    <row r="854" spans="2:41" x14ac:dyDescent="0.25">
      <c r="B854" s="11" t="s">
        <v>16</v>
      </c>
      <c r="C854" s="10"/>
      <c r="E854" s="188" t="s">
        <v>7</v>
      </c>
      <c r="F854" s="189"/>
      <c r="G854" s="190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2"/>
      <c r="Y854" s="10"/>
      <c r="AJ854" s="3"/>
      <c r="AK854" s="3"/>
      <c r="AL854" s="3"/>
      <c r="AM854" s="3"/>
      <c r="AN854" s="18"/>
      <c r="AO854" s="3"/>
    </row>
    <row r="855" spans="2:41" x14ac:dyDescent="0.25">
      <c r="B855" s="11" t="s">
        <v>17</v>
      </c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2"/>
      <c r="Y855" s="10"/>
      <c r="AA855" s="14"/>
      <c r="AJ855" s="3"/>
      <c r="AK855" s="3"/>
      <c r="AL855" s="3"/>
      <c r="AM855" s="3"/>
      <c r="AN855" s="18"/>
      <c r="AO855" s="3"/>
    </row>
    <row r="856" spans="2:41" x14ac:dyDescent="0.25">
      <c r="B856" s="12"/>
      <c r="C856" s="10"/>
      <c r="N856" s="188" t="s">
        <v>7</v>
      </c>
      <c r="O856" s="189"/>
      <c r="P856" s="189"/>
      <c r="Q856" s="190"/>
      <c r="R856" s="18">
        <f>SUM(R840:R855)</f>
        <v>0</v>
      </c>
      <c r="S856" s="3"/>
      <c r="V856" s="17"/>
      <c r="X856" s="12"/>
      <c r="Y856" s="10"/>
      <c r="AJ856" s="188" t="s">
        <v>7</v>
      </c>
      <c r="AK856" s="189"/>
      <c r="AL856" s="189"/>
      <c r="AM856" s="190"/>
      <c r="AN856" s="18">
        <f>SUM(AN840:AN855)</f>
        <v>0</v>
      </c>
      <c r="AO856" s="3"/>
    </row>
    <row r="857" spans="2:41" x14ac:dyDescent="0.25">
      <c r="B857" s="12"/>
      <c r="C857" s="10"/>
      <c r="V857" s="17"/>
      <c r="X857" s="12"/>
      <c r="Y857" s="10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2"/>
      <c r="C859" s="10"/>
      <c r="E859" s="14"/>
      <c r="V859" s="17"/>
      <c r="X859" s="12"/>
      <c r="Y859" s="10"/>
    </row>
    <row r="860" spans="2:41" x14ac:dyDescent="0.25">
      <c r="B860" s="12"/>
      <c r="C860" s="10"/>
      <c r="V860" s="17"/>
      <c r="X860" s="12"/>
      <c r="Y860" s="10"/>
    </row>
    <row r="861" spans="2:41" x14ac:dyDescent="0.25">
      <c r="B861" s="12"/>
      <c r="C861" s="10"/>
      <c r="V861" s="17"/>
      <c r="X861" s="11"/>
      <c r="Y861" s="10"/>
    </row>
    <row r="862" spans="2:41" x14ac:dyDescent="0.25">
      <c r="B862" s="12"/>
      <c r="C862" s="10"/>
      <c r="V862" s="17"/>
      <c r="X862" s="15" t="s">
        <v>18</v>
      </c>
      <c r="Y862" s="16">
        <f>SUM(Y843:Y861)</f>
        <v>1692.6509999999994</v>
      </c>
      <c r="Z862" t="s">
        <v>22</v>
      </c>
      <c r="AA862" t="s">
        <v>21</v>
      </c>
    </row>
    <row r="863" spans="2:41" x14ac:dyDescent="0.25">
      <c r="B863" s="12"/>
      <c r="C863" s="10"/>
      <c r="V863" s="17"/>
      <c r="AA863" s="1" t="s">
        <v>19</v>
      </c>
    </row>
    <row r="864" spans="2:41" x14ac:dyDescent="0.25">
      <c r="B864" s="12"/>
      <c r="C864" s="10"/>
      <c r="V864" s="17"/>
    </row>
    <row r="865" spans="2:30" x14ac:dyDescent="0.25">
      <c r="B865" s="11"/>
      <c r="C865" s="10"/>
      <c r="V865" s="17"/>
    </row>
    <row r="866" spans="2:30" x14ac:dyDescent="0.25">
      <c r="B866" s="15" t="s">
        <v>18</v>
      </c>
      <c r="C866" s="16">
        <f>SUM(C847:C865)</f>
        <v>1692.6509999999994</v>
      </c>
      <c r="D866" t="s">
        <v>22</v>
      </c>
      <c r="E866" t="s">
        <v>21</v>
      </c>
      <c r="V866" s="17"/>
    </row>
    <row r="867" spans="2:30" x14ac:dyDescent="0.25">
      <c r="E867" s="1" t="s">
        <v>19</v>
      </c>
      <c r="V867" s="17"/>
    </row>
    <row r="868" spans="2:30" x14ac:dyDescent="0.25">
      <c r="V868" s="17"/>
    </row>
    <row r="869" spans="2:30" x14ac:dyDescent="0.25">
      <c r="V869" s="17"/>
    </row>
    <row r="870" spans="2:30" x14ac:dyDescent="0.25">
      <c r="V870" s="17"/>
    </row>
    <row r="871" spans="2:30" x14ac:dyDescent="0.25">
      <c r="V871" s="17"/>
    </row>
    <row r="872" spans="2:30" x14ac:dyDescent="0.25">
      <c r="V872" s="17"/>
    </row>
    <row r="873" spans="2:30" x14ac:dyDescent="0.25">
      <c r="V873" s="17"/>
    </row>
    <row r="874" spans="2:30" x14ac:dyDescent="0.25">
      <c r="V874" s="17"/>
    </row>
    <row r="875" spans="2:30" x14ac:dyDescent="0.25">
      <c r="V875" s="17"/>
    </row>
    <row r="876" spans="2:30" x14ac:dyDescent="0.25">
      <c r="V876" s="17"/>
    </row>
    <row r="877" spans="2:30" ht="23.25" x14ac:dyDescent="0.35">
      <c r="V877" s="17"/>
      <c r="AC877" s="185" t="s">
        <v>29</v>
      </c>
      <c r="AD877" s="185"/>
    </row>
    <row r="878" spans="2:30" ht="23.25" x14ac:dyDescent="0.35">
      <c r="V878" s="17"/>
      <c r="AC878" s="185"/>
      <c r="AD878" s="185"/>
    </row>
    <row r="879" spans="2:30" ht="23.25" x14ac:dyDescent="0.35">
      <c r="V879" s="17"/>
      <c r="AC879" s="185"/>
      <c r="AD879" s="185"/>
    </row>
    <row r="880" spans="2:30" x14ac:dyDescent="0.25">
      <c r="V880" s="17"/>
    </row>
    <row r="881" spans="2:41" ht="15" customHeight="1" x14ac:dyDescent="0.35">
      <c r="V881" s="17"/>
      <c r="AE881" s="185"/>
    </row>
    <row r="882" spans="2:41" ht="15" customHeight="1" x14ac:dyDescent="0.4">
      <c r="H882" s="76" t="s">
        <v>28</v>
      </c>
      <c r="I882" s="76"/>
      <c r="J882" s="76"/>
      <c r="V882" s="17"/>
      <c r="X882" s="22" t="s">
        <v>71</v>
      </c>
      <c r="AE882" s="185"/>
    </row>
    <row r="883" spans="2:41" ht="15" customHeight="1" x14ac:dyDescent="0.4">
      <c r="H883" s="76"/>
      <c r="I883" s="76"/>
      <c r="J883" s="76"/>
      <c r="V883" s="17"/>
      <c r="X883" s="23" t="s">
        <v>32</v>
      </c>
      <c r="Y883" s="20">
        <f>IF(B887="PAGADO",0,C892)</f>
        <v>-1692.6509999999994</v>
      </c>
      <c r="AA883" s="193" t="s">
        <v>20</v>
      </c>
      <c r="AB883" s="193"/>
      <c r="AC883" s="193"/>
      <c r="AD883" s="193"/>
      <c r="AE883" s="185"/>
    </row>
    <row r="884" spans="2:41" x14ac:dyDescent="0.25"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</row>
    <row r="885" spans="2:41" x14ac:dyDescent="0.25">
      <c r="V885" s="17"/>
      <c r="Y885" s="20"/>
      <c r="AA885" s="4"/>
      <c r="AB885" s="3"/>
      <c r="AC885" s="3"/>
      <c r="AD885" s="5"/>
    </row>
    <row r="886" spans="2:41" ht="23.25" x14ac:dyDescent="0.35">
      <c r="B886" s="22" t="s">
        <v>71</v>
      </c>
      <c r="V886" s="17"/>
      <c r="X886" s="1" t="s">
        <v>24</v>
      </c>
      <c r="Y886" s="19">
        <f>IF(Y883&gt;0,Y884+Y883,Y884)</f>
        <v>0</v>
      </c>
      <c r="AA886" s="4"/>
      <c r="AB886" s="3"/>
      <c r="AC886" s="3"/>
      <c r="AD886" s="5"/>
    </row>
    <row r="887" spans="2:41" ht="23.25" x14ac:dyDescent="0.35">
      <c r="B887" s="23" t="s">
        <v>32</v>
      </c>
      <c r="C887" s="20">
        <f>IF(X834="PAGADO",0,Y839)</f>
        <v>-1692.6509999999994</v>
      </c>
      <c r="E887" s="193" t="s">
        <v>20</v>
      </c>
      <c r="F887" s="193"/>
      <c r="G887" s="193"/>
      <c r="H887" s="193"/>
      <c r="V887" s="17"/>
      <c r="X887" s="1" t="s">
        <v>9</v>
      </c>
      <c r="Y887" s="20">
        <f>Y910</f>
        <v>1692.6509999999994</v>
      </c>
      <c r="AA887" s="4"/>
      <c r="AB887" s="3"/>
      <c r="AC887" s="3"/>
      <c r="AD887" s="5"/>
    </row>
    <row r="888" spans="2:41" x14ac:dyDescent="0.25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6" t="s">
        <v>8</v>
      </c>
      <c r="Y888" s="21">
        <f>Y886-Y887</f>
        <v>-1692.6509999999994</v>
      </c>
      <c r="AA888" s="4"/>
      <c r="AB888" s="3"/>
      <c r="AC888" s="3"/>
      <c r="AD888" s="5"/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 ht="26.25" x14ac:dyDescent="0.4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4" t="str">
        <f>IF(Y888&lt;0,"NO PAGAR","COBRAR")</f>
        <v>NO PAGAR</v>
      </c>
      <c r="Y889" s="194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86" t="s">
        <v>9</v>
      </c>
      <c r="Y890" s="187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" t="s">
        <v>9</v>
      </c>
      <c r="C891" s="20">
        <f>C914</f>
        <v>1692.6509999999994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IF(C892&lt;0,"SALDO ADELANTADO","SALDO A FAVOR'")</f>
        <v>SALDO ADELANTADO</v>
      </c>
      <c r="Y891" s="10">
        <f>IF(C892&lt;=0,C892*-1)</f>
        <v>1692.6509999999994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6" t="s">
        <v>25</v>
      </c>
      <c r="C892" s="21">
        <f>C890-C891</f>
        <v>-1692.6509999999994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AN905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6.25" x14ac:dyDescent="0.4">
      <c r="B893" s="194" t="str">
        <f>IF(C892&lt;0,"NO PAGAR","COBRAR")</f>
        <v>NO PAGAR</v>
      </c>
      <c r="C893" s="194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86" t="s">
        <v>9</v>
      </c>
      <c r="C894" s="187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9" t="str">
        <f>IF(C928&lt;0,"SALDO A FAVOR","SALDO ADELANTAD0'")</f>
        <v>SALDO ADELANTAD0'</v>
      </c>
      <c r="C895" s="10">
        <f>IF(Y839&lt;=0,Y839*-1)</f>
        <v>1692.6509999999994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10</v>
      </c>
      <c r="C896" s="10">
        <f>R905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11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12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13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88" t="s">
        <v>7</v>
      </c>
      <c r="AB899" s="189"/>
      <c r="AC899" s="190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 x14ac:dyDescent="0.25">
      <c r="B900" s="11" t="s">
        <v>14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2"/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 x14ac:dyDescent="0.25">
      <c r="B901" s="11" t="s">
        <v>15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2"/>
      <c r="Y901" s="10"/>
      <c r="AJ901" s="3"/>
      <c r="AK901" s="3"/>
      <c r="AL901" s="3"/>
      <c r="AM901" s="3"/>
      <c r="AN901" s="18"/>
      <c r="AO901" s="3"/>
    </row>
    <row r="902" spans="2:41" x14ac:dyDescent="0.25">
      <c r="B902" s="11" t="s">
        <v>16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2"/>
      <c r="Y902" s="10"/>
      <c r="AJ902" s="3"/>
      <c r="AK902" s="3"/>
      <c r="AL902" s="3"/>
      <c r="AM902" s="3"/>
      <c r="AN902" s="18"/>
      <c r="AO902" s="3"/>
    </row>
    <row r="903" spans="2:41" x14ac:dyDescent="0.25">
      <c r="B903" s="11" t="s">
        <v>17</v>
      </c>
      <c r="C903" s="10"/>
      <c r="E903" s="188" t="s">
        <v>7</v>
      </c>
      <c r="F903" s="189"/>
      <c r="G903" s="190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2"/>
      <c r="Y903" s="10"/>
      <c r="AJ903" s="3"/>
      <c r="AK903" s="3"/>
      <c r="AL903" s="3"/>
      <c r="AM903" s="3"/>
      <c r="AN903" s="18"/>
      <c r="AO903" s="3"/>
    </row>
    <row r="904" spans="2:41" x14ac:dyDescent="0.25">
      <c r="B904" s="12"/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2"/>
      <c r="Y904" s="10"/>
      <c r="AA904" s="14"/>
      <c r="AJ904" s="3"/>
      <c r="AK904" s="3"/>
      <c r="AL904" s="3"/>
      <c r="AM904" s="3"/>
      <c r="AN904" s="18"/>
      <c r="AO904" s="3"/>
    </row>
    <row r="905" spans="2:41" x14ac:dyDescent="0.25">
      <c r="B905" s="12"/>
      <c r="C905" s="10"/>
      <c r="N905" s="188" t="s">
        <v>7</v>
      </c>
      <c r="O905" s="189"/>
      <c r="P905" s="189"/>
      <c r="Q905" s="190"/>
      <c r="R905" s="18">
        <f>SUM(R889:R904)</f>
        <v>0</v>
      </c>
      <c r="S905" s="3"/>
      <c r="V905" s="17"/>
      <c r="X905" s="12"/>
      <c r="Y905" s="10"/>
      <c r="AJ905" s="188" t="s">
        <v>7</v>
      </c>
      <c r="AK905" s="189"/>
      <c r="AL905" s="189"/>
      <c r="AM905" s="190"/>
      <c r="AN905" s="18">
        <f>SUM(AN889:AN904)</f>
        <v>0</v>
      </c>
      <c r="AO905" s="3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E908" s="14"/>
      <c r="V908" s="17"/>
      <c r="X908" s="12"/>
      <c r="Y908" s="10"/>
    </row>
    <row r="909" spans="2:41" x14ac:dyDescent="0.25">
      <c r="B909" s="12"/>
      <c r="C909" s="10"/>
      <c r="V909" s="17"/>
      <c r="X909" s="11"/>
      <c r="Y909" s="10"/>
    </row>
    <row r="910" spans="2:41" x14ac:dyDescent="0.25">
      <c r="B910" s="12"/>
      <c r="C910" s="10"/>
      <c r="V910" s="17"/>
      <c r="X910" s="15" t="s">
        <v>18</v>
      </c>
      <c r="Y910" s="16">
        <f>SUM(Y891:Y909)</f>
        <v>1692.6509999999994</v>
      </c>
    </row>
    <row r="911" spans="2:41" x14ac:dyDescent="0.25">
      <c r="B911" s="12"/>
      <c r="C911" s="10"/>
      <c r="V911" s="17"/>
      <c r="Z911" t="s">
        <v>22</v>
      </c>
      <c r="AA911" t="s">
        <v>21</v>
      </c>
    </row>
    <row r="912" spans="2:41" x14ac:dyDescent="0.25">
      <c r="B912" s="12"/>
      <c r="C912" s="10"/>
      <c r="V912" s="17"/>
      <c r="AA912" s="1" t="s">
        <v>19</v>
      </c>
    </row>
    <row r="913" spans="1:43" x14ac:dyDescent="0.25">
      <c r="B913" s="11"/>
      <c r="C913" s="10"/>
      <c r="V913" s="17"/>
    </row>
    <row r="914" spans="1:43" x14ac:dyDescent="0.25">
      <c r="B914" s="15" t="s">
        <v>18</v>
      </c>
      <c r="C914" s="16">
        <f>SUM(C895:C913)</f>
        <v>1692.6509999999994</v>
      </c>
      <c r="V914" s="17"/>
    </row>
    <row r="915" spans="1:43" x14ac:dyDescent="0.25">
      <c r="D915" t="s">
        <v>22</v>
      </c>
      <c r="E915" t="s">
        <v>21</v>
      </c>
      <c r="V915" s="17"/>
    </row>
    <row r="916" spans="1:43" x14ac:dyDescent="0.25">
      <c r="E916" s="1" t="s">
        <v>19</v>
      </c>
      <c r="V916" s="17"/>
    </row>
    <row r="917" spans="1:43" x14ac:dyDescent="0.25">
      <c r="V917" s="17"/>
    </row>
    <row r="918" spans="1:43" x14ac:dyDescent="0.25">
      <c r="V918" s="17"/>
    </row>
    <row r="919" spans="1:43" x14ac:dyDescent="0.25">
      <c r="V919" s="17"/>
      <c r="X919" s="17"/>
      <c r="Y919" s="17"/>
      <c r="Z919" s="17"/>
      <c r="AA919" s="17"/>
      <c r="AB919" s="17"/>
      <c r="AC919" s="17"/>
      <c r="AD919" s="17"/>
    </row>
    <row r="920" spans="1:43" x14ac:dyDescent="0.25">
      <c r="V920" s="17"/>
      <c r="X920" s="17"/>
      <c r="Y920" s="17"/>
      <c r="Z920" s="17"/>
      <c r="AA920" s="17"/>
      <c r="AB920" s="17"/>
      <c r="AC920" s="17"/>
      <c r="AD920" s="17"/>
    </row>
    <row r="921" spans="1:43" x14ac:dyDescent="0.25">
      <c r="V921" s="17"/>
      <c r="X921" s="17"/>
      <c r="Y921" s="17"/>
      <c r="Z921" s="17"/>
      <c r="AA921" s="17"/>
      <c r="AB921" s="17"/>
      <c r="AC921" s="17"/>
      <c r="AD921" s="17"/>
    </row>
    <row r="922" spans="1:43" x14ac:dyDescent="0.25">
      <c r="V922" s="17"/>
    </row>
    <row r="923" spans="1:43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AA923" s="192" t="s">
        <v>31</v>
      </c>
      <c r="AB923" s="192"/>
      <c r="AC923" s="192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AA924" s="192"/>
      <c r="AB924" s="192"/>
      <c r="AC924" s="192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 x14ac:dyDescent="0.25">
      <c r="V926" s="17"/>
    </row>
    <row r="927" spans="1:43" ht="15" customHeight="1" x14ac:dyDescent="0.4">
      <c r="H927" s="76" t="s">
        <v>30</v>
      </c>
      <c r="I927" s="76"/>
      <c r="J927" s="76"/>
      <c r="V927" s="17"/>
      <c r="X927" s="22" t="s">
        <v>71</v>
      </c>
    </row>
    <row r="928" spans="1:43" ht="15" customHeight="1" x14ac:dyDescent="0.4">
      <c r="H928" s="76"/>
      <c r="I928" s="76"/>
      <c r="J928" s="76"/>
      <c r="V928" s="17"/>
      <c r="X928" s="23" t="s">
        <v>32</v>
      </c>
      <c r="Y928" s="20">
        <f>IF(B1732="PAGADO",0,C937)</f>
        <v>-1692.6509999999994</v>
      </c>
      <c r="AA928" s="193" t="s">
        <v>20</v>
      </c>
      <c r="AB928" s="193"/>
      <c r="AC928" s="193"/>
      <c r="AD928" s="193"/>
    </row>
    <row r="929" spans="2:41" x14ac:dyDescent="0.25">
      <c r="V929" s="17"/>
      <c r="X929" s="1" t="s">
        <v>0</v>
      </c>
      <c r="Y929" s="19">
        <f>AD944</f>
        <v>0</v>
      </c>
      <c r="AA929" s="2" t="s">
        <v>1</v>
      </c>
      <c r="AB929" s="2" t="s">
        <v>2</v>
      </c>
      <c r="AC929" s="2" t="s">
        <v>3</v>
      </c>
      <c r="AD929" s="2" t="s">
        <v>4</v>
      </c>
    </row>
    <row r="930" spans="2:41" x14ac:dyDescent="0.25">
      <c r="V930" s="17"/>
      <c r="Y930" s="20"/>
      <c r="AA930" s="4"/>
      <c r="AB930" s="3"/>
      <c r="AC930" s="3"/>
      <c r="AD930" s="5"/>
    </row>
    <row r="931" spans="2:41" ht="23.25" x14ac:dyDescent="0.35">
      <c r="B931" s="24" t="s">
        <v>73</v>
      </c>
      <c r="V931" s="17"/>
      <c r="X931" s="1" t="s">
        <v>24</v>
      </c>
      <c r="Y931" s="19">
        <f>IF(Y928&gt;0,Y928+Y929,Y929)</f>
        <v>0</v>
      </c>
      <c r="AA931" s="4"/>
      <c r="AB931" s="3"/>
      <c r="AC931" s="3"/>
      <c r="AD931" s="5"/>
    </row>
    <row r="932" spans="2:41" ht="23.25" x14ac:dyDescent="0.35">
      <c r="B932" s="23" t="s">
        <v>32</v>
      </c>
      <c r="C932" s="20">
        <f>IF(X883="PAGADO",0,C892)</f>
        <v>-1692.6509999999994</v>
      </c>
      <c r="E932" s="193" t="s">
        <v>20</v>
      </c>
      <c r="F932" s="193"/>
      <c r="G932" s="193"/>
      <c r="H932" s="193"/>
      <c r="V932" s="17"/>
      <c r="X932" s="1" t="s">
        <v>9</v>
      </c>
      <c r="Y932" s="20">
        <f>Y956</f>
        <v>1692.6509999999994</v>
      </c>
      <c r="AA932" s="4"/>
      <c r="AB932" s="3"/>
      <c r="AC932" s="3"/>
      <c r="AD932" s="5"/>
    </row>
    <row r="933" spans="2:41" x14ac:dyDescent="0.25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6" t="s">
        <v>27</v>
      </c>
      <c r="Y933" s="21">
        <f>Y931-Y932</f>
        <v>-1692.6509999999994</v>
      </c>
      <c r="AA933" s="4"/>
      <c r="AB933" s="3"/>
      <c r="AC933" s="3"/>
      <c r="AD933" s="5"/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 ht="23.25" x14ac:dyDescent="0.35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5" t="str">
        <f>IF(Y933&lt;0,"NO PAGAR","COBRAR'")</f>
        <v>NO PAGAR</v>
      </c>
      <c r="Y934" s="195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/>
      <c r="Y935" s="8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" t="s">
        <v>9</v>
      </c>
      <c r="C936" s="20">
        <f>C960</f>
        <v>1692.6509999999994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86" t="s">
        <v>9</v>
      </c>
      <c r="Y936" s="187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6" t="s">
        <v>26</v>
      </c>
      <c r="C937" s="21">
        <f>C935-C936</f>
        <v>-1692.6509999999994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IF(C937&lt;0,"SALDO ADELANTADO","SALDO A FAVOR'")</f>
        <v>SALDO ADELANTADO</v>
      </c>
      <c r="Y937" s="10">
        <f>IF(C937&lt;=0,C937*-1)</f>
        <v>1692.6509999999994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6"/>
      <c r="C938" s="7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AN950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ht="23.25" x14ac:dyDescent="0.35">
      <c r="B939" s="195" t="str">
        <f>IF(C937&lt;0,"NO PAGAR","COBRAR'")</f>
        <v>NO PAGAR</v>
      </c>
      <c r="C939" s="195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86" t="s">
        <v>9</v>
      </c>
      <c r="C940" s="18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9" t="str">
        <f>IF(Y888&lt;0,"SALDO ADELANTADO","SALDO A FAVOR '")</f>
        <v>SALDO ADELANTADO</v>
      </c>
      <c r="C941" s="10">
        <f>IF(Y888&lt;=0,Y888*-1)</f>
        <v>1692.6509999999994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10</v>
      </c>
      <c r="C942" s="10">
        <f>R950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11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12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188" t="s">
        <v>7</v>
      </c>
      <c r="AB944" s="189"/>
      <c r="AC944" s="190"/>
      <c r="AD944" s="5">
        <f>SUM(AD930:AD943)</f>
        <v>0</v>
      </c>
      <c r="AJ944" s="3"/>
      <c r="AK944" s="3"/>
      <c r="AL944" s="3"/>
      <c r="AM944" s="3"/>
      <c r="AN944" s="18"/>
      <c r="AO944" s="3"/>
    </row>
    <row r="945" spans="2:41" x14ac:dyDescent="0.25">
      <c r="B945" s="11" t="s">
        <v>13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3"/>
      <c r="AB945" s="13"/>
      <c r="AC945" s="13"/>
      <c r="AJ945" s="3"/>
      <c r="AK945" s="3"/>
      <c r="AL945" s="3"/>
      <c r="AM945" s="3"/>
      <c r="AN945" s="18"/>
      <c r="AO945" s="3"/>
    </row>
    <row r="946" spans="2:41" x14ac:dyDescent="0.25">
      <c r="B946" s="11" t="s">
        <v>14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2"/>
      <c r="Y946" s="10"/>
      <c r="AJ946" s="3"/>
      <c r="AK946" s="3"/>
      <c r="AL946" s="3"/>
      <c r="AM946" s="3"/>
      <c r="AN946" s="18"/>
      <c r="AO946" s="3"/>
    </row>
    <row r="947" spans="2:41" x14ac:dyDescent="0.25">
      <c r="B947" s="11" t="s">
        <v>15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2"/>
      <c r="Y947" s="10"/>
      <c r="AJ947" s="3"/>
      <c r="AK947" s="3"/>
      <c r="AL947" s="3"/>
      <c r="AM947" s="3"/>
      <c r="AN947" s="18"/>
      <c r="AO947" s="3"/>
    </row>
    <row r="948" spans="2:41" x14ac:dyDescent="0.25">
      <c r="B948" s="11" t="s">
        <v>16</v>
      </c>
      <c r="C948" s="10"/>
      <c r="E948" s="188" t="s">
        <v>7</v>
      </c>
      <c r="F948" s="189"/>
      <c r="G948" s="190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2"/>
      <c r="Y948" s="10"/>
      <c r="AJ948" s="3"/>
      <c r="AK948" s="3"/>
      <c r="AL948" s="3"/>
      <c r="AM948" s="3"/>
      <c r="AN948" s="18"/>
      <c r="AO948" s="3"/>
    </row>
    <row r="949" spans="2:41" x14ac:dyDescent="0.25">
      <c r="B949" s="11" t="s">
        <v>17</v>
      </c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4"/>
      <c r="AJ949" s="3"/>
      <c r="AK949" s="3"/>
      <c r="AL949" s="3"/>
      <c r="AM949" s="3"/>
      <c r="AN949" s="18"/>
      <c r="AO949" s="3"/>
    </row>
    <row r="950" spans="2:41" x14ac:dyDescent="0.25">
      <c r="B950" s="12"/>
      <c r="C950" s="10"/>
      <c r="N950" s="188" t="s">
        <v>7</v>
      </c>
      <c r="O950" s="189"/>
      <c r="P950" s="189"/>
      <c r="Q950" s="190"/>
      <c r="R950" s="18">
        <f>SUM(R934:R949)</f>
        <v>0</v>
      </c>
      <c r="S950" s="3"/>
      <c r="V950" s="17"/>
      <c r="X950" s="12"/>
      <c r="Y950" s="10"/>
      <c r="AJ950" s="188" t="s">
        <v>7</v>
      </c>
      <c r="AK950" s="189"/>
      <c r="AL950" s="189"/>
      <c r="AM950" s="190"/>
      <c r="AN950" s="18">
        <f>SUM(AN934:AN949)</f>
        <v>0</v>
      </c>
      <c r="AO950" s="3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E953" s="14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V955" s="17"/>
      <c r="X955" s="11"/>
      <c r="Y955" s="10"/>
    </row>
    <row r="956" spans="2:41" x14ac:dyDescent="0.25">
      <c r="B956" s="12"/>
      <c r="C956" s="10"/>
      <c r="V956" s="17"/>
      <c r="X956" s="15" t="s">
        <v>18</v>
      </c>
      <c r="Y956" s="16">
        <f>SUM(Y937:Y955)</f>
        <v>1692.6509999999994</v>
      </c>
      <c r="Z956" t="s">
        <v>22</v>
      </c>
      <c r="AA956" t="s">
        <v>21</v>
      </c>
    </row>
    <row r="957" spans="2:41" x14ac:dyDescent="0.25">
      <c r="B957" s="12"/>
      <c r="C957" s="10"/>
      <c r="V957" s="17"/>
      <c r="AA957" s="1" t="s">
        <v>19</v>
      </c>
    </row>
    <row r="958" spans="2:41" x14ac:dyDescent="0.25">
      <c r="B958" s="12"/>
      <c r="C958" s="10"/>
      <c r="V958" s="17"/>
    </row>
    <row r="959" spans="2:41" x14ac:dyDescent="0.25">
      <c r="B959" s="11"/>
      <c r="C959" s="10"/>
      <c r="V959" s="17"/>
    </row>
    <row r="960" spans="2:41" x14ac:dyDescent="0.25">
      <c r="B960" s="15" t="s">
        <v>18</v>
      </c>
      <c r="C960" s="16">
        <f>SUM(C941:C959)</f>
        <v>1692.6509999999994</v>
      </c>
      <c r="D960" t="s">
        <v>22</v>
      </c>
      <c r="E960" t="s">
        <v>21</v>
      </c>
      <c r="V960" s="17"/>
    </row>
    <row r="961" spans="5:31" x14ac:dyDescent="0.25">
      <c r="E961" s="1" t="s">
        <v>19</v>
      </c>
      <c r="V961" s="17"/>
    </row>
    <row r="962" spans="5:31" x14ac:dyDescent="0.25">
      <c r="V962" s="17"/>
    </row>
    <row r="963" spans="5:31" x14ac:dyDescent="0.25">
      <c r="V963" s="17"/>
    </row>
    <row r="964" spans="5:31" x14ac:dyDescent="0.25">
      <c r="V964" s="17"/>
    </row>
    <row r="965" spans="5:31" x14ac:dyDescent="0.25">
      <c r="V965" s="17"/>
    </row>
    <row r="966" spans="5:31" x14ac:dyDescent="0.25">
      <c r="V966" s="17"/>
    </row>
    <row r="967" spans="5:31" x14ac:dyDescent="0.25">
      <c r="V967" s="17"/>
    </row>
    <row r="968" spans="5:31" x14ac:dyDescent="0.25">
      <c r="V968" s="17"/>
    </row>
    <row r="969" spans="5:31" x14ac:dyDescent="0.25">
      <c r="V969" s="17"/>
    </row>
    <row r="970" spans="5:31" ht="23.25" x14ac:dyDescent="0.35">
      <c r="V970" s="17"/>
      <c r="AC970" s="185" t="s">
        <v>29</v>
      </c>
      <c r="AD970" s="185"/>
    </row>
    <row r="971" spans="5:31" ht="23.25" x14ac:dyDescent="0.35">
      <c r="V971" s="17"/>
      <c r="AC971" s="185"/>
      <c r="AD971" s="185"/>
    </row>
    <row r="972" spans="5:31" ht="23.25" x14ac:dyDescent="0.35">
      <c r="V972" s="17"/>
      <c r="AC972" s="185"/>
      <c r="AD972" s="185"/>
    </row>
    <row r="973" spans="5:31" x14ac:dyDescent="0.25">
      <c r="V973" s="17"/>
    </row>
    <row r="974" spans="5:31" ht="15" customHeight="1" x14ac:dyDescent="0.35">
      <c r="V974" s="17"/>
      <c r="AE974" s="185"/>
    </row>
    <row r="975" spans="5:31" ht="15" customHeight="1" x14ac:dyDescent="0.4">
      <c r="H975" s="76" t="s">
        <v>28</v>
      </c>
      <c r="I975" s="76"/>
      <c r="J975" s="76"/>
      <c r="V975" s="17"/>
      <c r="X975" s="22" t="s">
        <v>74</v>
      </c>
      <c r="AE975" s="185"/>
    </row>
    <row r="976" spans="5:31" ht="15" customHeight="1" x14ac:dyDescent="0.4">
      <c r="H976" s="76"/>
      <c r="I976" s="76"/>
      <c r="J976" s="76"/>
      <c r="V976" s="17"/>
      <c r="X976" s="23" t="s">
        <v>32</v>
      </c>
      <c r="Y976" s="20">
        <f>IF(B980="PAGADO",0,C985)</f>
        <v>-1692.6509999999994</v>
      </c>
      <c r="AA976" s="193" t="s">
        <v>20</v>
      </c>
      <c r="AB976" s="193"/>
      <c r="AC976" s="193"/>
      <c r="AD976" s="193"/>
      <c r="AE976" s="185"/>
    </row>
    <row r="977" spans="2:41" x14ac:dyDescent="0.25"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</row>
    <row r="978" spans="2:41" x14ac:dyDescent="0.25">
      <c r="V978" s="17"/>
      <c r="Y978" s="20"/>
      <c r="AA978" s="4"/>
      <c r="AB978" s="3"/>
      <c r="AC978" s="3"/>
      <c r="AD978" s="5"/>
    </row>
    <row r="979" spans="2:41" ht="23.25" x14ac:dyDescent="0.35">
      <c r="B979" s="22" t="s">
        <v>72</v>
      </c>
      <c r="V979" s="17"/>
      <c r="X979" s="1" t="s">
        <v>24</v>
      </c>
      <c r="Y979" s="19">
        <f>IF(Y976&gt;0,Y976+Y977,Y977)</f>
        <v>0</v>
      </c>
      <c r="AA979" s="4"/>
      <c r="AB979" s="3"/>
      <c r="AC979" s="3"/>
      <c r="AD979" s="5"/>
    </row>
    <row r="980" spans="2:41" ht="23.25" x14ac:dyDescent="0.35">
      <c r="B980" s="23" t="s">
        <v>32</v>
      </c>
      <c r="C980" s="20">
        <f>IF(X928="PAGADO",0,Y933)</f>
        <v>-1692.6509999999994</v>
      </c>
      <c r="E980" s="193" t="s">
        <v>20</v>
      </c>
      <c r="F980" s="193"/>
      <c r="G980" s="193"/>
      <c r="H980" s="193"/>
      <c r="V980" s="17"/>
      <c r="X980" s="1" t="s">
        <v>9</v>
      </c>
      <c r="Y980" s="20">
        <f>Y1003</f>
        <v>1692.6509999999994</v>
      </c>
      <c r="AA980" s="4"/>
      <c r="AB980" s="3"/>
      <c r="AC980" s="3"/>
      <c r="AD980" s="5"/>
    </row>
    <row r="981" spans="2:41" x14ac:dyDescent="0.25">
      <c r="B981" s="1" t="s">
        <v>0</v>
      </c>
      <c r="C981" s="19">
        <f>H996</f>
        <v>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6" t="s">
        <v>8</v>
      </c>
      <c r="Y981" s="21">
        <f>Y979-Y980</f>
        <v>-1692.6509999999994</v>
      </c>
      <c r="AA981" s="4"/>
      <c r="AB981" s="3"/>
      <c r="AC981" s="3"/>
      <c r="AD981" s="5"/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 ht="26.25" x14ac:dyDescent="0.4">
      <c r="C982" s="2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4" t="str">
        <f>IF(Y981&lt;0,"NO PAGAR","COBRAR")</f>
        <v>NO PAGAR</v>
      </c>
      <c r="Y982" s="194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" t="s">
        <v>24</v>
      </c>
      <c r="C983" s="19">
        <f>IF(C980&gt;0,C980+C981,C981)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86" t="s">
        <v>9</v>
      </c>
      <c r="Y983" s="187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9</v>
      </c>
      <c r="C984" s="20">
        <f>C1007</f>
        <v>1692.6509999999994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IF(C985&lt;0,"SALDO ADELANTADO","SALDO A FAVOR'")</f>
        <v>SALDO ADELANTADO</v>
      </c>
      <c r="Y984" s="10">
        <f>IF(C985&lt;=0,C985*-1)</f>
        <v>1692.6509999999994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6" t="s">
        <v>25</v>
      </c>
      <c r="C985" s="21">
        <f>C983-C984</f>
        <v>-1692.6509999999994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 x14ac:dyDescent="0.4">
      <c r="B986" s="194" t="str">
        <f>IF(C985&lt;0,"NO PAGAR","COBRAR")</f>
        <v>NO PAGAR</v>
      </c>
      <c r="C986" s="194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86" t="s">
        <v>9</v>
      </c>
      <c r="C987" s="18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9" t="str">
        <f>IF(C1021&lt;0,"SALDO A FAVOR","SALDO ADELANTAD0'")</f>
        <v>SALDO ADELANTAD0'</v>
      </c>
      <c r="C988" s="10">
        <f>IF(Y928&lt;=0,Y928*-1)</f>
        <v>1692.6509999999994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10</v>
      </c>
      <c r="C989" s="10">
        <f>R998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88" t="s">
        <v>7</v>
      </c>
      <c r="AB992" s="189"/>
      <c r="AC992" s="190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 x14ac:dyDescent="0.25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2"/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 x14ac:dyDescent="0.25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2"/>
      <c r="Y994" s="10"/>
      <c r="AJ994" s="3"/>
      <c r="AK994" s="3"/>
      <c r="AL994" s="3"/>
      <c r="AM994" s="3"/>
      <c r="AN994" s="18"/>
      <c r="AO994" s="3"/>
    </row>
    <row r="995" spans="2:41" x14ac:dyDescent="0.25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2"/>
      <c r="Y995" s="10"/>
      <c r="AJ995" s="3"/>
      <c r="AK995" s="3"/>
      <c r="AL995" s="3"/>
      <c r="AM995" s="3"/>
      <c r="AN995" s="18"/>
      <c r="AO995" s="3"/>
    </row>
    <row r="996" spans="2:41" x14ac:dyDescent="0.25">
      <c r="B996" s="11" t="s">
        <v>17</v>
      </c>
      <c r="C996" s="10"/>
      <c r="E996" s="188" t="s">
        <v>7</v>
      </c>
      <c r="F996" s="189"/>
      <c r="G996" s="190"/>
      <c r="H996" s="5">
        <f>SUM(H982:H995)</f>
        <v>0</v>
      </c>
      <c r="N996" s="3"/>
      <c r="O996" s="3"/>
      <c r="P996" s="3"/>
      <c r="Q996" s="3"/>
      <c r="R996" s="18"/>
      <c r="S996" s="3"/>
      <c r="V996" s="17"/>
      <c r="X996" s="12"/>
      <c r="Y996" s="10"/>
      <c r="AJ996" s="3"/>
      <c r="AK996" s="3"/>
      <c r="AL996" s="3"/>
      <c r="AM996" s="3"/>
      <c r="AN996" s="18"/>
      <c r="AO996" s="3"/>
    </row>
    <row r="997" spans="2:41" x14ac:dyDescent="0.25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4"/>
      <c r="AJ997" s="3"/>
      <c r="AK997" s="3"/>
      <c r="AL997" s="3"/>
      <c r="AM997" s="3"/>
      <c r="AN997" s="18"/>
      <c r="AO997" s="3"/>
    </row>
    <row r="998" spans="2:41" x14ac:dyDescent="0.25">
      <c r="B998" s="12"/>
      <c r="C998" s="10"/>
      <c r="N998" s="188" t="s">
        <v>7</v>
      </c>
      <c r="O998" s="189"/>
      <c r="P998" s="189"/>
      <c r="Q998" s="190"/>
      <c r="R998" s="18">
        <f>SUM(R982:R997)</f>
        <v>0</v>
      </c>
      <c r="S998" s="3"/>
      <c r="V998" s="17"/>
      <c r="X998" s="12"/>
      <c r="Y998" s="10"/>
      <c r="AJ998" s="188" t="s">
        <v>7</v>
      </c>
      <c r="AK998" s="189"/>
      <c r="AL998" s="189"/>
      <c r="AM998" s="190"/>
      <c r="AN998" s="18">
        <f>SUM(AN982:AN997)</f>
        <v>0</v>
      </c>
      <c r="AO998" s="3"/>
    </row>
    <row r="999" spans="2:41" x14ac:dyDescent="0.25">
      <c r="B999" s="12"/>
      <c r="C999" s="10"/>
      <c r="V999" s="17"/>
      <c r="X999" s="12"/>
      <c r="Y999" s="10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E1001" s="14"/>
      <c r="V1001" s="17"/>
      <c r="X1001" s="12"/>
      <c r="Y1001" s="10"/>
    </row>
    <row r="1002" spans="2:41" x14ac:dyDescent="0.25">
      <c r="B1002" s="12"/>
      <c r="C1002" s="10"/>
      <c r="V1002" s="17"/>
      <c r="X1002" s="11"/>
      <c r="Y1002" s="10"/>
    </row>
    <row r="1003" spans="2:41" x14ac:dyDescent="0.25">
      <c r="B1003" s="12"/>
      <c r="C1003" s="10"/>
      <c r="V1003" s="17"/>
      <c r="X1003" s="15" t="s">
        <v>18</v>
      </c>
      <c r="Y1003" s="16">
        <f>SUM(Y984:Y1002)</f>
        <v>1692.6509999999994</v>
      </c>
    </row>
    <row r="1004" spans="2:41" x14ac:dyDescent="0.25">
      <c r="B1004" s="12"/>
      <c r="C1004" s="10"/>
      <c r="V1004" s="17"/>
      <c r="Z1004" t="s">
        <v>22</v>
      </c>
      <c r="AA1004" t="s">
        <v>21</v>
      </c>
    </row>
    <row r="1005" spans="2:41" x14ac:dyDescent="0.25">
      <c r="B1005" s="12"/>
      <c r="C1005" s="10"/>
      <c r="V1005" s="17"/>
      <c r="AA1005" s="1" t="s">
        <v>19</v>
      </c>
    </row>
    <row r="1006" spans="2:41" x14ac:dyDescent="0.25">
      <c r="B1006" s="11"/>
      <c r="C1006" s="10"/>
      <c r="V1006" s="17"/>
    </row>
    <row r="1007" spans="2:41" x14ac:dyDescent="0.25">
      <c r="B1007" s="15" t="s">
        <v>18</v>
      </c>
      <c r="C1007" s="16">
        <f>SUM(C988:C1006)</f>
        <v>1692.6509999999994</v>
      </c>
      <c r="V1007" s="17"/>
    </row>
    <row r="1008" spans="2:41" x14ac:dyDescent="0.25">
      <c r="D1008" t="s">
        <v>22</v>
      </c>
      <c r="E1008" t="s">
        <v>21</v>
      </c>
      <c r="V1008" s="17"/>
    </row>
    <row r="1009" spans="1:43" x14ac:dyDescent="0.25">
      <c r="E1009" s="1" t="s">
        <v>19</v>
      </c>
      <c r="V1009" s="17"/>
    </row>
    <row r="1010" spans="1:43" x14ac:dyDescent="0.25">
      <c r="V1010" s="17"/>
    </row>
    <row r="1011" spans="1:43" x14ac:dyDescent="0.25">
      <c r="V1011" s="17"/>
    </row>
    <row r="1012" spans="1:43" x14ac:dyDescent="0.25">
      <c r="V1012" s="17"/>
      <c r="X1012" s="17"/>
      <c r="Y1012" s="17"/>
      <c r="Z1012" s="17"/>
      <c r="AA1012" s="17"/>
      <c r="AB1012" s="17"/>
      <c r="AC1012" s="17"/>
      <c r="AD1012" s="17"/>
    </row>
    <row r="1013" spans="1:43" x14ac:dyDescent="0.25">
      <c r="V1013" s="17"/>
      <c r="X1013" s="17"/>
      <c r="Y1013" s="17"/>
      <c r="Z1013" s="17"/>
      <c r="AA1013" s="17"/>
      <c r="AB1013" s="17"/>
      <c r="AC1013" s="17"/>
      <c r="AD1013" s="17"/>
    </row>
    <row r="1014" spans="1:43" x14ac:dyDescent="0.25">
      <c r="V1014" s="17"/>
      <c r="X1014" s="17"/>
      <c r="Y1014" s="17"/>
      <c r="Z1014" s="17"/>
      <c r="AA1014" s="17"/>
      <c r="AB1014" s="17"/>
      <c r="AC1014" s="17"/>
      <c r="AD1014" s="17"/>
    </row>
    <row r="1015" spans="1:43" x14ac:dyDescent="0.25">
      <c r="V1015" s="17"/>
    </row>
    <row r="1016" spans="1:43" x14ac:dyDescent="0.25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AA1016" s="192" t="s">
        <v>31</v>
      </c>
      <c r="AB1016" s="192"/>
      <c r="AC1016" s="192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 x14ac:dyDescent="0.25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AA1017" s="192"/>
      <c r="AB1017" s="192"/>
      <c r="AC1017" s="192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V1019" s="17"/>
    </row>
    <row r="1020" spans="1:43" ht="15" customHeight="1" x14ac:dyDescent="0.4">
      <c r="H1020" s="76" t="s">
        <v>30</v>
      </c>
      <c r="I1020" s="76"/>
      <c r="J1020" s="76"/>
      <c r="V1020" s="17"/>
      <c r="X1020" s="22" t="s">
        <v>72</v>
      </c>
    </row>
    <row r="1021" spans="1:43" ht="15" customHeight="1" x14ac:dyDescent="0.4">
      <c r="H1021" s="76"/>
      <c r="I1021" s="76"/>
      <c r="J1021" s="76"/>
      <c r="V1021" s="17"/>
      <c r="X1021" s="23" t="s">
        <v>32</v>
      </c>
      <c r="Y1021" s="20">
        <f>IF(B1825="PAGADO",0,C1030)</f>
        <v>-1692.6509999999994</v>
      </c>
      <c r="AA1021" s="193" t="s">
        <v>20</v>
      </c>
      <c r="AB1021" s="193"/>
      <c r="AC1021" s="193"/>
      <c r="AD1021" s="193"/>
    </row>
    <row r="1022" spans="1:43" x14ac:dyDescent="0.25">
      <c r="V1022" s="17"/>
      <c r="X1022" s="1" t="s">
        <v>0</v>
      </c>
      <c r="Y1022" s="19">
        <f>AD1037</f>
        <v>0</v>
      </c>
      <c r="AA1022" s="2" t="s">
        <v>1</v>
      </c>
      <c r="AB1022" s="2" t="s">
        <v>2</v>
      </c>
      <c r="AC1022" s="2" t="s">
        <v>3</v>
      </c>
      <c r="AD1022" s="2" t="s">
        <v>4</v>
      </c>
    </row>
    <row r="1023" spans="1:43" x14ac:dyDescent="0.25">
      <c r="V1023" s="17"/>
      <c r="Y1023" s="20"/>
      <c r="AA1023" s="4"/>
      <c r="AB1023" s="3"/>
      <c r="AC1023" s="3"/>
      <c r="AD1023" s="5"/>
    </row>
    <row r="1024" spans="1:43" ht="23.25" x14ac:dyDescent="0.35">
      <c r="B1024" s="24" t="s">
        <v>72</v>
      </c>
      <c r="V1024" s="17"/>
      <c r="X1024" s="1" t="s">
        <v>24</v>
      </c>
      <c r="Y1024" s="19">
        <f>IF(Y1021&gt;0,Y1021+Y1022,Y1022)</f>
        <v>0</v>
      </c>
      <c r="AA1024" s="4"/>
      <c r="AB1024" s="3"/>
      <c r="AC1024" s="3"/>
      <c r="AD1024" s="5"/>
    </row>
    <row r="1025" spans="2:41" ht="23.25" x14ac:dyDescent="0.35">
      <c r="B1025" s="23" t="s">
        <v>32</v>
      </c>
      <c r="C1025" s="20">
        <f>IF(X976="PAGADO",0,C985)</f>
        <v>-1692.6509999999994</v>
      </c>
      <c r="E1025" s="193" t="s">
        <v>20</v>
      </c>
      <c r="F1025" s="193"/>
      <c r="G1025" s="193"/>
      <c r="H1025" s="193"/>
      <c r="V1025" s="17"/>
      <c r="X1025" s="1" t="s">
        <v>9</v>
      </c>
      <c r="Y1025" s="20">
        <f>Y1049</f>
        <v>1692.6509999999994</v>
      </c>
      <c r="AA1025" s="4"/>
      <c r="AB1025" s="3"/>
      <c r="AC1025" s="3"/>
      <c r="AD1025" s="5"/>
    </row>
    <row r="1026" spans="2:41" x14ac:dyDescent="0.25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6" t="s">
        <v>27</v>
      </c>
      <c r="Y1026" s="21">
        <f>Y1024-Y1025</f>
        <v>-1692.6509999999994</v>
      </c>
      <c r="AA1026" s="4"/>
      <c r="AB1026" s="3"/>
      <c r="AC1026" s="3"/>
      <c r="AD1026" s="5"/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 ht="23.25" x14ac:dyDescent="0.35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5" t="str">
        <f>IF(Y1026&lt;0,"NO PAGAR","COBRAR'")</f>
        <v>NO PAGAR</v>
      </c>
      <c r="Y1027" s="195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/>
      <c r="Y1028" s="8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" t="s">
        <v>9</v>
      </c>
      <c r="C1029" s="20">
        <f>C1053</f>
        <v>1692.6509999999994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86" t="s">
        <v>9</v>
      </c>
      <c r="Y1029" s="187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6" t="s">
        <v>26</v>
      </c>
      <c r="C1030" s="21">
        <f>C1028-C1029</f>
        <v>-1692.6509999999994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IF(C1030&lt;0,"SALDO ADELANTADO","SALDO A FAVOR'")</f>
        <v>SALDO ADELANTADO</v>
      </c>
      <c r="Y1030" s="10">
        <f>IF(C1030&lt;=0,C1030*-1)</f>
        <v>1692.6509999999994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AN1043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 x14ac:dyDescent="0.35">
      <c r="B1032" s="195" t="str">
        <f>IF(C1030&lt;0,"NO PAGAR","COBRAR'")</f>
        <v>NO PAGAR</v>
      </c>
      <c r="C1032" s="195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86" t="s">
        <v>9</v>
      </c>
      <c r="C1033" s="18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9" t="str">
        <f>IF(Y981&lt;0,"SALDO ADELANTADO","SALDO A FAVOR '")</f>
        <v>SALDO ADELANTADO</v>
      </c>
      <c r="C1034" s="10">
        <f>IF(Y981&lt;=0,Y981*-1)</f>
        <v>1692.6509999999994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188" t="s">
        <v>7</v>
      </c>
      <c r="AB1037" s="189"/>
      <c r="AC1037" s="190"/>
      <c r="AD1037" s="5">
        <f>SUM(AD1023:AD1036)</f>
        <v>0</v>
      </c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3"/>
      <c r="AB1038" s="13"/>
      <c r="AC1038" s="13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2"/>
      <c r="Y1039" s="10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2"/>
      <c r="Y1040" s="10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16</v>
      </c>
      <c r="C1041" s="10"/>
      <c r="E1041" s="188" t="s">
        <v>7</v>
      </c>
      <c r="F1041" s="189"/>
      <c r="G1041" s="190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2"/>
      <c r="Y1041" s="10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17</v>
      </c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2"/>
      <c r="Y1042" s="10"/>
      <c r="AA1042" s="14"/>
      <c r="AJ1042" s="3"/>
      <c r="AK1042" s="3"/>
      <c r="AL1042" s="3"/>
      <c r="AM1042" s="3"/>
      <c r="AN1042" s="18"/>
      <c r="AO1042" s="3"/>
    </row>
    <row r="1043" spans="2:41" x14ac:dyDescent="0.25">
      <c r="B1043" s="12"/>
      <c r="C1043" s="10"/>
      <c r="N1043" s="188" t="s">
        <v>7</v>
      </c>
      <c r="O1043" s="189"/>
      <c r="P1043" s="189"/>
      <c r="Q1043" s="190"/>
      <c r="R1043" s="18">
        <f>SUM(R1027:R1042)</f>
        <v>0</v>
      </c>
      <c r="S1043" s="3"/>
      <c r="V1043" s="17"/>
      <c r="X1043" s="12"/>
      <c r="Y1043" s="10"/>
      <c r="AJ1043" s="188" t="s">
        <v>7</v>
      </c>
      <c r="AK1043" s="189"/>
      <c r="AL1043" s="189"/>
      <c r="AM1043" s="190"/>
      <c r="AN1043" s="18">
        <f>SUM(AN1027:AN1042)</f>
        <v>0</v>
      </c>
      <c r="AO1043" s="3"/>
    </row>
    <row r="1044" spans="2:41" x14ac:dyDescent="0.25">
      <c r="B1044" s="12"/>
      <c r="C1044" s="10"/>
      <c r="V1044" s="17"/>
      <c r="X1044" s="12"/>
      <c r="Y1044" s="10"/>
    </row>
    <row r="1045" spans="2:41" x14ac:dyDescent="0.25">
      <c r="B1045" s="12"/>
      <c r="C1045" s="10"/>
      <c r="V1045" s="17"/>
      <c r="X1045" s="12"/>
      <c r="Y1045" s="10"/>
    </row>
    <row r="1046" spans="2:41" x14ac:dyDescent="0.25">
      <c r="B1046" s="12"/>
      <c r="C1046" s="10"/>
      <c r="E1046" s="14"/>
      <c r="V1046" s="17"/>
      <c r="X1046" s="12"/>
      <c r="Y1046" s="10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1"/>
      <c r="Y1048" s="10"/>
    </row>
    <row r="1049" spans="2:41" x14ac:dyDescent="0.25">
      <c r="B1049" s="12"/>
      <c r="C1049" s="10"/>
      <c r="V1049" s="17"/>
      <c r="X1049" s="15" t="s">
        <v>18</v>
      </c>
      <c r="Y1049" s="16">
        <f>SUM(Y1030:Y1048)</f>
        <v>1692.6509999999994</v>
      </c>
      <c r="Z1049" t="s">
        <v>22</v>
      </c>
      <c r="AA1049" t="s">
        <v>21</v>
      </c>
    </row>
    <row r="1050" spans="2:41" x14ac:dyDescent="0.25">
      <c r="B1050" s="12"/>
      <c r="C1050" s="10"/>
      <c r="V1050" s="17"/>
      <c r="AA1050" s="1" t="s">
        <v>19</v>
      </c>
    </row>
    <row r="1051" spans="2:41" x14ac:dyDescent="0.25">
      <c r="B1051" s="12"/>
      <c r="C1051" s="10"/>
      <c r="V1051" s="17"/>
    </row>
    <row r="1052" spans="2:41" x14ac:dyDescent="0.25">
      <c r="B1052" s="11"/>
      <c r="C1052" s="10"/>
      <c r="V1052" s="17"/>
    </row>
    <row r="1053" spans="2:41" x14ac:dyDescent="0.25">
      <c r="B1053" s="15" t="s">
        <v>18</v>
      </c>
      <c r="C1053" s="16">
        <f>SUM(C1034:C1052)</f>
        <v>1692.6509999999994</v>
      </c>
      <c r="D1053" t="s">
        <v>22</v>
      </c>
      <c r="E1053" t="s">
        <v>21</v>
      </c>
      <c r="V1053" s="17"/>
    </row>
    <row r="1054" spans="2:41" x14ac:dyDescent="0.25">
      <c r="E1054" s="1" t="s">
        <v>19</v>
      </c>
      <c r="V1054" s="17"/>
    </row>
    <row r="1055" spans="2:41" x14ac:dyDescent="0.25">
      <c r="V1055" s="17"/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</sheetData>
  <mergeCells count="269">
    <mergeCell ref="E1041:G1041"/>
    <mergeCell ref="AA1037:AC1037"/>
    <mergeCell ref="N1043:Q1043"/>
    <mergeCell ref="AJ1043:AM1043"/>
    <mergeCell ref="E1025:H1025"/>
    <mergeCell ref="AA1021:AD1021"/>
    <mergeCell ref="X1027:Y1027"/>
    <mergeCell ref="B1032:C1032"/>
    <mergeCell ref="B1033:C1033"/>
    <mergeCell ref="X1029:Y1029"/>
    <mergeCell ref="E996:G996"/>
    <mergeCell ref="AA992:AC992"/>
    <mergeCell ref="N998:Q998"/>
    <mergeCell ref="AJ998:AM998"/>
    <mergeCell ref="AA1016:AC1017"/>
    <mergeCell ref="E980:H980"/>
    <mergeCell ref="AA976:AD976"/>
    <mergeCell ref="B986:C986"/>
    <mergeCell ref="X982:Y982"/>
    <mergeCell ref="B987:C987"/>
    <mergeCell ref="X983:Y983"/>
    <mergeCell ref="E948:G948"/>
    <mergeCell ref="AA944:AC944"/>
    <mergeCell ref="N950:Q950"/>
    <mergeCell ref="AJ950:AM950"/>
    <mergeCell ref="E932:H932"/>
    <mergeCell ref="AA928:AD928"/>
    <mergeCell ref="X934:Y934"/>
    <mergeCell ref="B939:C939"/>
    <mergeCell ref="B940:C940"/>
    <mergeCell ref="X936:Y936"/>
    <mergeCell ref="E903:G903"/>
    <mergeCell ref="AA899:AC899"/>
    <mergeCell ref="N905:Q905"/>
    <mergeCell ref="AJ905:AM905"/>
    <mergeCell ref="AA923:AC924"/>
    <mergeCell ref="E887:H887"/>
    <mergeCell ref="AA883:AD883"/>
    <mergeCell ref="B893:C893"/>
    <mergeCell ref="X889:Y889"/>
    <mergeCell ref="B894:C894"/>
    <mergeCell ref="X890:Y890"/>
    <mergeCell ref="E854:G854"/>
    <mergeCell ref="AA850:AC850"/>
    <mergeCell ref="N856:Q856"/>
    <mergeCell ref="AJ856:AM856"/>
    <mergeCell ref="E838:H838"/>
    <mergeCell ref="AA834:AD834"/>
    <mergeCell ref="X840:Y840"/>
    <mergeCell ref="B845:C845"/>
    <mergeCell ref="B846:C846"/>
    <mergeCell ref="X842:Y842"/>
    <mergeCell ref="E809:G809"/>
    <mergeCell ref="AA805:AC805"/>
    <mergeCell ref="N811:Q811"/>
    <mergeCell ref="AJ811:AM811"/>
    <mergeCell ref="AA829:AC830"/>
    <mergeCell ref="E793:H793"/>
    <mergeCell ref="AA789:AD789"/>
    <mergeCell ref="B799:C799"/>
    <mergeCell ref="X795:Y795"/>
    <mergeCell ref="B800:C800"/>
    <mergeCell ref="X796:Y796"/>
    <mergeCell ref="E761:G761"/>
    <mergeCell ref="AA757:AC757"/>
    <mergeCell ref="N763:Q763"/>
    <mergeCell ref="AJ763:AM763"/>
    <mergeCell ref="E745:H745"/>
    <mergeCell ref="AA741:AD741"/>
    <mergeCell ref="X747:Y747"/>
    <mergeCell ref="B752:C752"/>
    <mergeCell ref="B753:C753"/>
    <mergeCell ref="X749:Y749"/>
    <mergeCell ref="E716:G716"/>
    <mergeCell ref="AA712:AC712"/>
    <mergeCell ref="N718:Q718"/>
    <mergeCell ref="AJ718:AM718"/>
    <mergeCell ref="AA736:AC737"/>
    <mergeCell ref="E700:H700"/>
    <mergeCell ref="AA696:AD696"/>
    <mergeCell ref="B706:C706"/>
    <mergeCell ref="X702:Y702"/>
    <mergeCell ref="B707:C707"/>
    <mergeCell ref="X703:Y703"/>
    <mergeCell ref="E668:G668"/>
    <mergeCell ref="AA668:AC668"/>
    <mergeCell ref="N670:Q670"/>
    <mergeCell ref="AJ670:AM67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2023-08-25T16:40:42Z</cp:lastPrinted>
  <dcterms:created xsi:type="dcterms:W3CDTF">2022-12-25T20:52:30Z</dcterms:created>
  <dcterms:modified xsi:type="dcterms:W3CDTF">2023-08-29T15:38:08Z</dcterms:modified>
</cp:coreProperties>
</file>