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 tabRatio="647" activeTab="3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sear" sheetId="12" r:id="rId13"/>
    <sheet name="OTROS CLIENTES 2." sheetId="18" r:id="rId14"/>
    <sheet name="Hoja2" sheetId="33" r:id="rId15"/>
    <sheet name="empetrans" sheetId="19" r:id="rId16"/>
    <sheet name="OTROS INGRESOS " sheetId="31" r:id="rId17"/>
    <sheet name="Dream fig" sheetId="17" r:id="rId18"/>
    <sheet name="mensualidades" sheetId="16" r:id="rId19"/>
    <sheet name="RASTREO CARSYNC" sheetId="27" r:id="rId20"/>
    <sheet name="RASTREO ICSSE" sheetId="22" r:id="rId21"/>
    <sheet name="MENSUAL MARIA MOYA " sheetId="21" r:id="rId22"/>
    <sheet name="IESS" sheetId="23" r:id="rId23"/>
    <sheet name="OTROS GASTOS" sheetId="24" r:id="rId24"/>
    <sheet name="Garaje " sheetId="20" r:id="rId25"/>
    <sheet name="NOMINA" sheetId="29" r:id="rId26"/>
    <sheet name="utilidad" sheetId="13" r:id="rId27"/>
    <sheet name="FLUJO DE CAJA " sheetId="14" r:id="rId28"/>
    <sheet name="Hoja1" sheetId="32" r:id="rId29"/>
  </sheets>
  <externalReferences>
    <externalReference r:id="rId30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2" l="1"/>
  <c r="U108" i="9"/>
  <c r="J264" i="4"/>
  <c r="G264" i="4"/>
  <c r="G265" i="4" s="1"/>
  <c r="J266" i="4" l="1"/>
  <c r="N144" i="10" l="1"/>
  <c r="J108" i="9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G142" i="31" s="1"/>
  <c r="E270" i="13" s="1"/>
  <c r="G4" i="33" l="1"/>
  <c r="F129" i="16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J256" i="13" s="1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R66" i="24"/>
  <c r="M66" i="24"/>
  <c r="H66" i="24"/>
  <c r="C66" i="24"/>
  <c r="J263" i="13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71" i="23"/>
  <c r="J71" i="23"/>
  <c r="F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3" i="16"/>
  <c r="O153" i="16"/>
  <c r="G153" i="16"/>
  <c r="F153" i="16"/>
  <c r="P152" i="16"/>
  <c r="O152" i="16"/>
  <c r="G152" i="16"/>
  <c r="F152" i="16"/>
  <c r="P151" i="16"/>
  <c r="O151" i="16"/>
  <c r="G151" i="16"/>
  <c r="F151" i="16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O145" i="16"/>
  <c r="P145" i="16" s="1"/>
  <c r="F145" i="16"/>
  <c r="G145" i="16" s="1"/>
  <c r="P122" i="16"/>
  <c r="O122" i="16"/>
  <c r="F122" i="16"/>
  <c r="G122" i="16" s="1"/>
  <c r="P121" i="16"/>
  <c r="O121" i="16"/>
  <c r="F121" i="16"/>
  <c r="G121" i="16" s="1"/>
  <c r="P120" i="16"/>
  <c r="O120" i="16"/>
  <c r="F120" i="16"/>
  <c r="G120" i="16" s="1"/>
  <c r="P119" i="16"/>
  <c r="O119" i="16"/>
  <c r="F119" i="16"/>
  <c r="G119" i="16" s="1"/>
  <c r="P118" i="16"/>
  <c r="O118" i="16"/>
  <c r="F118" i="16"/>
  <c r="G118" i="16" s="1"/>
  <c r="P117" i="16"/>
  <c r="O117" i="16"/>
  <c r="F117" i="16"/>
  <c r="G117" i="16" s="1"/>
  <c r="P116" i="16"/>
  <c r="O116" i="16"/>
  <c r="F116" i="16"/>
  <c r="G116" i="16" s="1"/>
  <c r="P115" i="16"/>
  <c r="O115" i="16"/>
  <c r="F115" i="16"/>
  <c r="G115" i="16" s="1"/>
  <c r="O114" i="16"/>
  <c r="P114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71" i="18"/>
  <c r="H171" i="18"/>
  <c r="G171" i="18"/>
  <c r="G172" i="18" s="1"/>
  <c r="U170" i="18"/>
  <c r="S170" i="18"/>
  <c r="R170" i="18"/>
  <c r="R171" i="18" s="1"/>
  <c r="J143" i="18"/>
  <c r="H143" i="18"/>
  <c r="G143" i="18"/>
  <c r="G144" i="18" s="1"/>
  <c r="U142" i="18"/>
  <c r="S142" i="18"/>
  <c r="R142" i="18"/>
  <c r="R143" i="18" s="1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K143" i="10" s="1"/>
  <c r="W142" i="10"/>
  <c r="X142" i="10" s="1"/>
  <c r="AB142" i="10" s="1"/>
  <c r="AC142" i="10" s="1"/>
  <c r="H142" i="10"/>
  <c r="W141" i="10"/>
  <c r="X141" i="10" s="1"/>
  <c r="AB141" i="10" s="1"/>
  <c r="AC141" i="10" s="1"/>
  <c r="H141" i="10"/>
  <c r="K141" i="10" s="1"/>
  <c r="W140" i="10"/>
  <c r="Z140" i="10" s="1"/>
  <c r="H140" i="10"/>
  <c r="K140" i="10" s="1"/>
  <c r="W139" i="10"/>
  <c r="X139" i="10" s="1"/>
  <c r="AB139" i="10" s="1"/>
  <c r="AC139" i="10" s="1"/>
  <c r="H139" i="10"/>
  <c r="K139" i="10" s="1"/>
  <c r="W138" i="10"/>
  <c r="X138" i="10" s="1"/>
  <c r="AB138" i="10" s="1"/>
  <c r="AC138" i="10" s="1"/>
  <c r="H138" i="10"/>
  <c r="K138" i="10" s="1"/>
  <c r="W137" i="10"/>
  <c r="Z137" i="10" s="1"/>
  <c r="H137" i="10"/>
  <c r="K137" i="10" s="1"/>
  <c r="W136" i="10"/>
  <c r="H136" i="10"/>
  <c r="K136" i="10" s="1"/>
  <c r="W135" i="10"/>
  <c r="X135" i="10" s="1"/>
  <c r="AB135" i="10" s="1"/>
  <c r="AC135" i="10" s="1"/>
  <c r="H135" i="10"/>
  <c r="K135" i="10" s="1"/>
  <c r="W134" i="10"/>
  <c r="Z134" i="10" s="1"/>
  <c r="H134" i="10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T110" i="9" s="1"/>
  <c r="H108" i="9"/>
  <c r="G108" i="9"/>
  <c r="G109" i="9" s="1"/>
  <c r="I110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499" i="7"/>
  <c r="R499" i="7"/>
  <c r="R500" i="7" s="1"/>
  <c r="I499" i="7"/>
  <c r="G499" i="7"/>
  <c r="G500" i="7" s="1"/>
  <c r="T430" i="7"/>
  <c r="R430" i="7"/>
  <c r="R431" i="7" s="1"/>
  <c r="I430" i="7"/>
  <c r="G430" i="7"/>
  <c r="G431" i="7" s="1"/>
  <c r="T359" i="7"/>
  <c r="R359" i="7"/>
  <c r="R360" i="7" s="1"/>
  <c r="I359" i="7"/>
  <c r="G359" i="7"/>
  <c r="G360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5" i="2"/>
  <c r="R345" i="2"/>
  <c r="R346" i="2" s="1"/>
  <c r="I344" i="2"/>
  <c r="F344" i="2"/>
  <c r="F345" i="2" s="1"/>
  <c r="U286" i="2"/>
  <c r="R286" i="2"/>
  <c r="R287" i="2" s="1"/>
  <c r="I285" i="2"/>
  <c r="F285" i="2"/>
  <c r="F286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K134" i="10" l="1"/>
  <c r="I134" i="10"/>
  <c r="M134" i="10" s="1"/>
  <c r="N134" i="10" s="1"/>
  <c r="I142" i="10"/>
  <c r="M142" i="10" s="1"/>
  <c r="N142" i="10" s="1"/>
  <c r="K142" i="10"/>
  <c r="J276" i="13"/>
  <c r="K8" i="14" s="1"/>
  <c r="K12" i="14" s="1"/>
  <c r="P135" i="31"/>
  <c r="G133" i="16"/>
  <c r="E254" i="13" s="1"/>
  <c r="S125" i="8"/>
  <c r="J246" i="13"/>
  <c r="J8" i="14" s="1"/>
  <c r="J12" i="14" s="1"/>
  <c r="I361" i="7"/>
  <c r="E261" i="13" s="1"/>
  <c r="I501" i="7"/>
  <c r="I38" i="8"/>
  <c r="E79" i="13" s="1"/>
  <c r="J108" i="6"/>
  <c r="U55" i="18"/>
  <c r="E117" i="13" s="1"/>
  <c r="J173" i="18"/>
  <c r="I66" i="11"/>
  <c r="E83" i="13" s="1"/>
  <c r="J87" i="15"/>
  <c r="E203" i="13" s="1"/>
  <c r="J134" i="15"/>
  <c r="T18" i="9"/>
  <c r="T19" i="9" s="1"/>
  <c r="E51" i="13" s="1"/>
  <c r="S170" i="11"/>
  <c r="J55" i="18"/>
  <c r="E85" i="13" s="1"/>
  <c r="J112" i="19"/>
  <c r="E209" i="13" s="1"/>
  <c r="J55" i="17"/>
  <c r="E88" i="13" s="1"/>
  <c r="J168" i="17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I432" i="7"/>
  <c r="Z14" i="10"/>
  <c r="V52" i="5"/>
  <c r="E108" i="13" s="1"/>
  <c r="V164" i="5"/>
  <c r="V107" i="5"/>
  <c r="E229" i="13" s="1"/>
  <c r="U131" i="9"/>
  <c r="P75" i="16"/>
  <c r="E164" i="13" s="1"/>
  <c r="X63" i="10"/>
  <c r="AB63" i="10" s="1"/>
  <c r="AC63" i="10" s="1"/>
  <c r="I287" i="2"/>
  <c r="E256" i="13" s="1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X164" i="10"/>
  <c r="AB164" i="10" s="1"/>
  <c r="AC164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Z144" i="10"/>
  <c r="I162" i="10"/>
  <c r="M162" i="10" s="1"/>
  <c r="N162" i="10" s="1"/>
  <c r="G232" i="1"/>
  <c r="G233" i="1" s="1"/>
  <c r="I232" i="1" s="1"/>
  <c r="J234" i="1" s="1"/>
  <c r="E195" i="13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63" i="3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61" i="16"/>
  <c r="K75" i="10"/>
  <c r="Z138" i="10"/>
  <c r="I227" i="2"/>
  <c r="E196" i="13" s="1"/>
  <c r="I346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P133" i="16"/>
  <c r="J105" i="4"/>
  <c r="J111" i="15"/>
  <c r="E263" i="13" s="1"/>
  <c r="I40" i="9"/>
  <c r="I41" i="9" s="1"/>
  <c r="E81" i="13" s="1"/>
  <c r="I168" i="10"/>
  <c r="M168" i="10" s="1"/>
  <c r="N168" i="10" s="1"/>
  <c r="G48" i="16"/>
  <c r="E71" i="13" s="1"/>
  <c r="P163" i="31"/>
  <c r="I7" i="10"/>
  <c r="M7" i="10" s="1"/>
  <c r="N7" i="10" s="1"/>
  <c r="X76" i="10"/>
  <c r="AB76" i="10" s="1"/>
  <c r="AC76" i="10" s="1"/>
  <c r="Z94" i="10"/>
  <c r="Z110" i="10"/>
  <c r="K126" i="10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E255" i="13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61" i="7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58" i="10"/>
  <c r="K160" i="10"/>
  <c r="Z165" i="10"/>
  <c r="J26" i="18"/>
  <c r="E19" i="13" s="1"/>
  <c r="J145" i="18"/>
  <c r="E268" i="13" s="1"/>
  <c r="J26" i="17"/>
  <c r="E21" i="13" s="1"/>
  <c r="U110" i="2"/>
  <c r="E105" i="13" s="1"/>
  <c r="U288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501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44" i="18"/>
  <c r="U84" i="19"/>
  <c r="E179" i="13" s="1"/>
  <c r="P161" i="16"/>
  <c r="G353" i="1"/>
  <c r="G354" i="1" s="1"/>
  <c r="I353" i="1" s="1"/>
  <c r="J355" i="1" s="1"/>
  <c r="U347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32" i="7"/>
  <c r="U15" i="6"/>
  <c r="E47" i="13" s="1"/>
  <c r="H52" i="10"/>
  <c r="H53" i="10" s="1"/>
  <c r="E83" i="20"/>
  <c r="E272" i="13" s="1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63" i="9"/>
  <c r="E174" i="13" s="1"/>
  <c r="U61" i="9"/>
  <c r="J131" i="9"/>
  <c r="I133" i="9"/>
  <c r="E264" i="13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I133" i="10"/>
  <c r="I139" i="10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E266" i="13" s="1"/>
  <c r="U172" i="18"/>
  <c r="W146" i="10"/>
  <c r="W147" i="10" s="1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I137" i="10"/>
  <c r="M137" i="10" s="1"/>
  <c r="N137" i="10" s="1"/>
  <c r="W176" i="10"/>
  <c r="W177" i="10" s="1"/>
  <c r="K169" i="10"/>
  <c r="I169" i="10"/>
  <c r="M169" i="10" s="1"/>
  <c r="N169" i="10" s="1"/>
  <c r="J140" i="17"/>
  <c r="E271" i="13" s="1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M133" i="10" l="1"/>
  <c r="N133" i="10" s="1"/>
  <c r="K133" i="10"/>
  <c r="M139" i="10"/>
  <c r="N139" i="10" s="1"/>
  <c r="N145" i="10" s="1"/>
  <c r="E112" i="13"/>
  <c r="Z176" i="10"/>
  <c r="AA178" i="10" s="1"/>
  <c r="AC176" i="10"/>
  <c r="N52" i="10"/>
  <c r="Z53" i="10"/>
  <c r="AA55" i="10" s="1"/>
  <c r="E114" i="13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5" i="13"/>
  <c r="N23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Z24" i="10"/>
  <c r="AA26" i="10" s="1"/>
  <c r="E52" i="13" s="1"/>
  <c r="E63" i="13" s="1"/>
  <c r="D3" i="14" s="1"/>
  <c r="D6" i="14" s="1"/>
  <c r="D15" i="14" s="1"/>
  <c r="E265" i="13" l="1"/>
  <c r="E277" i="13" s="1"/>
  <c r="K3" i="14" s="1"/>
  <c r="K6" i="14" s="1"/>
  <c r="K15" i="14" s="1"/>
  <c r="E126" i="13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O15" i="14" l="1"/>
  <c r="AA81" i="7"/>
</calcChain>
</file>

<file path=xl/sharedStrings.xml><?xml version="1.0" encoding="utf-8"?>
<sst xmlns="http://schemas.openxmlformats.org/spreadsheetml/2006/main" count="11149" uniqueCount="963">
  <si>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</si>
  <si>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</si>
  <si>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</si>
  <si>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</si>
  <si>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</si>
  <si>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</si>
  <si>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</si>
  <si>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</si>
  <si>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</si>
  <si>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</si>
  <si>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</si>
  <si>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</si>
  <si>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</si>
  <si>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</si>
  <si>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</si>
  <si>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</si>
  <si>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</si>
  <si>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</si>
  <si>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</si>
  <si>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</si>
  <si>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</si>
  <si>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</si>
  <si>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</si>
  <si>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</si>
  <si>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</si>
  <si>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</si>
  <si>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</si>
  <si>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</si>
  <si>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</si>
  <si>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</si>
  <si>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</si>
  <si>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</si>
  <si>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</si>
  <si>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</si>
  <si>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</si>
  <si>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</si>
  <si>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</si>
  <si>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</si>
  <si>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</si>
  <si>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</si>
  <si>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</si>
  <si>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</si>
  <si>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</si>
  <si>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</si>
  <si>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</si>
  <si>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</si>
  <si>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</si>
  <si>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</si>
  <si>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</si>
  <si>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</si>
  <si>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</si>
  <si>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</si>
  <si>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</si>
  <si>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</si>
  <si>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</si>
  <si>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</si>
  <si>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</si>
  <si>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</si>
  <si>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</si>
  <si>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</si>
  <si>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</si>
  <si>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</si>
  <si>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</si>
  <si>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</si>
  <si>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</si>
  <si>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</si>
  <si>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</si>
  <si>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</si>
  <si>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</si>
  <si>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</si>
  <si>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</si>
  <si>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</si>
  <si>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</si>
  <si>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</si>
  <si>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</si>
  <si>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</si>
  <si>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</si>
  <si>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</si>
  <si>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</si>
  <si>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</si>
  <si>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</si>
  <si>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</si>
  <si>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</si>
  <si>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</si>
  <si>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</si>
  <si>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</si>
  <si>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</si>
  <si>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</si>
  <si>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</si>
  <si>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</si>
  <si>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</si>
  <si>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</si>
  <si>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</si>
  <si>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</si>
  <si>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</si>
  <si>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</si>
  <si>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</si>
  <si>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</si>
  <si>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</si>
  <si>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</si>
  <si>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</si>
  <si>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</si>
  <si>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</si>
  <si>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</si>
  <si>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</si>
  <si>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</si>
  <si>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</si>
  <si>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</si>
  <si>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</si>
  <si>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</si>
  <si>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</si>
  <si>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</si>
  <si>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</si>
  <si>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</si>
  <si>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</si>
  <si>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</si>
  <si>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</si>
  <si>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</si>
  <si>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</si>
  <si>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</si>
  <si>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</si>
  <si>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</si>
  <si>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</si>
  <si>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</si>
  <si>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</si>
  <si>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</si>
  <si>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</si>
  <si>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</si>
  <si>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</si>
  <si>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</si>
  <si>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</si>
  <si>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</si>
  <si>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</si>
  <si>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</si>
  <si>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</si>
  <si>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</si>
  <si>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</si>
  <si>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</si>
  <si>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</si>
  <si>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</si>
  <si>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</si>
  <si>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</si>
  <si>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</si>
  <si>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</si>
  <si>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</si>
  <si>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</si>
  <si>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</si>
  <si>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</si>
  <si>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</si>
  <si>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</si>
  <si>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</si>
  <si>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</si>
  <si>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</si>
  <si>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</si>
  <si>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</si>
  <si>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</si>
  <si>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</si>
  <si>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</si>
  <si>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</si>
  <si>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</si>
  <si>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</si>
  <si>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</si>
  <si>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</si>
  <si>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</si>
  <si>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</si>
  <si>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</si>
  <si>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</si>
  <si>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</si>
  <si>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</si>
  <si>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</si>
  <si>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</si>
  <si>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</si>
  <si>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</si>
  <si>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</si>
  <si>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</si>
  <si>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</si>
  <si>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</si>
  <si>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</si>
  <si>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</si>
  <si>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</si>
  <si>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</si>
  <si>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</si>
  <si>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</si>
  <si>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</si>
  <si>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</si>
  <si>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</si>
  <si>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</si>
  <si>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</si>
  <si>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</si>
  <si>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</si>
  <si>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</si>
  <si>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</si>
  <si>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</si>
  <si>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</si>
  <si>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</si>
  <si>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</si>
  <si>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</si>
  <si>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</si>
  <si>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</si>
  <si>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</si>
  <si>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</si>
  <si>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</si>
  <si>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</si>
  <si>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</si>
  <si>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</si>
  <si>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</si>
  <si>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</si>
  <si>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</si>
  <si>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</si>
  <si>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</si>
  <si>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</si>
  <si>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</si>
  <si>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</si>
  <si>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</si>
  <si>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</si>
  <si>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</si>
  <si>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</si>
  <si>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</si>
  <si>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</si>
  <si>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</si>
  <si>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</si>
  <si>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</si>
  <si>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</si>
  <si>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</si>
  <si>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</si>
  <si>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</si>
  <si>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</si>
  <si>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</si>
  <si>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</si>
  <si>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</si>
  <si>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</si>
  <si>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</si>
  <si>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</si>
  <si>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</si>
  <si>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</si>
  <si>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</si>
  <si>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</si>
  <si>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</si>
  <si>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</si>
  <si>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</si>
  <si>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</si>
  <si>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</si>
  <si>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</si>
  <si>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</si>
  <si>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</si>
  <si>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</si>
  <si>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</si>
  <si>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</si>
  <si>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</si>
  <si>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</si>
  <si>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</si>
  <si>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</si>
  <si>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</si>
  <si>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</si>
  <si>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</si>
  <si>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</si>
  <si>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</si>
  <si>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</si>
  <si>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</si>
  <si>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</si>
  <si>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</si>
  <si>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</si>
  <si>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</si>
  <si>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</si>
  <si>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</si>
  <si>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</si>
  <si>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</si>
  <si>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</si>
  <si>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</si>
  <si>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</si>
  <si>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</si>
  <si>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</si>
  <si>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</si>
  <si>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</si>
  <si>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</si>
  <si>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</si>
  <si>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</si>
  <si>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</si>
  <si>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</si>
  <si>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</si>
  <si>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</si>
  <si>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</si>
  <si>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</si>
  <si>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</si>
  <si>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</si>
  <si>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</si>
  <si>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</si>
  <si>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</si>
  <si>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</si>
  <si>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</si>
  <si>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</si>
  <si>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</si>
  <si>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</si>
  <si>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</si>
  <si>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</si>
  <si>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</si>
  <si>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</si>
  <si>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</si>
  <si>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</si>
  <si>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</si>
  <si>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</si>
  <si>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</si>
  <si>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</si>
  <si>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</si>
  <si>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</si>
  <si>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</si>
  <si>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</si>
  <si>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</si>
  <si>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</si>
  <si>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</si>
  <si>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</si>
  <si>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</si>
  <si>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</si>
  <si>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</si>
  <si>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</si>
  <si>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</si>
  <si>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</si>
  <si>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</si>
  <si>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</si>
  <si>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</si>
  <si>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</si>
  <si>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</si>
  <si>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</si>
  <si>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</si>
  <si>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</si>
  <si>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</si>
  <si>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</si>
  <si>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</si>
  <si>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</si>
  <si>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</si>
  <si>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</si>
  <si>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</si>
  <si>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</si>
  <si>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</si>
  <si>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</si>
  <si>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</si>
  <si>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</si>
  <si>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</si>
  <si>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</si>
  <si>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</si>
  <si>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</si>
  <si>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</si>
  <si>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</si>
  <si>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</si>
  <si>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</si>
  <si>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</si>
  <si>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</si>
  <si>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</si>
  <si>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</si>
  <si>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</si>
  <si>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</si>
  <si>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</si>
  <si>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</si>
  <si>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</si>
  <si>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</si>
  <si>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</si>
  <si>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</si>
  <si>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</si>
  <si>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</si>
  <si>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</si>
  <si>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</si>
  <si>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</si>
  <si>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</si>
  <si>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</si>
  <si>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</si>
  <si>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</si>
  <si>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</si>
  <si>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</si>
  <si>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</si>
  <si>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</si>
  <si>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</si>
  <si>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</si>
  <si>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</si>
  <si>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</si>
  <si>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</si>
  <si>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</si>
  <si>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</si>
  <si>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</si>
  <si>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</si>
  <si>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</si>
  <si>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</si>
  <si>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</si>
  <si>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</si>
  <si>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</si>
  <si>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</si>
  <si>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</si>
  <si>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</si>
  <si>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</si>
  <si>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</si>
  <si>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</si>
  <si>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</si>
  <si>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</si>
  <si>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</si>
  <si>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</si>
  <si>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</si>
  <si>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</si>
  <si>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</si>
  <si>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</si>
  <si>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</si>
  <si>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</si>
  <si>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</si>
  <si>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</si>
  <si>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</si>
  <si>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</si>
  <si>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</si>
  <si>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</si>
  <si>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</si>
  <si>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</si>
  <si>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</si>
  <si>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</si>
  <si>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</si>
  <si>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</si>
  <si>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</si>
  <si>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</si>
  <si>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</si>
  <si>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</si>
  <si>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</si>
  <si>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</si>
  <si>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</si>
  <si>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</si>
  <si>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</si>
  <si>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</si>
  <si>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</si>
  <si>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</si>
  <si>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</si>
  <si>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</si>
  <si>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</si>
  <si>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</si>
  <si>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</si>
  <si>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</si>
  <si>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</si>
  <si>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</si>
  <si>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</si>
  <si>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</si>
  <si>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</si>
  <si>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</si>
  <si>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</si>
  <si>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</si>
  <si>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</si>
  <si>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</si>
  <si>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</si>
  <si>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</si>
  <si>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</si>
  <si>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</si>
  <si>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</si>
  <si>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</si>
  <si>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</si>
  <si>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</si>
  <si>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</si>
  <si>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</si>
  <si>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</si>
  <si>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</si>
  <si>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</si>
  <si>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</si>
  <si>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</si>
  <si>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</si>
  <si>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</si>
  <si>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</si>
  <si>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</si>
  <si>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</si>
  <si>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</si>
  <si>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</si>
  <si>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</si>
  <si>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</si>
  <si>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</si>
  <si>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</si>
  <si>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</si>
  <si>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</si>
  <si>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</si>
  <si>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</si>
  <si>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</si>
  <si>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</si>
  <si>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</si>
  <si>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</si>
  <si>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</si>
  <si>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</si>
  <si>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</si>
  <si>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</si>
  <si>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</si>
  <si>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</si>
  <si>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</si>
  <si>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</si>
  <si>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</si>
  <si>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</si>
  <si>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</si>
  <si>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</si>
  <si>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</si>
  <si>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</si>
  <si>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</si>
  <si>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</si>
  <si>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</si>
  <si>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</si>
  <si>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</si>
  <si>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</si>
  <si>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</si>
  <si>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</si>
  <si>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</si>
  <si>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</si>
  <si>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</si>
  <si>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</si>
  <si>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</si>
  <si>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</si>
  <si>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</si>
  <si>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</si>
  <si>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</si>
  <si>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</si>
  <si>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</si>
  <si>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</si>
  <si>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</si>
  <si>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</si>
  <si>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</si>
  <si>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</si>
  <si>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</si>
  <si>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</si>
  <si>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</si>
  <si>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</si>
  <si>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</si>
  <si>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</si>
  <si>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</si>
  <si>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</si>
  <si>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</si>
  <si>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</si>
  <si>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</si>
  <si>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</si>
  <si>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</si>
  <si>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</si>
  <si>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</si>
  <si>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</si>
  <si>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</si>
  <si>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</si>
  <si>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</si>
  <si>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</si>
  <si>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</si>
  <si>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</si>
  <si>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</si>
  <si>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</si>
  <si>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</si>
  <si>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</si>
  <si>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</si>
  <si>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</si>
  <si>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</si>
  <si>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</si>
  <si>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</si>
  <si>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</si>
  <si>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</si>
  <si>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</si>
  <si>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</si>
  <si>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</si>
  <si>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</si>
  <si>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</si>
  <si>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</si>
  <si>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</si>
  <si>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</si>
  <si>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</si>
  <si>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</si>
  <si>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</si>
  <si>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</si>
  <si>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</si>
  <si>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</si>
  <si>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</si>
  <si>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</si>
  <si>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</si>
  <si>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</si>
  <si>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</si>
  <si>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</si>
  <si>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</si>
  <si>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</si>
  <si>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</si>
  <si>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</si>
  <si>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</si>
  <si>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</si>
  <si>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</si>
  <si>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</si>
  <si>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</si>
  <si>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</si>
  <si>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</si>
  <si>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</si>
  <si>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</si>
  <si>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</si>
  <si>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</si>
  <si>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</si>
  <si>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</si>
  <si>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</si>
  <si>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</si>
  <si>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</si>
  <si>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</si>
  <si>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</si>
  <si>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</si>
  <si>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</si>
  <si>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</si>
  <si>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</si>
  <si>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</si>
  <si>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</si>
  <si>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</si>
  <si>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</si>
  <si>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</si>
  <si>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</si>
  <si>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</si>
  <si>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</si>
  <si>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</si>
  <si>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</si>
  <si>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</si>
  <si>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</si>
  <si>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</si>
  <si>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</si>
  <si>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</si>
  <si>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</si>
  <si>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</si>
  <si>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</si>
  <si>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</si>
  <si>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</si>
  <si>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</si>
  <si>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</si>
  <si>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</si>
  <si>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</si>
  <si>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</si>
  <si>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</si>
  <si>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</si>
  <si>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</si>
  <si>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</si>
  <si>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</si>
  <si>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</si>
  <si>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</si>
  <si>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</si>
  <si>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</si>
  <si>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</si>
  <si>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</si>
  <si>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</si>
  <si>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</si>
  <si>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</si>
  <si>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</si>
  <si>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</si>
  <si>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</si>
  <si>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</si>
  <si>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</si>
  <si>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</si>
  <si>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</si>
  <si>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</si>
  <si>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</si>
  <si>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</si>
  <si>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</si>
  <si>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</si>
  <si>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</si>
  <si>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</si>
  <si>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</si>
  <si>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</si>
  <si>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</si>
  <si>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</si>
  <si>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</si>
  <si>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</si>
  <si>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</si>
  <si>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</si>
  <si>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</si>
  <si>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</si>
  <si>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</si>
  <si>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</si>
  <si>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</si>
  <si>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</si>
  <si>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</si>
  <si>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</si>
  <si>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</si>
  <si>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</si>
  <si>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</si>
  <si>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</si>
  <si>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</si>
  <si>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</si>
  <si>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</si>
  <si>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</si>
  <si>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</si>
  <si>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</si>
  <si>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</si>
  <si>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</si>
  <si>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</si>
  <si>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</si>
  <si>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</si>
  <si>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</si>
  <si>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</si>
  <si>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</si>
  <si>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</si>
  <si>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</si>
  <si>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</si>
  <si>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</si>
  <si>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</si>
  <si>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</si>
  <si>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</si>
  <si>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</si>
  <si>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</si>
  <si>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</si>
  <si>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</si>
  <si>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</si>
  <si>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</si>
  <si>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</si>
  <si>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</si>
  <si>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</si>
  <si>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</si>
  <si>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</si>
  <si>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</si>
  <si>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</si>
  <si>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</si>
  <si>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</si>
  <si>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</si>
  <si>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</si>
  <si>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</si>
  <si>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</si>
  <si>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</si>
  <si>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</si>
  <si>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</si>
  <si>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</si>
  <si>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</si>
  <si>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</si>
  <si>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</si>
  <si>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</si>
  <si>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</si>
  <si>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</si>
  <si>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</si>
  <si>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</si>
  <si>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</si>
  <si>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</si>
  <si>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</si>
  <si>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</si>
  <si>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</si>
  <si>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</si>
  <si>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</si>
  <si>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</si>
  <si>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</si>
  <si>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</si>
  <si>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</si>
  <si>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</si>
  <si>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</si>
  <si>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</si>
  <si>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</si>
  <si>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</si>
  <si>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</si>
  <si>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</si>
  <si>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</si>
  <si>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</si>
  <si>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</si>
  <si>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</si>
  <si>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</si>
  <si>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</si>
  <si>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</si>
  <si>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</si>
  <si>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</si>
  <si>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</si>
  <si>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</si>
  <si>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</si>
  <si>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</si>
  <si>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</si>
  <si>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</si>
  <si>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</si>
  <si>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</si>
  <si>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</si>
  <si>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</si>
  <si>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</si>
  <si>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</si>
  <si>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</si>
  <si>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</si>
  <si>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</si>
  <si>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</si>
  <si>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</si>
  <si>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</si>
  <si>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</si>
  <si>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</si>
  <si>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</si>
  <si>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</si>
  <si>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</si>
  <si>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</si>
  <si>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</si>
  <si>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</si>
  <si>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</si>
  <si>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</si>
  <si>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</si>
  <si>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</si>
  <si>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</si>
  <si>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</si>
  <si>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</si>
  <si>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</si>
  <si>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</si>
  <si>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</si>
  <si>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</si>
  <si>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</si>
  <si>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</si>
  <si>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</si>
  <si>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</si>
  <si>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</si>
  <si>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</si>
  <si>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</si>
  <si>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</si>
  <si>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</si>
  <si>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</si>
  <si>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</si>
  <si>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</si>
  <si>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</si>
  <si>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</si>
  <si>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</si>
  <si>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</si>
  <si>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</si>
  <si>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</si>
  <si>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</si>
  <si>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</si>
  <si>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</si>
  <si>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</si>
  <si>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</si>
  <si>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</si>
  <si>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</si>
  <si>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</si>
  <si>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</si>
  <si>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</si>
  <si>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</si>
  <si>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</si>
  <si>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</si>
  <si>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</si>
  <si>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</si>
  <si>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</si>
  <si>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</si>
  <si>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</si>
  <si>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</si>
  <si>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</si>
  <si>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</si>
  <si>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</si>
  <si>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</si>
  <si>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</si>
  <si>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</si>
  <si>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</si>
  <si>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</si>
  <si>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</si>
  <si>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</si>
  <si>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</si>
  <si>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</si>
  <si>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</si>
  <si>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</si>
  <si>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</si>
  <si>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</si>
  <si>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</si>
  <si>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</si>
  <si>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</si>
  <si>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</si>
  <si>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</si>
  <si>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</si>
  <si>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</si>
  <si>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</si>
  <si>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</si>
  <si>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</si>
  <si>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</si>
  <si>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</si>
  <si>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</si>
  <si>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</si>
  <si>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</si>
  <si>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</si>
  <si>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</si>
  <si>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</si>
  <si>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</si>
  <si>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</si>
  <si>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</si>
  <si>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</si>
  <si>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</si>
  <si>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</si>
  <si>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</si>
  <si>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</si>
  <si>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</si>
  <si>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</si>
  <si>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</si>
  <si>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</si>
  <si>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</si>
  <si>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</si>
  <si>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</si>
  <si>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</si>
  <si>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</si>
  <si>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</si>
  <si>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</si>
  <si>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</si>
  <si>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</si>
  <si>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</si>
  <si>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</si>
  <si>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</si>
  <si>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</si>
  <si>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</si>
  <si>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</si>
  <si>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</si>
  <si>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</si>
  <si>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</si>
  <si>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</si>
  <si>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</si>
  <si>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</si>
  <si>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</si>
  <si>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</si>
  <si>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</si>
  <si>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</si>
  <si>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</si>
  <si>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</si>
  <si>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</si>
  <si>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</si>
  <si>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</si>
  <si>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</si>
  <si>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</si>
  <si>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</si>
  <si>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</si>
  <si>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</si>
  <si>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</si>
  <si>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</si>
  <si>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</si>
  <si>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</si>
  <si>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</si>
  <si>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</si>
  <si>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</si>
  <si>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</si>
  <si>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</si>
  <si>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</si>
  <si>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</si>
  <si>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</si>
  <si>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</si>
  <si>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</si>
  <si>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</si>
  <si>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</si>
  <si>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</si>
  <si>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</si>
  <si>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</si>
  <si>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</si>
  <si>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</si>
  <si>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</si>
  <si>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</si>
  <si>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</si>
  <si>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</si>
  <si>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</si>
  <si>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</si>
  <si>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</si>
  <si>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</si>
  <si>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</si>
  <si>
    <t>LIFTIT SUPERIOR</t>
  </si>
  <si>
    <t>GY</t>
  </si>
  <si>
    <t>LIFTIT</t>
  </si>
  <si>
    <t>TUTI SENCILLO</t>
  </si>
  <si>
    <t xml:space="preserve">Rosado Aloag </t>
  </si>
  <si>
    <t>JOSE CUNUAY</t>
  </si>
  <si>
    <t xml:space="preserve">Ranza GY </t>
  </si>
  <si>
    <t>SUPERMAXI</t>
  </si>
  <si>
    <t>ESTIVAS TUTI Y MONTECRIST</t>
  </si>
  <si>
    <t>ESTIVA MILTON A</t>
  </si>
  <si>
    <t xml:space="preserve">PAGO POR MEDIDOR DE AGUA </t>
  </si>
  <si>
    <t>catalino</t>
  </si>
  <si>
    <t>ANTONIO YAGUA</t>
  </si>
  <si>
    <t>JAIME PAREDES</t>
  </si>
  <si>
    <t>CENTENO</t>
  </si>
  <si>
    <t>JAA 0353</t>
  </si>
  <si>
    <t>TUTI MONTECRISTI</t>
  </si>
  <si>
    <t>TUTI DAUle</t>
  </si>
  <si>
    <t xml:space="preserve">UNILEVER STANBY </t>
  </si>
  <si>
    <t xml:space="preserve">ECUACACAO </t>
  </si>
  <si>
    <t>LECHE ANDINA</t>
  </si>
  <si>
    <t xml:space="preserve">TIA GY </t>
  </si>
  <si>
    <t xml:space="preserve">STA ELENA </t>
  </si>
  <si>
    <t>WHIRPOOL</t>
  </si>
  <si>
    <t>pbj 8429</t>
  </si>
  <si>
    <t>PAA</t>
  </si>
  <si>
    <t xml:space="preserve">PAGO POR ESTIVAS </t>
  </si>
  <si>
    <t xml:space="preserve">FAMILIA </t>
  </si>
  <si>
    <t>Parmalat</t>
  </si>
  <si>
    <t xml:space="preserve">PYCA </t>
  </si>
  <si>
    <t xml:space="preserve">DETALLE </t>
  </si>
  <si>
    <t xml:space="preserve">VALOR </t>
  </si>
  <si>
    <t xml:space="preserve">1VIAJE DE COLA </t>
  </si>
  <si>
    <t xml:space="preserve">2VIAJE DE COLA </t>
  </si>
  <si>
    <t xml:space="preserve">COLA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</si>
</sst>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\ * #,##0.00_);_(&quot;$&quot;\ * \(#,##0.00\);_(&quot;$&quot;\ * &quot;-&quot;??_);_(@_)"/>
    <numFmt numFmtId="164" formatCode="_ &quot;$&quot;* #,##0.00_ ;_ &quot;$&quot;* \-#,##0.00_ ;_ &quot;$&quot;* &quot;-&quot;??_ ;_ @_ 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9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44" fontId="0" fillId="0" borderId="1" xfId="1" applyFont="1" applyBorder="1"/>
    <xf numFmtId="165" fontId="2" fillId="0" borderId="1" xfId="1" applyNumberFormat="1" applyFont="1" applyBorder="1"/>
    <xf numFmtId="4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4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4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4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44" fontId="0" fillId="6" borderId="1" xfId="1" applyFont="1" applyFill="1" applyBorder="1"/>
    <xf numFmtId="4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44" fontId="0" fillId="6" borderId="1" xfId="0" applyNumberFormat="1" applyFill="1" applyBorder="1"/>
    <xf numFmtId="44" fontId="0" fillId="0" borderId="1" xfId="0" applyNumberFormat="1" applyBorder="1"/>
    <xf numFmtId="4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44" fontId="2" fillId="6" borderId="1" xfId="1" applyFont="1" applyFill="1" applyBorder="1" applyAlignment="1">
      <alignment horizontal="center"/>
    </xf>
    <xf numFmtId="44" fontId="0" fillId="0" borderId="1" xfId="0" applyNumberFormat="1" applyBorder="1" applyAlignment="1">
      <alignment horizontal="right"/>
    </xf>
    <xf numFmtId="44" fontId="0" fillId="6" borderId="1" xfId="1" applyFont="1" applyFill="1" applyBorder="1" applyAlignment="1">
      <alignment horizontal="right"/>
    </xf>
    <xf numFmtId="0" fontId="2" fillId="3" borderId="0" xfId="0" applyFont="1" applyFill="1"/>
    <xf numFmtId="44" fontId="0" fillId="0" borderId="0" xfId="1" applyFont="1" applyBorder="1"/>
    <xf numFmtId="44" fontId="0" fillId="6" borderId="0" xfId="1" applyFont="1" applyFill="1" applyBorder="1"/>
    <xf numFmtId="4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4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4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44" fontId="0" fillId="0" borderId="4" xfId="1" applyFont="1" applyBorder="1"/>
    <xf numFmtId="44" fontId="1" fillId="0" borderId="1" xfId="1" applyFont="1" applyBorder="1" applyAlignment="1"/>
    <xf numFmtId="4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4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4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4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7" fillId="0" borderId="1" xfId="0" applyNumberFormat="1" applyFont="1" applyBorder="1" applyAlignment="1">
      <alignment wrapText="1"/>
    </xf>
    <xf numFmtId="16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4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4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4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4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4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4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4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44" fontId="0" fillId="38" borderId="10" xfId="1" applyFont="1" applyFill="1" applyBorder="1"/>
    <xf numFmtId="0" fontId="0" fillId="14" borderId="1" xfId="0" applyFill="1" applyBorder="1"/>
    <xf numFmtId="44" fontId="0" fillId="14" borderId="1" xfId="1" applyFont="1" applyFill="1" applyBorder="1"/>
    <xf numFmtId="0" fontId="22" fillId="43" borderId="0" xfId="0" applyFont="1" applyFill="1"/>
    <xf numFmtId="4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4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164" fontId="0" fillId="6" borderId="1" xfId="0" applyNumberFormat="1" applyFill="1" applyBorder="1"/>
    <xf numFmtId="0" fontId="0" fillId="46" borderId="1" xfId="1" applyNumberFormat="1" applyFont="1" applyFill="1" applyBorder="1"/>
    <xf numFmtId="4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0" fillId="4" borderId="1" xfId="1" applyNumberFormat="1" applyFont="1" applyFill="1" applyBorder="1"/>
    <xf numFmtId="0" fontId="0" fillId="0" borderId="4" xfId="0" applyBorder="1"/>
    <xf numFmtId="0" fontId="22" fillId="6" borderId="16" xfId="0" applyFont="1" applyFill="1" applyBorder="1" applyAlignment="1">
      <alignment horizontal="right" vertical="center"/>
    </xf>
    <xf numFmtId="44" fontId="0" fillId="50" borderId="1" xfId="1" applyFont="1" applyFill="1" applyBorder="1"/>
    <xf numFmtId="44" fontId="0" fillId="0" borderId="5" xfId="0" applyNumberFormat="1" applyBorder="1"/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4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44" fontId="5" fillId="4" borderId="1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3" borderId="1" xfId="0" applyFont="1" applyFill="1" applyBorder="1" applyAlignment="1">
      <alignment horizontal="right" vertical="center"/>
    </xf>
    <xf numFmtId="0" fontId="2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7" fillId="5" borderId="1" xfId="0" applyFont="1" applyFill="1" applyBorder="1"/>
    <xf numFmtId="0" fontId="22" fillId="5" borderId="1" xfId="0" applyFont="1" applyFill="1" applyBorder="1" applyAlignment="1">
      <alignment horizontal="right" vertical="center"/>
    </xf>
    <xf numFmtId="0" fontId="7" fillId="3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6"/>
  <sheetViews>
    <sheetView topLeftCell="A238" zoomScale="145" zoomScaleNormal="145" workbookViewId="0">
      <selection activeCell="B248" sqref="B248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86" t="s">
        <v>24</v>
      </c>
      <c r="E1" s="286"/>
      <c r="F1" s="286"/>
      <c r="G1" s="286"/>
      <c r="H1" s="2"/>
      <c r="I1" s="2"/>
      <c r="M1" s="1"/>
      <c r="N1" s="2"/>
      <c r="O1" s="2"/>
      <c r="P1" s="286" t="s">
        <v>87</v>
      </c>
      <c r="Q1" s="286"/>
      <c r="R1" s="286"/>
      <c r="S1" s="286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87" t="s">
        <v>18</v>
      </c>
      <c r="G55" s="287"/>
      <c r="H55" s="287"/>
      <c r="I55" s="287"/>
      <c r="J55" s="284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85"/>
      <c r="K56" s="8"/>
      <c r="M56" s="8"/>
      <c r="N56" s="8"/>
      <c r="O56" s="8"/>
      <c r="P56" s="8"/>
      <c r="Q56" s="8"/>
      <c r="R56" s="287" t="s">
        <v>18</v>
      </c>
      <c r="S56" s="287"/>
      <c r="T56" s="287"/>
      <c r="U56" s="287"/>
      <c r="V56" s="284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85"/>
      <c r="W57" s="8"/>
    </row>
    <row r="63" spans="1:23" ht="28.5" x14ac:dyDescent="0.45">
      <c r="A63" s="1"/>
      <c r="B63" s="2"/>
      <c r="C63" s="2"/>
      <c r="D63" s="286" t="s">
        <v>88</v>
      </c>
      <c r="E63" s="286"/>
      <c r="F63" s="286"/>
      <c r="G63" s="286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86" t="s">
        <v>89</v>
      </c>
      <c r="Q64" s="286"/>
      <c r="R64" s="286"/>
      <c r="S64" s="286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87" t="s">
        <v>18</v>
      </c>
      <c r="G117" s="287"/>
      <c r="H117" s="287"/>
      <c r="I117" s="287"/>
      <c r="J117" s="284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85"/>
      <c r="K118" s="8"/>
      <c r="M118" s="8"/>
      <c r="N118" s="8"/>
      <c r="O118" s="8"/>
      <c r="P118" s="8"/>
      <c r="Q118" s="8"/>
      <c r="R118" s="287" t="s">
        <v>18</v>
      </c>
      <c r="S118" s="287"/>
      <c r="T118" s="287"/>
      <c r="U118" s="287"/>
      <c r="V118" s="284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85"/>
      <c r="W119" s="8"/>
    </row>
    <row r="122" spans="1:36" ht="28.5" x14ac:dyDescent="0.45">
      <c r="A122" s="1"/>
      <c r="B122" s="2"/>
      <c r="C122" s="2"/>
      <c r="D122" s="286" t="s">
        <v>90</v>
      </c>
      <c r="E122" s="286"/>
      <c r="F122" s="286"/>
      <c r="G122" s="286"/>
      <c r="H122" s="2"/>
      <c r="I122" s="2"/>
      <c r="M122" s="1"/>
      <c r="N122" s="2"/>
      <c r="O122" s="2"/>
      <c r="P122" s="286" t="s">
        <v>91</v>
      </c>
      <c r="Q122" s="286"/>
      <c r="R122" s="286"/>
      <c r="S122" s="286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87" t="s">
        <v>18</v>
      </c>
      <c r="G175" s="287"/>
      <c r="H175" s="287"/>
      <c r="I175" s="287"/>
      <c r="J175" s="284">
        <f>I173-K172</f>
        <v>464.51000000000022</v>
      </c>
      <c r="K175" s="8"/>
      <c r="M175" s="8"/>
      <c r="N175" s="8"/>
      <c r="O175" s="8"/>
      <c r="P175" s="8"/>
      <c r="Q175" s="8"/>
      <c r="R175" s="287" t="s">
        <v>18</v>
      </c>
      <c r="S175" s="287"/>
      <c r="T175" s="287"/>
      <c r="U175" s="287"/>
      <c r="V175" s="284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85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85"/>
      <c r="W176" s="8"/>
    </row>
    <row r="180" spans="1:23" ht="28.5" x14ac:dyDescent="0.45">
      <c r="A180" s="1"/>
      <c r="B180" s="2"/>
      <c r="C180" s="2"/>
      <c r="D180" s="286" t="s">
        <v>92</v>
      </c>
      <c r="E180" s="286"/>
      <c r="F180" s="286"/>
      <c r="G180" s="286"/>
      <c r="H180" s="2"/>
      <c r="I180" s="2"/>
      <c r="M180" s="1"/>
      <c r="N180" s="2"/>
      <c r="O180" s="2"/>
      <c r="P180" s="286" t="s">
        <v>93</v>
      </c>
      <c r="Q180" s="286"/>
      <c r="R180" s="286"/>
      <c r="S180" s="286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87" t="s">
        <v>18</v>
      </c>
      <c r="G234" s="287"/>
      <c r="H234" s="287"/>
      <c r="I234" s="287"/>
      <c r="J234" s="284">
        <f>I232-K231</f>
        <v>183.42999999999984</v>
      </c>
      <c r="K234" s="8"/>
      <c r="M234" s="8"/>
      <c r="N234" s="8"/>
      <c r="O234" s="8"/>
      <c r="P234" s="8"/>
      <c r="Q234" s="8"/>
      <c r="R234" s="287" t="s">
        <v>18</v>
      </c>
      <c r="S234" s="287"/>
      <c r="T234" s="287"/>
      <c r="U234" s="287"/>
      <c r="V234" s="284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85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85"/>
      <c r="W235" s="8"/>
    </row>
    <row r="241" spans="1:23" ht="28.5" x14ac:dyDescent="0.45">
      <c r="A241" s="1"/>
      <c r="B241" s="2"/>
      <c r="C241" s="2"/>
      <c r="D241" s="286" t="s">
        <v>94</v>
      </c>
      <c r="E241" s="286"/>
      <c r="F241" s="286"/>
      <c r="G241" s="286"/>
      <c r="H241" s="2"/>
      <c r="I241" s="2"/>
      <c r="M241" s="1"/>
      <c r="N241" s="2"/>
      <c r="O241" s="2"/>
      <c r="P241" s="286" t="s">
        <v>95</v>
      </c>
      <c r="Q241" s="286"/>
      <c r="R241" s="286"/>
      <c r="S241" s="286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405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405</v>
      </c>
      <c r="H293" s="16" t="s">
        <v>16</v>
      </c>
      <c r="I293" s="13">
        <f>G294-I292</f>
        <v>400.95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87" t="s">
        <v>18</v>
      </c>
      <c r="G295" s="287"/>
      <c r="H295" s="287"/>
      <c r="I295" s="287"/>
      <c r="J295" s="284">
        <f>I293-K292</f>
        <v>40.949999999999989</v>
      </c>
      <c r="K295" s="8"/>
      <c r="M295" s="8"/>
      <c r="N295" s="8"/>
      <c r="O295" s="8"/>
      <c r="P295" s="8"/>
      <c r="Q295" s="8"/>
      <c r="R295" s="287" t="s">
        <v>18</v>
      </c>
      <c r="S295" s="287"/>
      <c r="T295" s="287"/>
      <c r="U295" s="287"/>
      <c r="V295" s="284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85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85"/>
      <c r="W296" s="8"/>
    </row>
    <row r="301" spans="1:23" ht="28.5" x14ac:dyDescent="0.45">
      <c r="A301" s="1"/>
      <c r="B301" s="2"/>
      <c r="C301" s="2"/>
      <c r="D301" s="286" t="s">
        <v>96</v>
      </c>
      <c r="E301" s="286"/>
      <c r="F301" s="286"/>
      <c r="G301" s="286"/>
      <c r="H301" s="2"/>
      <c r="I301" s="2"/>
      <c r="M301" s="1"/>
      <c r="N301" s="2"/>
      <c r="O301" s="2"/>
      <c r="P301" s="286" t="s">
        <v>30</v>
      </c>
      <c r="Q301" s="286"/>
      <c r="R301" s="286"/>
      <c r="S301" s="286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87" t="s">
        <v>18</v>
      </c>
      <c r="G355" s="287"/>
      <c r="H355" s="287"/>
      <c r="I355" s="287"/>
      <c r="J355" s="284">
        <f>I353-K352</f>
        <v>0</v>
      </c>
      <c r="K355" s="8"/>
      <c r="M355" s="8"/>
      <c r="N355" s="8"/>
      <c r="O355" s="8"/>
      <c r="P355" s="8"/>
      <c r="Q355" s="8"/>
      <c r="R355" s="287" t="s">
        <v>18</v>
      </c>
      <c r="S355" s="287"/>
      <c r="T355" s="287"/>
      <c r="U355" s="287"/>
      <c r="V355" s="284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85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85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347"/>
  <sheetViews>
    <sheetView topLeftCell="A242" zoomScale="145" zoomScaleNormal="145" workbookViewId="0">
      <selection activeCell="M240" sqref="M240"/>
    </sheetView>
  </sheetViews>
  <sheetFormatPr baseColWidth="10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3" max="13" width="12.42578125" customWidth="1"/>
    <col min="14" max="14" width="18" customWidth="1"/>
    <col min="15" max="15" width="9.28515625" customWidth="1"/>
    <col min="16" max="16" width="13.2851562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292" t="s">
        <v>24</v>
      </c>
      <c r="C1" s="293"/>
      <c r="D1" s="293"/>
      <c r="E1" s="293"/>
      <c r="F1" s="294"/>
      <c r="G1" s="8"/>
      <c r="H1" s="8"/>
      <c r="I1" s="8"/>
      <c r="J1" s="22"/>
      <c r="M1" s="7"/>
      <c r="N1" s="292" t="s">
        <v>87</v>
      </c>
      <c r="O1" s="293"/>
      <c r="P1" s="293"/>
      <c r="Q1" s="293"/>
      <c r="R1" s="294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289" t="s">
        <v>18</v>
      </c>
      <c r="F53" s="290"/>
      <c r="G53" s="290"/>
      <c r="H53" s="291"/>
      <c r="I53" s="18">
        <f>F52-I51</f>
        <v>429.39999999999964</v>
      </c>
      <c r="Q53" s="289" t="s">
        <v>18</v>
      </c>
      <c r="R53" s="290"/>
      <c r="S53" s="290"/>
      <c r="T53" s="291"/>
      <c r="U53" s="18">
        <f>R52-U51</f>
        <v>508.6230000000005</v>
      </c>
      <c r="V53" s="255"/>
    </row>
    <row r="59" spans="1:23" ht="31.5" x14ac:dyDescent="0.5">
      <c r="A59" s="7"/>
      <c r="B59" s="292" t="s">
        <v>88</v>
      </c>
      <c r="C59" s="293"/>
      <c r="D59" s="293"/>
      <c r="E59" s="293"/>
      <c r="F59" s="294"/>
      <c r="G59" s="8"/>
      <c r="H59" s="8"/>
      <c r="I59" s="8"/>
      <c r="J59" s="22"/>
      <c r="M59" s="7"/>
      <c r="N59" s="292" t="s">
        <v>89</v>
      </c>
      <c r="O59" s="293"/>
      <c r="P59" s="293"/>
      <c r="Q59" s="293"/>
      <c r="R59" s="294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289" t="s">
        <v>18</v>
      </c>
      <c r="R110" s="290"/>
      <c r="S110" s="290"/>
      <c r="T110" s="291"/>
      <c r="U110" s="18">
        <f>R109-U108</f>
        <v>419.80000000000018</v>
      </c>
      <c r="V110" s="255"/>
    </row>
    <row r="111" spans="1:23" x14ac:dyDescent="0.25">
      <c r="E111" s="289" t="s">
        <v>18</v>
      </c>
      <c r="F111" s="290"/>
      <c r="G111" s="290"/>
      <c r="H111" s="291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288"/>
      <c r="R113" s="288"/>
      <c r="S113" s="288"/>
      <c r="T113" s="288"/>
      <c r="U113" s="159"/>
      <c r="V113" s="159"/>
    </row>
    <row r="117" spans="1:23" ht="31.5" x14ac:dyDescent="0.5">
      <c r="A117" s="7"/>
      <c r="B117" s="292" t="s">
        <v>97</v>
      </c>
      <c r="C117" s="293"/>
      <c r="D117" s="293"/>
      <c r="E117" s="293"/>
      <c r="F117" s="294"/>
      <c r="G117" s="8"/>
      <c r="H117" s="8"/>
      <c r="I117" s="8"/>
      <c r="J117" s="22"/>
      <c r="M117" s="7"/>
      <c r="N117" s="292" t="s">
        <v>91</v>
      </c>
      <c r="O117" s="293"/>
      <c r="P117" s="293"/>
      <c r="Q117" s="293"/>
      <c r="R117" s="294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289" t="s">
        <v>18</v>
      </c>
      <c r="F168" s="290"/>
      <c r="G168" s="290"/>
      <c r="H168" s="291"/>
      <c r="I168" s="18">
        <f>F167-I166</f>
        <v>461.29999999999927</v>
      </c>
      <c r="Q168" s="289" t="s">
        <v>18</v>
      </c>
      <c r="R168" s="290"/>
      <c r="S168" s="290"/>
      <c r="T168" s="291"/>
      <c r="U168" s="18">
        <f>R167-U166</f>
        <v>537.30000000000018</v>
      </c>
      <c r="V168" s="255"/>
    </row>
    <row r="175" spans="1:23" ht="31.5" x14ac:dyDescent="0.5">
      <c r="A175" s="7"/>
      <c r="B175" s="292" t="s">
        <v>98</v>
      </c>
      <c r="C175" s="293"/>
      <c r="D175" s="293"/>
      <c r="E175" s="293"/>
      <c r="F175" s="294"/>
      <c r="G175" s="8"/>
      <c r="H175" s="8"/>
      <c r="I175" s="8"/>
      <c r="J175" s="22"/>
      <c r="M175" s="7"/>
      <c r="N175" s="292" t="s">
        <v>93</v>
      </c>
      <c r="O175" s="293"/>
      <c r="P175" s="293"/>
      <c r="Q175" s="293"/>
      <c r="R175" s="294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289" t="s">
        <v>18</v>
      </c>
      <c r="F227" s="290"/>
      <c r="G227" s="290"/>
      <c r="H227" s="291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289" t="s">
        <v>18</v>
      </c>
      <c r="R228" s="290"/>
      <c r="S228" s="290"/>
      <c r="T228" s="291"/>
      <c r="U228" s="18">
        <f>R227-U226</f>
        <v>554.79999999999927</v>
      </c>
      <c r="V228" s="255"/>
    </row>
    <row r="234" spans="1:23" ht="31.5" x14ac:dyDescent="0.5">
      <c r="A234" s="7"/>
      <c r="B234" s="292" t="s">
        <v>94</v>
      </c>
      <c r="C234" s="293"/>
      <c r="D234" s="293"/>
      <c r="E234" s="293"/>
      <c r="F234" s="294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92" t="s">
        <v>99</v>
      </c>
      <c r="O235" s="293"/>
      <c r="P235" s="293"/>
      <c r="Q235" s="293"/>
      <c r="R235" s="294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>
        <v>45203</v>
      </c>
      <c r="N237" s="8" t="s">
        <v>777</v>
      </c>
      <c r="O237" s="8" t="s">
        <v>21</v>
      </c>
      <c r="P237" s="8" t="s">
        <v>217</v>
      </c>
      <c r="Q237" s="8"/>
      <c r="R237" s="14">
        <v>180</v>
      </c>
      <c r="S237" s="8" t="s">
        <v>139</v>
      </c>
      <c r="T237" s="8"/>
      <c r="U237" s="14">
        <v>170</v>
      </c>
      <c r="V237" s="14"/>
      <c r="W237" s="22"/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>
        <v>45203</v>
      </c>
      <c r="N238" s="8" t="s">
        <v>70</v>
      </c>
      <c r="O238" s="8" t="s">
        <v>21</v>
      </c>
      <c r="P238" s="8" t="s">
        <v>217</v>
      </c>
      <c r="Q238" s="8"/>
      <c r="R238" s="14">
        <v>180</v>
      </c>
      <c r="S238" s="8" t="s">
        <v>139</v>
      </c>
      <c r="T238" s="8"/>
      <c r="U238" s="14">
        <v>170</v>
      </c>
      <c r="V238" s="14"/>
      <c r="W238" s="22"/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>
        <v>45203</v>
      </c>
      <c r="N239" s="8" t="s">
        <v>933</v>
      </c>
      <c r="O239" s="8" t="s">
        <v>21</v>
      </c>
      <c r="P239" s="8" t="s">
        <v>217</v>
      </c>
      <c r="Q239" s="8"/>
      <c r="R239" s="21">
        <v>125</v>
      </c>
      <c r="S239" s="8" t="s">
        <v>694</v>
      </c>
      <c r="T239" s="8"/>
      <c r="U239" s="14">
        <v>100</v>
      </c>
      <c r="V239" s="14"/>
      <c r="W239" s="22"/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/>
      <c r="N240" s="8"/>
      <c r="O240" s="8"/>
      <c r="P240" s="8"/>
      <c r="Q240" s="8"/>
      <c r="R240" s="21"/>
      <c r="S240" s="8"/>
      <c r="T240" s="8"/>
      <c r="U240" s="14"/>
      <c r="V240" s="14"/>
      <c r="W240" s="22"/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/>
      <c r="N241" s="8"/>
      <c r="O241" s="8"/>
      <c r="P241" s="8"/>
      <c r="Q241" s="8"/>
      <c r="R241" s="21"/>
      <c r="S241" s="8"/>
      <c r="T241" s="8"/>
      <c r="U241" s="14"/>
      <c r="V241" s="14"/>
      <c r="W241" s="8"/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/>
      <c r="N242" s="8"/>
      <c r="O242" s="8"/>
      <c r="P242" s="8"/>
      <c r="Q242" s="8"/>
      <c r="R242" s="21"/>
      <c r="S242" s="8"/>
      <c r="T242" s="8"/>
      <c r="U242" s="14"/>
      <c r="V242" s="14"/>
      <c r="W242" s="8"/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/>
      <c r="N243" s="8"/>
      <c r="O243" s="8"/>
      <c r="P243" s="8"/>
      <c r="Q243" s="8"/>
      <c r="R243" s="21"/>
      <c r="S243" s="8"/>
      <c r="T243" s="8"/>
      <c r="U243" s="14"/>
      <c r="V243" s="14"/>
      <c r="W243" s="8"/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>
        <v>713</v>
      </c>
      <c r="M244" s="7"/>
      <c r="N244" s="8"/>
      <c r="O244" s="8"/>
      <c r="P244" s="8"/>
      <c r="Q244" s="8"/>
      <c r="R244" s="21"/>
      <c r="S244" s="8"/>
      <c r="T244" s="8"/>
      <c r="U244" s="14"/>
      <c r="V244" s="14"/>
      <c r="W244" s="8"/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>
        <v>713</v>
      </c>
      <c r="M245" s="7"/>
      <c r="N245" s="8"/>
      <c r="O245" s="8"/>
      <c r="P245" s="8"/>
      <c r="Q245" s="8"/>
      <c r="R245" s="21"/>
      <c r="S245" s="8"/>
      <c r="T245" s="8"/>
      <c r="U245" s="14"/>
      <c r="V245" s="14"/>
      <c r="W245" s="8"/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>
        <v>713</v>
      </c>
      <c r="M246" s="7"/>
      <c r="N246" s="8"/>
      <c r="O246" s="8"/>
      <c r="P246" s="8"/>
      <c r="Q246" s="8"/>
      <c r="R246" s="21"/>
      <c r="S246" s="8"/>
      <c r="T246" s="8"/>
      <c r="U246" s="14"/>
      <c r="V246" s="14"/>
      <c r="W246" s="8"/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>
        <v>713</v>
      </c>
      <c r="M247" s="7"/>
      <c r="N247" s="8"/>
      <c r="O247" s="8"/>
      <c r="P247" s="8"/>
      <c r="Q247" s="8"/>
      <c r="R247" s="21"/>
      <c r="S247" s="8"/>
      <c r="T247" s="8"/>
      <c r="U247" s="14"/>
      <c r="V247" s="14"/>
      <c r="W247" s="8"/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>
        <v>713</v>
      </c>
      <c r="M248" s="7"/>
      <c r="N248" s="8"/>
      <c r="O248" s="8"/>
      <c r="P248" s="8"/>
      <c r="Q248" s="8"/>
      <c r="R248" s="21"/>
      <c r="S248" s="8"/>
      <c r="T248" s="8"/>
      <c r="U248" s="14"/>
      <c r="V248" s="14"/>
      <c r="W248" s="8"/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>
        <v>1039</v>
      </c>
      <c r="F249" s="21">
        <v>180</v>
      </c>
      <c r="G249" s="8" t="s">
        <v>117</v>
      </c>
      <c r="H249" s="8"/>
      <c r="I249" s="14">
        <v>170</v>
      </c>
      <c r="J249" s="8">
        <v>713</v>
      </c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14"/>
      <c r="W249" s="8"/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>
        <v>1040</v>
      </c>
      <c r="F250" s="21">
        <v>180</v>
      </c>
      <c r="G250" s="8" t="s">
        <v>181</v>
      </c>
      <c r="H250" s="8"/>
      <c r="I250" s="14">
        <v>170</v>
      </c>
      <c r="J250" s="8">
        <v>713</v>
      </c>
      <c r="M250" s="7"/>
      <c r="N250" s="8"/>
      <c r="O250" s="8"/>
      <c r="P250" s="8"/>
      <c r="Q250" s="8"/>
      <c r="R250" s="21"/>
      <c r="S250" s="8"/>
      <c r="T250" s="8"/>
      <c r="U250" s="14"/>
      <c r="V250" s="14"/>
      <c r="W250" s="8"/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>
        <v>22300</v>
      </c>
      <c r="F251" s="21">
        <v>600</v>
      </c>
      <c r="G251" s="8" t="s">
        <v>953</v>
      </c>
      <c r="H251" s="8"/>
      <c r="I251" s="14">
        <v>550</v>
      </c>
      <c r="J251" s="8">
        <v>713</v>
      </c>
      <c r="M251" s="7"/>
      <c r="N251" s="8"/>
      <c r="O251" s="8"/>
      <c r="P251" s="8"/>
      <c r="Q251" s="8"/>
      <c r="R251" s="21"/>
      <c r="S251" s="8"/>
      <c r="T251" s="8"/>
      <c r="U251" s="14"/>
      <c r="V251" s="14"/>
      <c r="W251" s="8"/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>
        <v>22302</v>
      </c>
      <c r="F252" s="21">
        <v>600</v>
      </c>
      <c r="G252" s="8" t="s">
        <v>952</v>
      </c>
      <c r="H252" s="8"/>
      <c r="I252" s="14">
        <v>550</v>
      </c>
      <c r="J252" s="8">
        <v>713</v>
      </c>
      <c r="M252" s="7"/>
      <c r="N252" s="8"/>
      <c r="O252" s="8"/>
      <c r="P252" s="8"/>
      <c r="Q252" s="8"/>
      <c r="R252" s="21"/>
      <c r="S252" s="8"/>
      <c r="T252" s="8"/>
      <c r="U252" s="14"/>
      <c r="V252" s="14"/>
      <c r="W252" s="8"/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>
        <v>1043</v>
      </c>
      <c r="F253" s="21">
        <v>350</v>
      </c>
      <c r="G253" s="8" t="s">
        <v>126</v>
      </c>
      <c r="H253" s="8"/>
      <c r="I253" s="14">
        <v>330</v>
      </c>
      <c r="J253" s="8">
        <v>713</v>
      </c>
      <c r="M253" s="7"/>
      <c r="N253" s="8"/>
      <c r="O253" s="8"/>
      <c r="P253" s="8"/>
      <c r="Q253" s="8"/>
      <c r="R253" s="21"/>
      <c r="S253" s="8"/>
      <c r="T253" s="8"/>
      <c r="U253" s="14"/>
      <c r="V253" s="14"/>
      <c r="W253" s="8"/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>
        <v>1042</v>
      </c>
      <c r="F254" s="21">
        <v>200</v>
      </c>
      <c r="G254" s="8" t="s">
        <v>133</v>
      </c>
      <c r="H254" s="8"/>
      <c r="I254" s="14">
        <v>180</v>
      </c>
      <c r="J254" s="8">
        <v>713</v>
      </c>
      <c r="M254" s="7"/>
      <c r="N254" s="8"/>
      <c r="O254" s="8"/>
      <c r="P254" s="8"/>
      <c r="Q254" s="8"/>
      <c r="R254" s="21"/>
      <c r="S254" s="8"/>
      <c r="T254" s="8"/>
      <c r="U254" s="14"/>
      <c r="V254" s="14"/>
      <c r="W254" s="8"/>
    </row>
    <row r="255" spans="1:23" x14ac:dyDescent="0.25">
      <c r="A255" s="7">
        <v>45194</v>
      </c>
      <c r="B255" s="8" t="s">
        <v>426</v>
      </c>
      <c r="C255" s="8" t="s">
        <v>140</v>
      </c>
      <c r="D255" s="8" t="s">
        <v>931</v>
      </c>
      <c r="E255" s="8">
        <v>1044</v>
      </c>
      <c r="F255" s="21">
        <v>125</v>
      </c>
      <c r="G255" s="8" t="s">
        <v>117</v>
      </c>
      <c r="H255" s="8"/>
      <c r="I255" s="14">
        <v>110</v>
      </c>
      <c r="J255" s="8">
        <v>713</v>
      </c>
      <c r="M255" s="7"/>
      <c r="N255" s="8"/>
      <c r="O255" s="8"/>
      <c r="P255" s="8"/>
      <c r="Q255" s="8"/>
      <c r="R255" s="21"/>
      <c r="S255" s="8"/>
      <c r="T255" s="8"/>
      <c r="U255" s="14"/>
      <c r="V255" s="14"/>
      <c r="W255" s="8"/>
    </row>
    <row r="256" spans="1:23" x14ac:dyDescent="0.25">
      <c r="A256" s="7">
        <v>45195</v>
      </c>
      <c r="B256" s="8" t="s">
        <v>236</v>
      </c>
      <c r="C256" s="8" t="s">
        <v>140</v>
      </c>
      <c r="D256" s="8" t="s">
        <v>131</v>
      </c>
      <c r="E256" s="8">
        <v>1045</v>
      </c>
      <c r="F256" s="21">
        <v>180</v>
      </c>
      <c r="G256" s="8" t="s">
        <v>117</v>
      </c>
      <c r="H256" s="8"/>
      <c r="I256" s="14">
        <v>170</v>
      </c>
      <c r="J256" s="8">
        <v>713</v>
      </c>
      <c r="M256" s="7"/>
      <c r="N256" s="8"/>
      <c r="O256" s="8"/>
      <c r="P256" s="8"/>
      <c r="Q256" s="8"/>
      <c r="R256" s="21"/>
      <c r="S256" s="8"/>
      <c r="T256" s="8"/>
      <c r="U256" s="14"/>
      <c r="V256" s="14"/>
      <c r="W256" s="8"/>
    </row>
    <row r="257" spans="1:23" x14ac:dyDescent="0.25">
      <c r="A257" s="7">
        <v>45195</v>
      </c>
      <c r="B257" s="8" t="s">
        <v>194</v>
      </c>
      <c r="C257" s="8" t="s">
        <v>140</v>
      </c>
      <c r="D257" s="8" t="s">
        <v>131</v>
      </c>
      <c r="E257" s="8">
        <v>1046</v>
      </c>
      <c r="F257" s="21">
        <v>180</v>
      </c>
      <c r="G257" s="8" t="s">
        <v>139</v>
      </c>
      <c r="H257" s="8"/>
      <c r="I257" s="14">
        <v>170</v>
      </c>
      <c r="J257" s="8">
        <v>713</v>
      </c>
      <c r="M257" s="7"/>
      <c r="N257" s="8"/>
      <c r="O257" s="8"/>
      <c r="P257" s="8"/>
      <c r="Q257" s="8"/>
      <c r="R257" s="21"/>
      <c r="S257" s="8"/>
      <c r="T257" s="8"/>
      <c r="U257" s="14"/>
      <c r="V257" s="14"/>
      <c r="W257" s="8"/>
    </row>
    <row r="258" spans="1:23" x14ac:dyDescent="0.25">
      <c r="A258" s="7">
        <v>45196</v>
      </c>
      <c r="B258" s="8" t="s">
        <v>939</v>
      </c>
      <c r="C258" s="8" t="s">
        <v>140</v>
      </c>
      <c r="D258" s="8" t="s">
        <v>131</v>
      </c>
      <c r="E258" s="8">
        <v>1049</v>
      </c>
      <c r="F258" s="21">
        <v>180</v>
      </c>
      <c r="G258" s="8"/>
      <c r="H258" s="8"/>
      <c r="I258" s="14">
        <v>100</v>
      </c>
      <c r="J258" s="8">
        <v>713</v>
      </c>
      <c r="M258" s="7"/>
      <c r="N258" s="8"/>
      <c r="O258" s="8"/>
      <c r="P258" s="8"/>
      <c r="Q258" s="8"/>
      <c r="R258" s="21"/>
      <c r="S258" s="8"/>
      <c r="T258" s="8"/>
      <c r="U258" s="14"/>
      <c r="V258" s="14"/>
      <c r="W258" s="8"/>
    </row>
    <row r="259" spans="1:23" x14ac:dyDescent="0.25">
      <c r="A259" s="7">
        <v>45196</v>
      </c>
      <c r="B259" s="8" t="s">
        <v>933</v>
      </c>
      <c r="C259" s="8" t="s">
        <v>140</v>
      </c>
      <c r="D259" s="8" t="s">
        <v>945</v>
      </c>
      <c r="E259" s="8">
        <v>1048</v>
      </c>
      <c r="F259" s="21">
        <v>125</v>
      </c>
      <c r="G259" s="8" t="s">
        <v>694</v>
      </c>
      <c r="H259" s="8"/>
      <c r="I259" s="14">
        <v>100</v>
      </c>
      <c r="J259" s="8">
        <v>713</v>
      </c>
      <c r="M259" s="7"/>
      <c r="N259" s="8"/>
      <c r="O259" s="8"/>
      <c r="P259" s="8"/>
      <c r="Q259" s="8"/>
      <c r="R259" s="21"/>
      <c r="S259" s="8"/>
      <c r="T259" s="8"/>
      <c r="U259" s="14"/>
      <c r="V259" s="14"/>
      <c r="W259" s="8"/>
    </row>
    <row r="260" spans="1:23" x14ac:dyDescent="0.25">
      <c r="A260" s="7">
        <v>45197</v>
      </c>
      <c r="B260" s="8" t="s">
        <v>933</v>
      </c>
      <c r="C260" s="8" t="s">
        <v>140</v>
      </c>
      <c r="D260" s="8" t="s">
        <v>944</v>
      </c>
      <c r="E260" s="8">
        <v>1050</v>
      </c>
      <c r="F260" s="21">
        <v>220</v>
      </c>
      <c r="G260" s="8" t="s">
        <v>694</v>
      </c>
      <c r="H260" s="8"/>
      <c r="I260" s="14">
        <v>180</v>
      </c>
      <c r="J260" s="8">
        <v>713</v>
      </c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3" x14ac:dyDescent="0.25">
      <c r="A261" s="7">
        <v>45197</v>
      </c>
      <c r="B261" s="8" t="s">
        <v>940</v>
      </c>
      <c r="C261" s="8" t="s">
        <v>140</v>
      </c>
      <c r="D261" s="8" t="s">
        <v>409</v>
      </c>
      <c r="E261" s="35">
        <v>22335</v>
      </c>
      <c r="F261" s="21">
        <v>600</v>
      </c>
      <c r="G261" s="8" t="s">
        <v>173</v>
      </c>
      <c r="H261" s="8"/>
      <c r="I261" s="14">
        <v>550</v>
      </c>
      <c r="J261" s="8">
        <v>713</v>
      </c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3" x14ac:dyDescent="0.25">
      <c r="A262" s="7">
        <v>45198</v>
      </c>
      <c r="B262" s="8" t="s">
        <v>941</v>
      </c>
      <c r="C262" s="8" t="s">
        <v>140</v>
      </c>
      <c r="D262" s="8" t="s">
        <v>409</v>
      </c>
      <c r="E262" s="35">
        <v>22343</v>
      </c>
      <c r="F262" s="21">
        <v>600</v>
      </c>
      <c r="G262" s="8" t="s">
        <v>652</v>
      </c>
      <c r="H262" s="8"/>
      <c r="I262" s="14">
        <v>470</v>
      </c>
      <c r="J262" s="8">
        <v>713</v>
      </c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3" x14ac:dyDescent="0.25">
      <c r="A263" s="7">
        <v>45198</v>
      </c>
      <c r="B263" s="8" t="s">
        <v>942</v>
      </c>
      <c r="C263" s="8" t="s">
        <v>140</v>
      </c>
      <c r="D263" s="8" t="s">
        <v>409</v>
      </c>
      <c r="E263" s="35">
        <v>22346</v>
      </c>
      <c r="F263" s="21">
        <v>600</v>
      </c>
      <c r="G263" s="8" t="s">
        <v>943</v>
      </c>
      <c r="H263" s="8"/>
      <c r="I263" s="14">
        <v>490</v>
      </c>
      <c r="J263" s="8">
        <v>713</v>
      </c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3" x14ac:dyDescent="0.25">
      <c r="A264" s="7">
        <v>45198</v>
      </c>
      <c r="B264" s="8" t="s">
        <v>858</v>
      </c>
      <c r="C264" s="8" t="s">
        <v>140</v>
      </c>
      <c r="D264" s="8" t="s">
        <v>409</v>
      </c>
      <c r="E264" s="35">
        <v>22347</v>
      </c>
      <c r="F264" s="14">
        <v>600</v>
      </c>
      <c r="G264" s="8" t="s">
        <v>763</v>
      </c>
      <c r="H264" s="8"/>
      <c r="I264" s="14">
        <v>550</v>
      </c>
      <c r="J264" s="8">
        <v>713</v>
      </c>
      <c r="M264" s="7"/>
      <c r="N264" s="8"/>
      <c r="O264" s="8"/>
      <c r="P264" s="8"/>
      <c r="Q264" s="8"/>
      <c r="R264" s="21"/>
      <c r="S264" s="8"/>
      <c r="T264" s="8"/>
      <c r="U264" s="14"/>
      <c r="V264" s="14"/>
      <c r="W264" s="8"/>
    </row>
    <row r="265" spans="1:23" x14ac:dyDescent="0.25">
      <c r="A265" s="7">
        <v>45198</v>
      </c>
      <c r="B265" s="8" t="s">
        <v>916</v>
      </c>
      <c r="C265" s="8" t="s">
        <v>140</v>
      </c>
      <c r="D265" s="8" t="s">
        <v>131</v>
      </c>
      <c r="E265" s="35">
        <v>1051</v>
      </c>
      <c r="F265" s="14">
        <v>180</v>
      </c>
      <c r="G265" s="8" t="s">
        <v>213</v>
      </c>
      <c r="H265" s="8"/>
      <c r="I265" s="14">
        <v>170</v>
      </c>
      <c r="J265" s="8">
        <v>713</v>
      </c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3" x14ac:dyDescent="0.25">
      <c r="A266" s="7">
        <v>45198</v>
      </c>
      <c r="B266" s="8" t="s">
        <v>70</v>
      </c>
      <c r="C266" s="8" t="s">
        <v>140</v>
      </c>
      <c r="D266" s="8" t="s">
        <v>131</v>
      </c>
      <c r="E266" s="35">
        <v>1053</v>
      </c>
      <c r="F266" s="14">
        <v>180</v>
      </c>
      <c r="G266" s="8" t="s">
        <v>117</v>
      </c>
      <c r="H266" s="8"/>
      <c r="I266" s="14">
        <v>170</v>
      </c>
      <c r="J266" s="8">
        <v>713</v>
      </c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3" x14ac:dyDescent="0.25">
      <c r="A267" s="7">
        <v>45198</v>
      </c>
      <c r="B267" s="8" t="s">
        <v>933</v>
      </c>
      <c r="C267" s="8" t="s">
        <v>140</v>
      </c>
      <c r="D267" s="8" t="s">
        <v>500</v>
      </c>
      <c r="E267" s="8">
        <v>1052</v>
      </c>
      <c r="F267" s="14">
        <v>125</v>
      </c>
      <c r="G267" s="8" t="s">
        <v>694</v>
      </c>
      <c r="H267" s="8" t="s">
        <v>695</v>
      </c>
      <c r="I267" s="14">
        <v>90</v>
      </c>
      <c r="J267" s="8">
        <v>713</v>
      </c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3" x14ac:dyDescent="0.25">
      <c r="A268" s="7">
        <v>45198</v>
      </c>
      <c r="B268" s="8" t="s">
        <v>870</v>
      </c>
      <c r="C268" s="8" t="s">
        <v>140</v>
      </c>
      <c r="D268" s="8" t="s">
        <v>134</v>
      </c>
      <c r="E268" s="8">
        <v>1054</v>
      </c>
      <c r="F268" s="14">
        <v>220</v>
      </c>
      <c r="G268" s="8" t="s">
        <v>144</v>
      </c>
      <c r="H268" s="8"/>
      <c r="I268" s="14">
        <v>200</v>
      </c>
      <c r="J268" s="8">
        <v>713</v>
      </c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3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3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3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3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14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7"/>
      <c r="B284" s="8"/>
      <c r="C284" s="8"/>
      <c r="D284" s="8"/>
      <c r="E284" s="8"/>
      <c r="F284" s="14"/>
      <c r="G284" s="8"/>
      <c r="H284" s="8"/>
      <c r="I284" s="8"/>
      <c r="J284" s="8"/>
      <c r="M284" s="7"/>
      <c r="N284" s="8"/>
      <c r="O284" s="8"/>
      <c r="P284" s="8"/>
      <c r="Q284" s="8"/>
      <c r="R284" s="14"/>
      <c r="S284" s="8"/>
      <c r="T284" s="8"/>
      <c r="U284" s="14"/>
      <c r="V284" s="14"/>
      <c r="W284" s="8"/>
    </row>
    <row r="285" spans="1:23" x14ac:dyDescent="0.25">
      <c r="A285" s="1"/>
      <c r="E285" s="12" t="s">
        <v>14</v>
      </c>
      <c r="F285" s="13">
        <f>SUM(F236:F284)</f>
        <v>10570</v>
      </c>
      <c r="G285" s="14"/>
      <c r="H285" s="14"/>
      <c r="I285" s="16">
        <f>SUM(I236:I284)</f>
        <v>9540</v>
      </c>
      <c r="M285" s="7"/>
      <c r="N285" s="8"/>
      <c r="O285" s="8"/>
      <c r="P285" s="8"/>
      <c r="Q285" s="8"/>
      <c r="R285" s="14"/>
      <c r="S285" s="8"/>
      <c r="T285" s="8"/>
      <c r="U285" s="8"/>
      <c r="V285" s="8"/>
      <c r="W285" s="8"/>
    </row>
    <row r="286" spans="1:23" x14ac:dyDescent="0.25">
      <c r="A286" s="1"/>
      <c r="E286" s="12" t="s">
        <v>17</v>
      </c>
      <c r="F286" s="13">
        <f>F285*0.99</f>
        <v>10464.299999999999</v>
      </c>
      <c r="M286" s="1"/>
      <c r="Q286" s="12" t="s">
        <v>14</v>
      </c>
      <c r="R286" s="13">
        <f>SUM(R237:R285)</f>
        <v>485</v>
      </c>
      <c r="S286" s="14"/>
      <c r="T286" s="14"/>
      <c r="U286" s="16">
        <f>SUM(U237:U285)</f>
        <v>440</v>
      </c>
      <c r="V286" s="79"/>
    </row>
    <row r="287" spans="1:23" x14ac:dyDescent="0.25">
      <c r="E287" s="289" t="s">
        <v>18</v>
      </c>
      <c r="F287" s="290"/>
      <c r="G287" s="290"/>
      <c r="H287" s="291"/>
      <c r="I287" s="18">
        <f>F286-I285</f>
        <v>924.29999999999927</v>
      </c>
      <c r="M287" s="1"/>
      <c r="Q287" s="12" t="s">
        <v>17</v>
      </c>
      <c r="R287" s="13">
        <f>R286*0.99</f>
        <v>480.15</v>
      </c>
    </row>
    <row r="288" spans="1:23" x14ac:dyDescent="0.25">
      <c r="Q288" s="289" t="s">
        <v>18</v>
      </c>
      <c r="R288" s="290"/>
      <c r="S288" s="290"/>
      <c r="T288" s="291"/>
      <c r="U288" s="18">
        <f>R287-U286</f>
        <v>40.149999999999977</v>
      </c>
      <c r="V288" s="255"/>
    </row>
    <row r="294" spans="1:23" ht="31.5" x14ac:dyDescent="0.5">
      <c r="A294" s="7"/>
      <c r="B294" s="292" t="s">
        <v>96</v>
      </c>
      <c r="C294" s="293"/>
      <c r="D294" s="293"/>
      <c r="E294" s="293"/>
      <c r="F294" s="294"/>
      <c r="G294" s="8"/>
      <c r="H294" s="8"/>
      <c r="I294" s="8"/>
      <c r="J294" s="22"/>
    </row>
    <row r="295" spans="1:23" ht="31.5" x14ac:dyDescent="0.5">
      <c r="A295" s="19" t="s">
        <v>1</v>
      </c>
      <c r="B295" s="20" t="s">
        <v>25</v>
      </c>
      <c r="C295" s="20" t="s">
        <v>19</v>
      </c>
      <c r="D295" s="20" t="s">
        <v>5</v>
      </c>
      <c r="E295" s="20" t="s">
        <v>6</v>
      </c>
      <c r="F295" s="20" t="s">
        <v>7</v>
      </c>
      <c r="G295" s="20" t="s">
        <v>3</v>
      </c>
      <c r="H295" s="20"/>
      <c r="I295" s="20" t="s">
        <v>20</v>
      </c>
      <c r="J295" s="23" t="s">
        <v>10</v>
      </c>
      <c r="M295" s="7"/>
      <c r="N295" s="292" t="s">
        <v>0</v>
      </c>
      <c r="O295" s="293"/>
      <c r="P295" s="293"/>
      <c r="Q295" s="293"/>
      <c r="R295" s="294"/>
      <c r="S295" s="8"/>
      <c r="T295" s="8"/>
      <c r="U295" s="8"/>
      <c r="V295" s="8"/>
      <c r="W295" s="22"/>
    </row>
    <row r="296" spans="1:23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K296" s="56"/>
      <c r="M296" s="19" t="s">
        <v>1</v>
      </c>
      <c r="N296" s="20" t="s">
        <v>25</v>
      </c>
      <c r="O296" s="20" t="s">
        <v>19</v>
      </c>
      <c r="P296" s="20" t="s">
        <v>5</v>
      </c>
      <c r="Q296" s="20" t="s">
        <v>6</v>
      </c>
      <c r="R296" s="20" t="s">
        <v>7</v>
      </c>
      <c r="S296" s="20" t="s">
        <v>3</v>
      </c>
      <c r="T296" s="20"/>
      <c r="U296" s="20" t="s">
        <v>20</v>
      </c>
      <c r="V296" s="20"/>
      <c r="W296" s="23" t="s">
        <v>10</v>
      </c>
    </row>
    <row r="297" spans="1:23" x14ac:dyDescent="0.25">
      <c r="A297" s="7"/>
      <c r="B297" s="8"/>
      <c r="C297" s="8"/>
      <c r="D297" s="8"/>
      <c r="E297" s="8"/>
      <c r="F297" s="14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14"/>
      <c r="W297" s="22"/>
    </row>
    <row r="298" spans="1:23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14"/>
      <c r="S298" s="8"/>
      <c r="T298" s="8"/>
      <c r="U298" s="14"/>
      <c r="V298" s="14"/>
      <c r="W298" s="22"/>
    </row>
    <row r="299" spans="1:23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22"/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22"/>
    </row>
    <row r="301" spans="1:23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K309" s="57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/>
      <c r="B322" s="8"/>
      <c r="C322" s="8"/>
      <c r="D322" s="8"/>
      <c r="E322" s="8"/>
      <c r="F322" s="21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21"/>
      <c r="S323" s="8"/>
      <c r="T323" s="8"/>
      <c r="U323" s="14"/>
      <c r="V323" s="14"/>
      <c r="W323" s="8"/>
    </row>
    <row r="324" spans="1:23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14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7"/>
      <c r="B343" s="8"/>
      <c r="C343" s="8"/>
      <c r="D343" s="8"/>
      <c r="E343" s="8"/>
      <c r="F343" s="14"/>
      <c r="G343" s="8"/>
      <c r="H343" s="8"/>
      <c r="I343" s="8"/>
      <c r="J343" s="8"/>
      <c r="M343" s="7"/>
      <c r="N343" s="8"/>
      <c r="O343" s="8"/>
      <c r="P343" s="8"/>
      <c r="Q343" s="8"/>
      <c r="R343" s="14"/>
      <c r="S343" s="8"/>
      <c r="T343" s="8"/>
      <c r="U343" s="14"/>
      <c r="V343" s="14"/>
      <c r="W343" s="8"/>
    </row>
    <row r="344" spans="1:23" x14ac:dyDescent="0.25">
      <c r="A344" s="1"/>
      <c r="E344" s="12" t="s">
        <v>14</v>
      </c>
      <c r="F344" s="13">
        <f>SUM(F296:F343)</f>
        <v>0</v>
      </c>
      <c r="G344" s="14"/>
      <c r="H344" s="14"/>
      <c r="I344" s="16">
        <f>SUM(I296:I343)</f>
        <v>0</v>
      </c>
      <c r="M344" s="7"/>
      <c r="N344" s="8"/>
      <c r="O344" s="8"/>
      <c r="P344" s="8"/>
      <c r="Q344" s="8"/>
      <c r="R344" s="14"/>
      <c r="S344" s="8"/>
      <c r="T344" s="8"/>
      <c r="U344" s="8"/>
      <c r="V344" s="8"/>
      <c r="W344" s="8"/>
    </row>
    <row r="345" spans="1:23" x14ac:dyDescent="0.25">
      <c r="A345" s="1"/>
      <c r="E345" s="12" t="s">
        <v>17</v>
      </c>
      <c r="F345" s="13">
        <f>F344*0.99</f>
        <v>0</v>
      </c>
      <c r="M345" s="1"/>
      <c r="Q345" s="12" t="s">
        <v>14</v>
      </c>
      <c r="R345" s="13">
        <f>SUM(R297:R344)</f>
        <v>0</v>
      </c>
      <c r="S345" s="14"/>
      <c r="T345" s="14"/>
      <c r="U345" s="16">
        <f>SUM(U297:U344)</f>
        <v>0</v>
      </c>
      <c r="V345" s="79"/>
    </row>
    <row r="346" spans="1:23" x14ac:dyDescent="0.25">
      <c r="E346" s="289" t="s">
        <v>18</v>
      </c>
      <c r="F346" s="290"/>
      <c r="G346" s="290"/>
      <c r="H346" s="291"/>
      <c r="I346" s="18">
        <f>F345-I344</f>
        <v>0</v>
      </c>
      <c r="M346" s="1"/>
      <c r="Q346" s="12" t="s">
        <v>17</v>
      </c>
      <c r="R346" s="13">
        <f>R345*0.99</f>
        <v>0</v>
      </c>
    </row>
    <row r="347" spans="1:23" x14ac:dyDescent="0.25">
      <c r="Q347" s="289" t="s">
        <v>18</v>
      </c>
      <c r="R347" s="290"/>
      <c r="S347" s="290"/>
      <c r="T347" s="291"/>
      <c r="U347" s="18">
        <f>R346-U345</f>
        <v>0</v>
      </c>
      <c r="V347" s="255"/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7:H287"/>
    <mergeCell ref="B294:F294"/>
    <mergeCell ref="E346:H346"/>
    <mergeCell ref="B175:F175"/>
    <mergeCell ref="E227:H227"/>
    <mergeCell ref="B234:F234"/>
    <mergeCell ref="Q113:T113"/>
    <mergeCell ref="Q110:T110"/>
    <mergeCell ref="Q347:T347"/>
    <mergeCell ref="N295:R295"/>
    <mergeCell ref="Q288:T288"/>
    <mergeCell ref="N235:R235"/>
    <mergeCell ref="Q228:T228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254"/>
  <sheetViews>
    <sheetView topLeftCell="A172" zoomScale="145" zoomScaleNormal="145" workbookViewId="0">
      <selection activeCell="K181" sqref="K181"/>
    </sheetView>
  </sheetViews>
  <sheetFormatPr baseColWidth="10" defaultRowHeight="15" x14ac:dyDescent="0.25"/>
  <cols>
    <col min="1" max="1" width="11" customWidth="1"/>
    <col min="2" max="2" width="22.7109375" customWidth="1"/>
    <col min="5" max="5" width="12" customWidth="1"/>
    <col min="8" max="8" width="2.5703125" customWidth="1"/>
    <col min="10" max="10" width="3.28515625" customWidth="1"/>
    <col min="11" max="11" width="9.42578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89" t="s">
        <v>18</v>
      </c>
      <c r="F38" s="290"/>
      <c r="G38" s="290"/>
      <c r="H38" s="291"/>
      <c r="I38" s="18">
        <f>F37-I36</f>
        <v>73.396400000000085</v>
      </c>
      <c r="J38" s="17"/>
      <c r="R38" s="289" t="s">
        <v>18</v>
      </c>
      <c r="S38" s="290"/>
      <c r="T38" s="290"/>
      <c r="U38" s="291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89" t="s">
        <v>18</v>
      </c>
      <c r="F80" s="290"/>
      <c r="G80" s="290"/>
      <c r="H80" s="291"/>
      <c r="I80" s="18">
        <f>F79-I78</f>
        <v>116.23340000000007</v>
      </c>
      <c r="R80" s="289" t="s">
        <v>18</v>
      </c>
      <c r="S80" s="290"/>
      <c r="T80" s="290"/>
      <c r="U80" s="291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89" t="s">
        <v>18</v>
      </c>
      <c r="F123" s="290"/>
      <c r="G123" s="290"/>
      <c r="H123" s="291"/>
      <c r="I123" s="18">
        <f>F122-I121</f>
        <v>61.100000000000023</v>
      </c>
      <c r="R123" s="289" t="s">
        <v>18</v>
      </c>
      <c r="S123" s="290"/>
      <c r="T123" s="290"/>
      <c r="U123" s="291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89" t="s">
        <v>18</v>
      </c>
      <c r="F168" s="290"/>
      <c r="G168" s="290"/>
      <c r="H168" s="291"/>
      <c r="I168" s="18">
        <f>F167-I166</f>
        <v>100.30079999999998</v>
      </c>
      <c r="R168" s="289" t="s">
        <v>18</v>
      </c>
      <c r="S168" s="290"/>
      <c r="T168" s="290"/>
      <c r="U168" s="291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597.25</v>
      </c>
      <c r="G176" s="8" t="s">
        <v>122</v>
      </c>
      <c r="H176" s="8"/>
      <c r="I176" s="27">
        <v>540</v>
      </c>
      <c r="J176" s="8"/>
      <c r="K176" s="8">
        <v>722</v>
      </c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>
        <v>722</v>
      </c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>
        <v>722</v>
      </c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>
        <v>45198</v>
      </c>
      <c r="B179" s="8" t="s">
        <v>22</v>
      </c>
      <c r="C179" s="8" t="s">
        <v>57</v>
      </c>
      <c r="D179" s="8" t="s">
        <v>217</v>
      </c>
      <c r="E179" s="26">
        <v>30336441</v>
      </c>
      <c r="F179" s="14">
        <v>230</v>
      </c>
      <c r="G179" s="8" t="s">
        <v>136</v>
      </c>
      <c r="H179" s="8"/>
      <c r="I179" s="27">
        <v>210</v>
      </c>
      <c r="J179" s="8"/>
      <c r="K179" s="8">
        <v>722</v>
      </c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>
        <v>45198</v>
      </c>
      <c r="B180" s="8" t="s">
        <v>777</v>
      </c>
      <c r="C180" s="8" t="s">
        <v>57</v>
      </c>
      <c r="D180" s="8" t="s">
        <v>217</v>
      </c>
      <c r="E180" s="26">
        <v>30336435</v>
      </c>
      <c r="F180" s="14">
        <v>230</v>
      </c>
      <c r="G180" s="8" t="s">
        <v>139</v>
      </c>
      <c r="H180" s="8"/>
      <c r="I180" s="27">
        <v>210</v>
      </c>
      <c r="J180" s="8"/>
      <c r="K180" s="8">
        <v>722</v>
      </c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1557.25</v>
      </c>
      <c r="G209" s="14"/>
      <c r="H209" s="14"/>
      <c r="I209" s="14">
        <f>SUM(I176:I208)</f>
        <v>1440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1541.6775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89" t="s">
        <v>18</v>
      </c>
      <c r="F211" s="290"/>
      <c r="G211" s="290"/>
      <c r="H211" s="291"/>
      <c r="I211" s="18">
        <f>F210-I209</f>
        <v>101.67750000000001</v>
      </c>
      <c r="R211" s="289" t="s">
        <v>18</v>
      </c>
      <c r="S211" s="290"/>
      <c r="T211" s="290"/>
      <c r="U211" s="291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89" t="s">
        <v>18</v>
      </c>
      <c r="F254" s="290"/>
      <c r="G254" s="290"/>
      <c r="H254" s="291"/>
      <c r="I254" s="18">
        <f>F253-I252</f>
        <v>0</v>
      </c>
      <c r="R254" s="289" t="s">
        <v>18</v>
      </c>
      <c r="S254" s="290"/>
      <c r="T254" s="290"/>
      <c r="U254" s="291"/>
      <c r="V254" s="18">
        <f>S253-V252</f>
        <v>0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66"/>
  <sheetViews>
    <sheetView tabSelected="1" topLeftCell="A237" zoomScale="145" zoomScaleNormal="145" workbookViewId="0">
      <selection activeCell="H230" sqref="H230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95" t="s">
        <v>24</v>
      </c>
      <c r="C1" s="295"/>
      <c r="D1" s="295"/>
      <c r="E1" s="295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89" t="s">
        <v>18</v>
      </c>
      <c r="G24" s="290"/>
      <c r="H24" s="290"/>
      <c r="I24" s="291"/>
      <c r="J24" s="30">
        <f>G23-J22</f>
        <v>0</v>
      </c>
    </row>
    <row r="29" spans="1:10" ht="27" x14ac:dyDescent="0.35">
      <c r="B29" s="295" t="s">
        <v>87</v>
      </c>
      <c r="C29" s="295"/>
      <c r="D29" s="295"/>
      <c r="E29" s="295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89" t="s">
        <v>18</v>
      </c>
      <c r="G52" s="290"/>
      <c r="H52" s="290"/>
      <c r="I52" s="291"/>
      <c r="J52" s="30">
        <f>G51-J50</f>
        <v>17</v>
      </c>
    </row>
    <row r="56" spans="1:10" ht="27" x14ac:dyDescent="0.35">
      <c r="B56" s="295" t="s">
        <v>88</v>
      </c>
      <c r="C56" s="295"/>
      <c r="D56" s="295"/>
      <c r="E56" s="295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89" t="s">
        <v>18</v>
      </c>
      <c r="G79" s="290"/>
      <c r="H79" s="290"/>
      <c r="I79" s="291"/>
      <c r="J79" s="30">
        <f>G78-J77</f>
        <v>88.300400000000081</v>
      </c>
    </row>
    <row r="82" spans="1:10" ht="27" x14ac:dyDescent="0.35">
      <c r="B82" s="295" t="s">
        <v>498</v>
      </c>
      <c r="C82" s="295"/>
      <c r="D82" s="295"/>
      <c r="E82" s="295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89" t="s">
        <v>18</v>
      </c>
      <c r="G105" s="290"/>
      <c r="H105" s="290"/>
      <c r="I105" s="291"/>
      <c r="J105" s="30">
        <f>G104-J103</f>
        <v>0</v>
      </c>
    </row>
    <row r="108" spans="1:10" ht="27" x14ac:dyDescent="0.35">
      <c r="B108" s="295" t="s">
        <v>97</v>
      </c>
      <c r="C108" s="295"/>
      <c r="D108" s="295"/>
      <c r="E108" s="295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89" t="s">
        <v>18</v>
      </c>
      <c r="G131" s="290"/>
      <c r="H131" s="290"/>
      <c r="I131" s="291"/>
      <c r="J131" s="30">
        <f>G130-J129</f>
        <v>41.5</v>
      </c>
    </row>
    <row r="136" spans="1:10" ht="27" x14ac:dyDescent="0.35">
      <c r="B136" s="295" t="s">
        <v>610</v>
      </c>
      <c r="C136" s="295"/>
      <c r="D136" s="295"/>
      <c r="E136" s="295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89" t="s">
        <v>18</v>
      </c>
      <c r="G159" s="290"/>
      <c r="H159" s="290"/>
      <c r="I159" s="291"/>
      <c r="J159" s="30">
        <f>G158-J157</f>
        <v>-16.74249999999995</v>
      </c>
    </row>
    <row r="162" spans="1:10" ht="27" x14ac:dyDescent="0.35">
      <c r="B162" s="295" t="s">
        <v>92</v>
      </c>
      <c r="C162" s="295"/>
      <c r="D162" s="295"/>
      <c r="E162" s="295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89" t="s">
        <v>18</v>
      </c>
      <c r="G185" s="290"/>
      <c r="H185" s="290"/>
      <c r="I185" s="291"/>
      <c r="J185" s="30">
        <f>G184-J183</f>
        <v>63.06919999999991</v>
      </c>
    </row>
    <row r="189" spans="1:10" ht="27" x14ac:dyDescent="0.35">
      <c r="B189" s="295" t="s">
        <v>772</v>
      </c>
      <c r="C189" s="295"/>
      <c r="D189" s="295"/>
      <c r="E189" s="295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289" t="s">
        <v>18</v>
      </c>
      <c r="G212" s="290"/>
      <c r="H212" s="290"/>
      <c r="I212" s="291"/>
      <c r="J212" s="30">
        <f>G211-J210</f>
        <v>127.44249999999988</v>
      </c>
    </row>
    <row r="216" spans="1:10" ht="27" x14ac:dyDescent="0.35">
      <c r="B216" s="295" t="s">
        <v>94</v>
      </c>
      <c r="C216" s="295"/>
      <c r="D216" s="295"/>
      <c r="E216" s="295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 s="70">
        <v>30334666</v>
      </c>
      <c r="G218" s="190">
        <v>150</v>
      </c>
      <c r="H218" s="128"/>
      <c r="I218" s="92"/>
      <c r="J218" s="14">
        <v>140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336">
        <v>30334668</v>
      </c>
      <c r="G219" s="190">
        <v>150</v>
      </c>
      <c r="H219" s="128"/>
      <c r="I219" s="92"/>
      <c r="J219" s="14">
        <v>140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337">
        <v>30334667</v>
      </c>
      <c r="G220" s="190">
        <v>150</v>
      </c>
      <c r="H220" s="128"/>
      <c r="I220" s="92"/>
      <c r="J220" s="14">
        <v>140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253">
        <v>30334665</v>
      </c>
      <c r="G221" s="190">
        <v>150</v>
      </c>
      <c r="H221" s="128"/>
      <c r="I221" s="92"/>
      <c r="J221" s="14">
        <v>140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333">
        <v>30335148</v>
      </c>
      <c r="G222" s="190">
        <v>150</v>
      </c>
      <c r="H222" s="128"/>
      <c r="I222" s="92"/>
      <c r="J222" s="14">
        <v>140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334">
        <v>30335356</v>
      </c>
      <c r="G223" s="190">
        <v>180</v>
      </c>
      <c r="H223" s="14"/>
      <c r="I223" s="14"/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335">
        <v>30335643</v>
      </c>
      <c r="G224" s="14">
        <v>150</v>
      </c>
      <c r="H224" s="14"/>
      <c r="I224" s="14"/>
      <c r="J224" s="14">
        <v>140</v>
      </c>
    </row>
    <row r="225" spans="1:10" x14ac:dyDescent="0.25">
      <c r="A225" s="7">
        <v>45196</v>
      </c>
      <c r="B225" s="8" t="s">
        <v>12</v>
      </c>
      <c r="C225" s="8" t="s">
        <v>122</v>
      </c>
      <c r="D225" s="8" t="s">
        <v>934</v>
      </c>
      <c r="E225" s="8" t="s">
        <v>935</v>
      </c>
      <c r="F225" s="335">
        <v>30336212</v>
      </c>
      <c r="G225" s="14">
        <v>550</v>
      </c>
      <c r="H225" s="14"/>
      <c r="I225" s="14"/>
      <c r="J225" s="14">
        <v>540</v>
      </c>
    </row>
    <row r="226" spans="1:10" x14ac:dyDescent="0.25">
      <c r="A226" s="7"/>
      <c r="B226" s="8"/>
      <c r="C226" s="8"/>
      <c r="D226" s="8"/>
      <c r="E226" s="26"/>
      <c r="F226" s="338"/>
      <c r="G226" s="190"/>
      <c r="H226" s="128"/>
      <c r="I226" s="92"/>
      <c r="J226" s="14"/>
    </row>
    <row r="227" spans="1:10" x14ac:dyDescent="0.25">
      <c r="A227" s="8"/>
      <c r="B227" s="8"/>
      <c r="C227" s="8"/>
      <c r="D227" s="8"/>
      <c r="E227" s="8"/>
      <c r="F227" s="1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1630</v>
      </c>
      <c r="H237" s="14"/>
      <c r="I237" s="14"/>
      <c r="J237" s="14">
        <f>SUM(J218:J236)</f>
        <v>1555</v>
      </c>
    </row>
    <row r="238" spans="1:10" x14ac:dyDescent="0.25">
      <c r="F238" s="12" t="s">
        <v>17</v>
      </c>
      <c r="G238" s="13">
        <f>G237*0.99</f>
        <v>1613.7</v>
      </c>
    </row>
    <row r="239" spans="1:10" x14ac:dyDescent="0.25">
      <c r="F239" s="289" t="s">
        <v>18</v>
      </c>
      <c r="G239" s="290"/>
      <c r="H239" s="290"/>
      <c r="I239" s="291"/>
      <c r="J239" s="30">
        <f>G238-J237</f>
        <v>58.700000000000045</v>
      </c>
    </row>
    <row r="243" spans="1:10" ht="27" x14ac:dyDescent="0.35">
      <c r="B243" s="295" t="s">
        <v>95</v>
      </c>
      <c r="C243" s="295"/>
      <c r="D243" s="295"/>
      <c r="E243" s="295"/>
    </row>
    <row r="244" spans="1:10" x14ac:dyDescent="0.25">
      <c r="A244" s="5" t="s">
        <v>26</v>
      </c>
      <c r="B244" s="5" t="s">
        <v>2</v>
      </c>
      <c r="C244" s="5" t="s">
        <v>3</v>
      </c>
      <c r="D244" s="5" t="s">
        <v>4</v>
      </c>
      <c r="E244" s="5" t="s">
        <v>5</v>
      </c>
      <c r="F244" s="5" t="s">
        <v>6</v>
      </c>
      <c r="G244" s="5" t="s">
        <v>7</v>
      </c>
      <c r="H244" s="5" t="s">
        <v>28</v>
      </c>
      <c r="I244" s="5" t="s">
        <v>188</v>
      </c>
      <c r="J244" s="5" t="s">
        <v>29</v>
      </c>
    </row>
    <row r="245" spans="1:10" x14ac:dyDescent="0.25">
      <c r="A245" s="7">
        <v>45201</v>
      </c>
      <c r="B245" s="8" t="s">
        <v>777</v>
      </c>
      <c r="C245" s="8" t="s">
        <v>139</v>
      </c>
      <c r="D245" s="8" t="s">
        <v>955</v>
      </c>
      <c r="E245" s="26" t="s">
        <v>217</v>
      </c>
      <c r="F245" s="200">
        <v>30336532</v>
      </c>
      <c r="G245" s="190">
        <v>150</v>
      </c>
      <c r="H245" s="128"/>
      <c r="I245" s="92"/>
      <c r="J245" s="14">
        <v>140</v>
      </c>
    </row>
    <row r="246" spans="1:10" x14ac:dyDescent="0.25">
      <c r="A246" s="7"/>
      <c r="B246" s="8"/>
      <c r="D246" s="8"/>
      <c r="E246" s="26"/>
      <c r="F246" s="26"/>
      <c r="G246" s="190"/>
      <c r="H246" s="128"/>
      <c r="I246" s="92"/>
      <c r="J246" s="14"/>
    </row>
    <row r="247" spans="1:10" x14ac:dyDescent="0.25">
      <c r="A247" s="7"/>
      <c r="B247" s="8"/>
      <c r="C247" s="8"/>
      <c r="D247" s="8"/>
      <c r="E247" s="26"/>
      <c r="F247" s="274"/>
      <c r="G247" s="190"/>
      <c r="H247" s="128"/>
      <c r="I247" s="92"/>
      <c r="J247" s="14"/>
    </row>
    <row r="248" spans="1:10" x14ac:dyDescent="0.25">
      <c r="A248" s="7"/>
      <c r="B248" s="8"/>
      <c r="C248" s="8"/>
      <c r="D248" s="8"/>
      <c r="E248" s="26"/>
      <c r="F248" s="8"/>
      <c r="G248" s="190"/>
      <c r="H248" s="128"/>
      <c r="I248" s="92"/>
      <c r="J248" s="14"/>
    </row>
    <row r="249" spans="1:10" x14ac:dyDescent="0.25">
      <c r="A249" s="7"/>
      <c r="B249" s="8"/>
      <c r="C249" s="8"/>
      <c r="D249" s="8"/>
      <c r="E249" s="26"/>
      <c r="F249" s="274"/>
      <c r="G249" s="190"/>
      <c r="H249" s="128"/>
      <c r="I249" s="92"/>
      <c r="J249" s="14"/>
    </row>
    <row r="250" spans="1:10" x14ac:dyDescent="0.25">
      <c r="A250" s="7"/>
      <c r="B250" s="8"/>
      <c r="C250" s="8"/>
      <c r="D250" s="8"/>
      <c r="E250" s="26"/>
      <c r="F250" s="274"/>
      <c r="G250" s="190"/>
      <c r="H250" s="14"/>
      <c r="I250" s="14"/>
      <c r="J250" s="14"/>
    </row>
    <row r="251" spans="1:10" x14ac:dyDescent="0.25">
      <c r="A251" s="7"/>
      <c r="B251" s="8"/>
      <c r="C251" s="8"/>
      <c r="D251" s="8"/>
      <c r="E251" s="8"/>
      <c r="F251" s="11"/>
      <c r="G251" s="14"/>
      <c r="H251" s="14"/>
      <c r="I251" s="14"/>
      <c r="J251" s="14"/>
    </row>
    <row r="252" spans="1:10" x14ac:dyDescent="0.25">
      <c r="A252" s="7"/>
      <c r="B252" s="8"/>
      <c r="C252" s="8"/>
      <c r="D252" s="8"/>
      <c r="E252" s="8"/>
      <c r="F252" s="11"/>
      <c r="G252" s="14"/>
      <c r="H252" s="14"/>
      <c r="I252" s="14"/>
      <c r="J252" s="14"/>
    </row>
    <row r="253" spans="1:10" x14ac:dyDescent="0.25">
      <c r="A253" s="7"/>
      <c r="B253" s="8"/>
      <c r="C253" s="8"/>
      <c r="D253" s="8"/>
      <c r="E253" s="8"/>
      <c r="F253" s="11"/>
      <c r="G253" s="14"/>
      <c r="H253" s="14"/>
      <c r="I253" s="14"/>
      <c r="J253" s="14"/>
    </row>
    <row r="254" spans="1:10" x14ac:dyDescent="0.25">
      <c r="A254" s="8"/>
      <c r="B254" s="8"/>
      <c r="C254" s="8"/>
      <c r="D254" s="8"/>
      <c r="E254" s="8"/>
      <c r="F254" s="11"/>
      <c r="G254" s="14"/>
      <c r="H254" s="14"/>
      <c r="I254" s="14"/>
      <c r="J254" s="14"/>
    </row>
    <row r="255" spans="1:10" x14ac:dyDescent="0.25">
      <c r="A255" s="28"/>
      <c r="B255" s="8"/>
      <c r="C255" s="8"/>
      <c r="D255" s="8"/>
      <c r="E255" s="8"/>
      <c r="F255" s="11"/>
      <c r="G255" s="14"/>
      <c r="H255" s="14"/>
      <c r="I255" s="14"/>
      <c r="J255" s="14"/>
    </row>
    <row r="256" spans="1:10" x14ac:dyDescent="0.25">
      <c r="A256" s="28"/>
      <c r="B256" s="8"/>
      <c r="C256" s="8"/>
      <c r="D256" s="8"/>
      <c r="E256" s="8"/>
      <c r="F256" s="11"/>
      <c r="G256" s="14"/>
      <c r="H256" s="14"/>
      <c r="I256" s="14"/>
      <c r="J256" s="14"/>
    </row>
    <row r="257" spans="1:10" x14ac:dyDescent="0.25">
      <c r="A257" s="28"/>
      <c r="B257" s="8"/>
      <c r="C257" s="8"/>
      <c r="D257" s="8"/>
      <c r="E257" s="8"/>
      <c r="F257" s="11"/>
      <c r="G257" s="14"/>
      <c r="H257" s="14"/>
      <c r="I257" s="14"/>
      <c r="J257" s="14"/>
    </row>
    <row r="258" spans="1:10" x14ac:dyDescent="0.25">
      <c r="A258" s="28"/>
      <c r="B258" s="8"/>
      <c r="C258" s="8"/>
      <c r="D258" s="8"/>
      <c r="E258" s="8"/>
      <c r="F258" s="11"/>
      <c r="G258" s="21"/>
      <c r="H258" s="21"/>
      <c r="I258" s="21"/>
      <c r="J258" s="14"/>
    </row>
    <row r="259" spans="1:10" x14ac:dyDescent="0.25">
      <c r="A259" s="7"/>
      <c r="B259" s="8"/>
      <c r="C259" s="8"/>
      <c r="D259" s="8"/>
      <c r="E259" s="8"/>
      <c r="F259" s="11"/>
      <c r="G259" s="21"/>
      <c r="H259" s="21"/>
      <c r="I259" s="21"/>
      <c r="J259" s="14"/>
    </row>
    <row r="260" spans="1:10" x14ac:dyDescent="0.25">
      <c r="A260" s="7"/>
      <c r="B260" s="8"/>
      <c r="C260" s="8"/>
      <c r="D260" s="8"/>
      <c r="E260" s="8"/>
      <c r="F260" s="8"/>
      <c r="G260" s="21"/>
      <c r="H260" s="21"/>
      <c r="I260" s="21"/>
      <c r="J260" s="14"/>
    </row>
    <row r="261" spans="1:10" x14ac:dyDescent="0.25">
      <c r="A261" s="28"/>
      <c r="B261" s="8"/>
      <c r="C261" s="8"/>
      <c r="D261" s="8"/>
      <c r="E261" s="8"/>
      <c r="F261" s="11"/>
      <c r="G261" s="14"/>
      <c r="H261" s="14"/>
      <c r="I261" s="14"/>
      <c r="J261" s="14"/>
    </row>
    <row r="262" spans="1:10" x14ac:dyDescent="0.25">
      <c r="A262" s="28"/>
      <c r="B262" s="8"/>
      <c r="C262" s="8"/>
      <c r="D262" s="8"/>
      <c r="E262" s="8"/>
      <c r="F262" s="11"/>
      <c r="G262" s="14"/>
      <c r="H262" s="14"/>
      <c r="I262" s="14"/>
      <c r="J262" s="14"/>
    </row>
    <row r="263" spans="1:10" x14ac:dyDescent="0.25">
      <c r="A263" s="8"/>
      <c r="B263" s="8"/>
      <c r="C263" s="8"/>
      <c r="D263" s="8"/>
      <c r="E263" s="8"/>
      <c r="F263" s="8"/>
      <c r="G263" s="14"/>
      <c r="H263" s="14"/>
      <c r="I263" s="14"/>
      <c r="J263" s="14"/>
    </row>
    <row r="264" spans="1:10" x14ac:dyDescent="0.25">
      <c r="A264" s="8"/>
      <c r="B264" s="8"/>
      <c r="C264" s="8"/>
      <c r="D264" s="8"/>
      <c r="E264" s="8"/>
      <c r="F264" s="12" t="s">
        <v>14</v>
      </c>
      <c r="G264" s="13">
        <f>SUM(G245:G263)</f>
        <v>150</v>
      </c>
      <c r="H264" s="14"/>
      <c r="I264" s="14"/>
      <c r="J264" s="14">
        <f>SUM(J245:J263)</f>
        <v>140</v>
      </c>
    </row>
    <row r="265" spans="1:10" x14ac:dyDescent="0.25">
      <c r="F265" s="12" t="s">
        <v>17</v>
      </c>
      <c r="G265" s="13">
        <f>G264*0.99</f>
        <v>148.5</v>
      </c>
    </row>
    <row r="266" spans="1:10" x14ac:dyDescent="0.25">
      <c r="F266" s="289" t="s">
        <v>18</v>
      </c>
      <c r="G266" s="290"/>
      <c r="H266" s="290"/>
      <c r="I266" s="291"/>
      <c r="J266" s="30">
        <f>G265-J264</f>
        <v>8.5</v>
      </c>
    </row>
  </sheetData>
  <mergeCells count="20">
    <mergeCell ref="F212:I212"/>
    <mergeCell ref="B162:E162"/>
    <mergeCell ref="F185:I185"/>
    <mergeCell ref="B243:E243"/>
    <mergeCell ref="F266:I266"/>
    <mergeCell ref="B216:E216"/>
    <mergeCell ref="F239:I239"/>
    <mergeCell ref="B189:E189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4"/>
  <sheetViews>
    <sheetView topLeftCell="J109" zoomScaleNormal="100" workbookViewId="0">
      <selection activeCell="M116" sqref="M116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95" t="s">
        <v>24</v>
      </c>
      <c r="C1" s="295"/>
      <c r="D1" s="295"/>
      <c r="E1" s="295"/>
      <c r="N1" s="295" t="s">
        <v>87</v>
      </c>
      <c r="O1" s="295"/>
      <c r="P1" s="295"/>
      <c r="Q1" s="295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89" t="s">
        <v>18</v>
      </c>
      <c r="G24" s="290"/>
      <c r="H24" s="290"/>
      <c r="I24" s="291"/>
      <c r="J24" s="30">
        <f>G23-J22</f>
        <v>43.5</v>
      </c>
      <c r="R24" s="289" t="s">
        <v>18</v>
      </c>
      <c r="S24" s="290"/>
      <c r="T24" s="290"/>
      <c r="U24" s="291"/>
      <c r="V24" s="30">
        <f>S23-V22</f>
        <v>26.100000000000023</v>
      </c>
    </row>
    <row r="29" spans="1:22" ht="27" x14ac:dyDescent="0.35">
      <c r="B29" s="295" t="s">
        <v>88</v>
      </c>
      <c r="C29" s="295"/>
      <c r="D29" s="295"/>
      <c r="E29" s="295"/>
      <c r="N29" s="295" t="s">
        <v>89</v>
      </c>
      <c r="O29" s="295"/>
      <c r="P29" s="295"/>
      <c r="Q29" s="295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89" t="s">
        <v>18</v>
      </c>
      <c r="G52" s="290"/>
      <c r="H52" s="290"/>
      <c r="I52" s="291"/>
      <c r="J52" s="30">
        <f>G51-J50</f>
        <v>92.650000000000091</v>
      </c>
      <c r="R52" s="289" t="s">
        <v>18</v>
      </c>
      <c r="S52" s="290"/>
      <c r="T52" s="290"/>
      <c r="U52" s="291"/>
      <c r="V52" s="30">
        <f>S51-V50</f>
        <v>83.200000000000045</v>
      </c>
    </row>
    <row r="57" spans="1:22" ht="27" x14ac:dyDescent="0.35">
      <c r="B57" s="295" t="s">
        <v>97</v>
      </c>
      <c r="C57" s="295"/>
      <c r="D57" s="295"/>
      <c r="E57" s="295"/>
      <c r="N57" s="295" t="s">
        <v>91</v>
      </c>
      <c r="O57" s="295"/>
      <c r="P57" s="295"/>
      <c r="Q57" s="295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89" t="s">
        <v>18</v>
      </c>
      <c r="G80" s="290"/>
      <c r="H80" s="290"/>
      <c r="I80" s="291"/>
      <c r="J80" s="30">
        <f>G79-J78</f>
        <v>69.599999999999909</v>
      </c>
      <c r="R80" s="289" t="s">
        <v>18</v>
      </c>
      <c r="S80" s="290"/>
      <c r="T80" s="290"/>
      <c r="U80" s="291"/>
      <c r="V80" s="30">
        <f>S79-V78</f>
        <v>65.899999999999977</v>
      </c>
    </row>
    <row r="84" spans="1:22" ht="27" x14ac:dyDescent="0.35">
      <c r="B84" s="295" t="s">
        <v>92</v>
      </c>
      <c r="C84" s="295"/>
      <c r="D84" s="295"/>
      <c r="E84" s="295"/>
      <c r="N84" s="295" t="s">
        <v>93</v>
      </c>
      <c r="O84" s="295"/>
      <c r="P84" s="295"/>
      <c r="Q84" s="295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289" t="s">
        <v>18</v>
      </c>
      <c r="G107" s="290"/>
      <c r="H107" s="290"/>
      <c r="I107" s="291"/>
      <c r="J107" s="30">
        <f>G106-J105</f>
        <v>43.5</v>
      </c>
      <c r="R107" s="289" t="s">
        <v>18</v>
      </c>
      <c r="S107" s="290"/>
      <c r="T107" s="290"/>
      <c r="U107" s="291"/>
      <c r="V107" s="30">
        <f>S106-V105</f>
        <v>34.799999999999955</v>
      </c>
    </row>
    <row r="112" spans="1:22" ht="27" x14ac:dyDescent="0.35">
      <c r="B112" s="295" t="s">
        <v>94</v>
      </c>
      <c r="C112" s="295"/>
      <c r="D112" s="295"/>
      <c r="E112" s="295"/>
      <c r="N112" s="295" t="s">
        <v>99</v>
      </c>
      <c r="O112" s="295"/>
      <c r="P112" s="295"/>
      <c r="Q112" s="295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/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14"/>
      <c r="J114" s="14">
        <v>120</v>
      </c>
      <c r="M114" s="7">
        <v>45200</v>
      </c>
      <c r="N114" s="8" t="s">
        <v>423</v>
      </c>
      <c r="O114" s="8" t="s">
        <v>117</v>
      </c>
      <c r="P114" s="8" t="s">
        <v>951</v>
      </c>
      <c r="Q114" s="8" t="s">
        <v>501</v>
      </c>
      <c r="R114" s="11"/>
      <c r="S114" s="14">
        <v>80</v>
      </c>
      <c r="T114" s="14"/>
      <c r="U114" s="14"/>
      <c r="V114" s="14">
        <v>75</v>
      </c>
    </row>
    <row r="115" spans="1:22" x14ac:dyDescent="0.25">
      <c r="A115" s="7">
        <v>45198</v>
      </c>
      <c r="B115" s="8" t="s">
        <v>916</v>
      </c>
      <c r="C115" s="8" t="s">
        <v>213</v>
      </c>
      <c r="D115" s="8" t="s">
        <v>924</v>
      </c>
      <c r="E115" s="8" t="s">
        <v>217</v>
      </c>
      <c r="F115" s="11">
        <v>3965</v>
      </c>
      <c r="G115" s="14">
        <v>130</v>
      </c>
      <c r="H115" s="14"/>
      <c r="I115" s="14"/>
      <c r="J115" s="14">
        <v>120</v>
      </c>
      <c r="M115" s="7">
        <v>45203</v>
      </c>
      <c r="N115" s="8" t="s">
        <v>916</v>
      </c>
      <c r="O115" s="8" t="s">
        <v>213</v>
      </c>
      <c r="P115" s="8" t="s">
        <v>951</v>
      </c>
      <c r="Q115" s="8" t="s">
        <v>217</v>
      </c>
      <c r="R115" s="11"/>
      <c r="S115" s="14">
        <v>130</v>
      </c>
      <c r="T115" s="14"/>
      <c r="U115" s="14"/>
      <c r="V115" s="14">
        <v>120</v>
      </c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260</v>
      </c>
      <c r="H133" s="14"/>
      <c r="I133" s="14"/>
      <c r="J133" s="14">
        <f>SUM(J114:J132)</f>
        <v>240</v>
      </c>
      <c r="M133" s="8"/>
      <c r="N133" s="8"/>
      <c r="O133" s="8"/>
      <c r="P133" s="8"/>
      <c r="Q133" s="8"/>
      <c r="R133" s="12" t="s">
        <v>14</v>
      </c>
      <c r="S133" s="13">
        <f>SUM(S114:S132)</f>
        <v>210</v>
      </c>
      <c r="T133" s="14"/>
      <c r="U133" s="14"/>
      <c r="V133" s="14">
        <f>SUM(V114:V132)</f>
        <v>195</v>
      </c>
    </row>
    <row r="134" spans="1:22" x14ac:dyDescent="0.25">
      <c r="F134" s="12" t="s">
        <v>17</v>
      </c>
      <c r="G134" s="13">
        <f>G133*0.99</f>
        <v>257.39999999999998</v>
      </c>
      <c r="R134" s="12" t="s">
        <v>17</v>
      </c>
      <c r="S134" s="13">
        <f>S133*0.99</f>
        <v>207.9</v>
      </c>
    </row>
    <row r="135" spans="1:22" x14ac:dyDescent="0.25">
      <c r="F135" s="289" t="s">
        <v>18</v>
      </c>
      <c r="G135" s="290"/>
      <c r="H135" s="290"/>
      <c r="I135" s="291"/>
      <c r="J135" s="30">
        <f>G134-J133</f>
        <v>17.399999999999977</v>
      </c>
      <c r="R135" s="289" t="s">
        <v>18</v>
      </c>
      <c r="S135" s="290"/>
      <c r="T135" s="290"/>
      <c r="U135" s="291"/>
      <c r="V135" s="30">
        <f>S134-V133</f>
        <v>12.900000000000006</v>
      </c>
    </row>
    <row r="141" spans="1:22" ht="27" x14ac:dyDescent="0.35">
      <c r="B141" s="295" t="s">
        <v>96</v>
      </c>
      <c r="C141" s="295"/>
      <c r="D141" s="295"/>
      <c r="E141" s="295"/>
      <c r="N141" s="295" t="s">
        <v>0</v>
      </c>
      <c r="O141" s="295"/>
      <c r="P141" s="295"/>
      <c r="Q141" s="295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89" t="s">
        <v>18</v>
      </c>
      <c r="G164" s="290"/>
      <c r="H164" s="290"/>
      <c r="I164" s="291"/>
      <c r="J164" s="30">
        <f>G163-J162</f>
        <v>0</v>
      </c>
      <c r="R164" s="289" t="s">
        <v>18</v>
      </c>
      <c r="S164" s="290"/>
      <c r="T164" s="290"/>
      <c r="U164" s="291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D503"/>
  <sheetViews>
    <sheetView topLeftCell="K289" zoomScale="145" zoomScaleNormal="145" workbookViewId="0">
      <selection activeCell="L295" sqref="L295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96" t="s">
        <v>24</v>
      </c>
      <c r="D1" s="296"/>
      <c r="E1" s="296"/>
      <c r="N1" s="296" t="s">
        <v>87</v>
      </c>
      <c r="O1" s="296"/>
      <c r="P1" s="296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97" t="s">
        <v>18</v>
      </c>
      <c r="F63" s="298"/>
      <c r="G63" s="298"/>
      <c r="H63" s="299"/>
      <c r="I63" s="30">
        <f>G62-I61</f>
        <v>903.5</v>
      </c>
      <c r="J63" s="80"/>
      <c r="L63" s="8"/>
      <c r="M63" s="8"/>
      <c r="N63" s="8"/>
      <c r="O63" s="8"/>
      <c r="P63" s="297" t="s">
        <v>18</v>
      </c>
      <c r="Q63" s="298"/>
      <c r="R63" s="298"/>
      <c r="S63" s="299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96" t="s">
        <v>88</v>
      </c>
      <c r="D69" s="296"/>
      <c r="E69" s="296"/>
      <c r="N69" s="296" t="s">
        <v>89</v>
      </c>
      <c r="O69" s="296"/>
      <c r="P69" s="296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300" t="s">
        <v>538</v>
      </c>
      <c r="X84" s="300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300"/>
      <c r="X85" s="300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97" t="s">
        <v>18</v>
      </c>
      <c r="F131" s="298"/>
      <c r="G131" s="298"/>
      <c r="H131" s="299"/>
      <c r="I131" s="30">
        <f>G130-I129</f>
        <v>606</v>
      </c>
      <c r="J131" s="80"/>
      <c r="L131" s="8"/>
      <c r="M131" s="8"/>
      <c r="N131" s="8"/>
      <c r="O131" s="8"/>
      <c r="P131" s="297" t="s">
        <v>18</v>
      </c>
      <c r="Q131" s="298"/>
      <c r="R131" s="298"/>
      <c r="S131" s="299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96" t="s">
        <v>97</v>
      </c>
      <c r="D137" s="296"/>
      <c r="E137" s="296"/>
      <c r="N137" s="296" t="s">
        <v>91</v>
      </c>
      <c r="O137" s="296"/>
      <c r="P137" s="296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97" t="s">
        <v>18</v>
      </c>
      <c r="F199" s="298"/>
      <c r="G199" s="298"/>
      <c r="H199" s="299"/>
      <c r="I199" s="30">
        <f>G198-I197</f>
        <v>956.5</v>
      </c>
      <c r="J199" s="80"/>
      <c r="L199" s="8"/>
      <c r="M199" s="8"/>
      <c r="N199" s="8"/>
      <c r="O199" s="8"/>
      <c r="P199" s="297" t="s">
        <v>18</v>
      </c>
      <c r="Q199" s="298"/>
      <c r="R199" s="298"/>
      <c r="S199" s="299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96" t="s">
        <v>92</v>
      </c>
      <c r="D205" s="296"/>
      <c r="E205" s="296"/>
      <c r="N205" s="296" t="s">
        <v>93</v>
      </c>
      <c r="O205" s="296"/>
      <c r="P205" s="296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81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81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81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81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297" t="s">
        <v>18</v>
      </c>
      <c r="F279" s="298"/>
      <c r="G279" s="298"/>
      <c r="H279" s="299"/>
      <c r="I279" s="30">
        <f>G278-I277</f>
        <v>1925.099000000002</v>
      </c>
      <c r="J279" s="80"/>
      <c r="L279" s="8"/>
      <c r="M279" s="8"/>
      <c r="N279" s="8"/>
      <c r="O279" s="8"/>
      <c r="P279" s="297" t="s">
        <v>18</v>
      </c>
      <c r="Q279" s="298"/>
      <c r="R279" s="298"/>
      <c r="S279" s="299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96" t="s">
        <v>94</v>
      </c>
      <c r="D287" s="296"/>
      <c r="E287" s="296"/>
      <c r="N287" s="296" t="s">
        <v>99</v>
      </c>
      <c r="O287" s="296"/>
      <c r="P287" s="296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>
        <v>45201</v>
      </c>
      <c r="M289" s="8" t="s">
        <v>426</v>
      </c>
      <c r="N289" s="8" t="s">
        <v>133</v>
      </c>
      <c r="O289" s="8" t="s">
        <v>437</v>
      </c>
      <c r="P289" s="8" t="s">
        <v>217</v>
      </c>
      <c r="Q289" s="8"/>
      <c r="R289" s="14">
        <v>250</v>
      </c>
      <c r="S289" s="14"/>
      <c r="T289" s="14">
        <v>200</v>
      </c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>
        <v>45202</v>
      </c>
      <c r="M290" s="8" t="s">
        <v>22</v>
      </c>
      <c r="N290" s="8" t="s">
        <v>136</v>
      </c>
      <c r="O290" s="8" t="s">
        <v>437</v>
      </c>
      <c r="P290" s="8" t="s">
        <v>189</v>
      </c>
      <c r="Q290" s="8"/>
      <c r="R290" s="14">
        <v>175</v>
      </c>
      <c r="S290" s="14"/>
      <c r="T290" s="14">
        <v>150</v>
      </c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>
        <v>45203</v>
      </c>
      <c r="M291" s="8" t="s">
        <v>426</v>
      </c>
      <c r="N291" s="8" t="s">
        <v>181</v>
      </c>
      <c r="O291" s="8" t="s">
        <v>437</v>
      </c>
      <c r="P291" s="8" t="s">
        <v>217</v>
      </c>
      <c r="Q291" s="8"/>
      <c r="R291" s="14">
        <v>250</v>
      </c>
      <c r="S291" s="14"/>
      <c r="T291" s="14">
        <v>200</v>
      </c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>
        <v>45203</v>
      </c>
      <c r="M292" s="8" t="s">
        <v>326</v>
      </c>
      <c r="N292" s="8" t="s">
        <v>144</v>
      </c>
      <c r="O292" s="8" t="s">
        <v>437</v>
      </c>
      <c r="P292" s="8" t="s">
        <v>217</v>
      </c>
      <c r="Q292" s="8"/>
      <c r="R292" s="14">
        <v>250</v>
      </c>
      <c r="S292" s="14"/>
      <c r="T292" s="14">
        <v>200</v>
      </c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>
        <v>45203</v>
      </c>
      <c r="M293" s="38" t="s">
        <v>743</v>
      </c>
      <c r="N293" s="38" t="s">
        <v>109</v>
      </c>
      <c r="O293" s="38" t="s">
        <v>437</v>
      </c>
      <c r="P293" s="38" t="s">
        <v>217</v>
      </c>
      <c r="Q293" s="38"/>
      <c r="R293" s="39">
        <v>175</v>
      </c>
      <c r="S293" s="39"/>
      <c r="T293" s="39">
        <v>150</v>
      </c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>
        <v>45203</v>
      </c>
      <c r="M294" s="38" t="s">
        <v>214</v>
      </c>
      <c r="N294" s="38" t="s">
        <v>133</v>
      </c>
      <c r="O294" s="38" t="s">
        <v>437</v>
      </c>
      <c r="P294" s="38" t="s">
        <v>217</v>
      </c>
      <c r="Q294" s="38"/>
      <c r="R294" s="39">
        <v>175</v>
      </c>
      <c r="S294" s="39"/>
      <c r="T294" s="39">
        <v>150</v>
      </c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145">
        <v>703</v>
      </c>
      <c r="I310" s="39">
        <v>90</v>
      </c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145">
        <v>703</v>
      </c>
      <c r="I311" s="39">
        <v>90</v>
      </c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145">
        <v>703</v>
      </c>
      <c r="I312" s="39">
        <v>150</v>
      </c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145"/>
      <c r="I313" s="39">
        <v>260</v>
      </c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145"/>
      <c r="I314" s="39">
        <v>215</v>
      </c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145">
        <v>703</v>
      </c>
      <c r="I315" s="39">
        <v>90</v>
      </c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145">
        <v>703</v>
      </c>
      <c r="I316" s="39">
        <v>90</v>
      </c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145">
        <v>703</v>
      </c>
      <c r="I317" s="39">
        <v>90</v>
      </c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145">
        <v>703</v>
      </c>
      <c r="I318" s="39">
        <v>90</v>
      </c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145">
        <v>703</v>
      </c>
      <c r="I319" s="39">
        <v>90</v>
      </c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145">
        <v>703</v>
      </c>
      <c r="I320" s="39">
        <v>90</v>
      </c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145"/>
      <c r="I321" s="39">
        <v>150</v>
      </c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145"/>
      <c r="I322" s="39">
        <v>200</v>
      </c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145">
        <v>703</v>
      </c>
      <c r="I323" s="39">
        <v>90</v>
      </c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145">
        <v>703</v>
      </c>
      <c r="I324" s="39">
        <v>90</v>
      </c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145">
        <v>703</v>
      </c>
      <c r="I325" s="39">
        <v>90</v>
      </c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145">
        <v>703</v>
      </c>
      <c r="I326" s="39">
        <v>90</v>
      </c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145"/>
      <c r="I327" s="39">
        <v>200</v>
      </c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8">
        <v>8028945707</v>
      </c>
      <c r="G328" s="39">
        <v>250</v>
      </c>
      <c r="H328" s="279">
        <v>704</v>
      </c>
      <c r="I328" s="39">
        <v>200</v>
      </c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8">
        <v>8028945650</v>
      </c>
      <c r="G329" s="39">
        <v>250</v>
      </c>
      <c r="H329" s="279">
        <v>704</v>
      </c>
      <c r="I329" s="39">
        <v>200</v>
      </c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8">
        <v>8028945656</v>
      </c>
      <c r="G330" s="39">
        <v>250</v>
      </c>
      <c r="H330" s="279">
        <v>704</v>
      </c>
      <c r="I330" s="39">
        <v>200</v>
      </c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8">
        <v>8028947718</v>
      </c>
      <c r="G331" s="39">
        <v>175</v>
      </c>
      <c r="H331" s="279">
        <v>704</v>
      </c>
      <c r="I331" s="39">
        <v>150</v>
      </c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8">
        <v>8028947721</v>
      </c>
      <c r="G332" s="39">
        <v>175</v>
      </c>
      <c r="H332" s="279">
        <v>704</v>
      </c>
      <c r="I332" s="39">
        <v>150</v>
      </c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8">
        <v>8028955411</v>
      </c>
      <c r="G333" s="39">
        <v>175</v>
      </c>
      <c r="H333" s="279">
        <v>704</v>
      </c>
      <c r="I333" s="39">
        <v>150</v>
      </c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54">
        <v>8028955402</v>
      </c>
      <c r="G334" s="39">
        <v>250</v>
      </c>
      <c r="H334" s="279">
        <v>704</v>
      </c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8">
        <v>8028955416</v>
      </c>
      <c r="G335" s="39">
        <v>250</v>
      </c>
      <c r="H335" s="279">
        <v>704</v>
      </c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ht="15.75" thickBot="1" x14ac:dyDescent="0.3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 s="106">
        <v>8028965489</v>
      </c>
      <c r="G336" s="39">
        <v>250</v>
      </c>
      <c r="H336" s="282">
        <v>715</v>
      </c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ht="15.75" thickBot="1" x14ac:dyDescent="0.3">
      <c r="A337" s="37">
        <v>45194</v>
      </c>
      <c r="B337" s="38" t="s">
        <v>341</v>
      </c>
      <c r="C337" s="38" t="s">
        <v>109</v>
      </c>
      <c r="D337" s="38" t="s">
        <v>130</v>
      </c>
      <c r="E337" s="38" t="s">
        <v>131</v>
      </c>
      <c r="F337" s="281">
        <v>8028972126</v>
      </c>
      <c r="G337" s="39">
        <v>250</v>
      </c>
      <c r="H337" s="282">
        <v>715</v>
      </c>
      <c r="I337" s="39">
        <v>200</v>
      </c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>
        <v>45194</v>
      </c>
      <c r="B338" s="8" t="s">
        <v>149</v>
      </c>
      <c r="C338" s="8" t="s">
        <v>136</v>
      </c>
      <c r="D338" s="8" t="s">
        <v>130</v>
      </c>
      <c r="E338" s="38" t="s">
        <v>131</v>
      </c>
      <c r="F338" s="226">
        <v>8028972066</v>
      </c>
      <c r="G338" s="39">
        <v>250</v>
      </c>
      <c r="H338" s="282">
        <v>715</v>
      </c>
      <c r="I338" s="14">
        <v>200</v>
      </c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>
        <v>45194</v>
      </c>
      <c r="B339" s="8" t="s">
        <v>678</v>
      </c>
      <c r="C339" s="8" t="s">
        <v>122</v>
      </c>
      <c r="D339" s="8" t="s">
        <v>130</v>
      </c>
      <c r="E339" s="38" t="s">
        <v>131</v>
      </c>
      <c r="F339" s="38">
        <v>8028972104</v>
      </c>
      <c r="G339" s="39">
        <v>250</v>
      </c>
      <c r="H339" s="282">
        <v>715</v>
      </c>
      <c r="I339" s="14">
        <v>200</v>
      </c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7">
        <v>45194</v>
      </c>
      <c r="B340" s="8" t="s">
        <v>125</v>
      </c>
      <c r="C340" s="8" t="s">
        <v>133</v>
      </c>
      <c r="D340" s="8" t="s">
        <v>130</v>
      </c>
      <c r="E340" s="38" t="s">
        <v>131</v>
      </c>
      <c r="F340" s="226">
        <v>8028972138</v>
      </c>
      <c r="G340" s="39">
        <v>175</v>
      </c>
      <c r="H340" s="282">
        <v>715</v>
      </c>
      <c r="I340" s="14">
        <v>150</v>
      </c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7">
        <v>45195</v>
      </c>
      <c r="B341" s="8" t="s">
        <v>344</v>
      </c>
      <c r="C341" s="8" t="s">
        <v>181</v>
      </c>
      <c r="D341" s="8" t="s">
        <v>130</v>
      </c>
      <c r="E341" s="38" t="s">
        <v>189</v>
      </c>
      <c r="F341" s="38">
        <v>8028972879</v>
      </c>
      <c r="G341" s="39">
        <v>175</v>
      </c>
      <c r="H341" s="282">
        <v>715</v>
      </c>
      <c r="I341" s="14">
        <v>150</v>
      </c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7">
        <v>45195</v>
      </c>
      <c r="B342" s="8" t="s">
        <v>143</v>
      </c>
      <c r="C342" s="8" t="s">
        <v>133</v>
      </c>
      <c r="D342" s="8" t="s">
        <v>130</v>
      </c>
      <c r="E342" s="38" t="s">
        <v>189</v>
      </c>
      <c r="F342" s="38">
        <v>8028972882</v>
      </c>
      <c r="G342" s="39">
        <v>175</v>
      </c>
      <c r="H342" s="282">
        <v>715</v>
      </c>
      <c r="I342" s="14">
        <v>150</v>
      </c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7">
        <v>45195</v>
      </c>
      <c r="B343" s="8" t="s">
        <v>143</v>
      </c>
      <c r="C343" s="8" t="s">
        <v>122</v>
      </c>
      <c r="D343" s="8" t="s">
        <v>130</v>
      </c>
      <c r="E343" s="38" t="s">
        <v>932</v>
      </c>
      <c r="F343" s="38">
        <v>8028975988</v>
      </c>
      <c r="G343" s="39">
        <v>680</v>
      </c>
      <c r="H343" s="39"/>
      <c r="I343" s="14">
        <v>670</v>
      </c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7">
        <v>45196</v>
      </c>
      <c r="B344" s="8" t="s">
        <v>344</v>
      </c>
      <c r="C344" s="8" t="s">
        <v>181</v>
      </c>
      <c r="D344" s="8" t="s">
        <v>130</v>
      </c>
      <c r="E344" s="38" t="s">
        <v>217</v>
      </c>
      <c r="F344" s="38">
        <v>8028983135</v>
      </c>
      <c r="G344" s="39">
        <v>250</v>
      </c>
      <c r="H344" s="282">
        <v>715</v>
      </c>
      <c r="I344" s="14">
        <v>200</v>
      </c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7">
        <v>45196</v>
      </c>
      <c r="B345" s="8" t="s">
        <v>341</v>
      </c>
      <c r="C345" s="8" t="s">
        <v>109</v>
      </c>
      <c r="D345" s="8" t="s">
        <v>130</v>
      </c>
      <c r="E345" s="38" t="s">
        <v>217</v>
      </c>
      <c r="F345" s="38">
        <v>8028983124</v>
      </c>
      <c r="G345" s="39">
        <v>250</v>
      </c>
      <c r="H345" s="39"/>
      <c r="I345" s="14">
        <v>200</v>
      </c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7">
        <v>45196</v>
      </c>
      <c r="B346" s="8" t="s">
        <v>149</v>
      </c>
      <c r="C346" s="8" t="s">
        <v>136</v>
      </c>
      <c r="D346" s="8" t="s">
        <v>130</v>
      </c>
      <c r="E346" s="38" t="s">
        <v>217</v>
      </c>
      <c r="F346" s="38">
        <v>8028983017</v>
      </c>
      <c r="G346" s="39">
        <v>250</v>
      </c>
      <c r="H346" s="282">
        <v>715</v>
      </c>
      <c r="I346" s="14">
        <v>200</v>
      </c>
      <c r="J346" s="77"/>
      <c r="L346" s="2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7">
        <v>45196</v>
      </c>
      <c r="B347" s="8" t="s">
        <v>678</v>
      </c>
      <c r="C347" s="8" t="s">
        <v>213</v>
      </c>
      <c r="D347" s="8" t="s">
        <v>130</v>
      </c>
      <c r="E347" s="38" t="s">
        <v>134</v>
      </c>
      <c r="F347" s="38">
        <v>8028977678</v>
      </c>
      <c r="G347" s="39">
        <v>250</v>
      </c>
      <c r="H347" s="282">
        <v>715</v>
      </c>
      <c r="I347" s="14">
        <v>230</v>
      </c>
      <c r="J347" s="77"/>
      <c r="L347" s="28"/>
      <c r="M347" s="8"/>
      <c r="N347" s="8"/>
      <c r="O347" s="8"/>
      <c r="P347" s="8"/>
      <c r="Q347" s="8"/>
      <c r="R347" s="14"/>
      <c r="S347" s="14"/>
      <c r="T347" s="14"/>
    </row>
    <row r="348" spans="1:20" x14ac:dyDescent="0.25">
      <c r="A348" s="7">
        <v>45196</v>
      </c>
      <c r="B348" s="8" t="s">
        <v>125</v>
      </c>
      <c r="C348" s="8" t="s">
        <v>133</v>
      </c>
      <c r="D348" s="8" t="s">
        <v>130</v>
      </c>
      <c r="E348" s="38" t="s">
        <v>134</v>
      </c>
      <c r="F348" s="38">
        <v>8028977682</v>
      </c>
      <c r="G348" s="39">
        <v>265</v>
      </c>
      <c r="H348" s="282">
        <v>715</v>
      </c>
      <c r="I348" s="14">
        <v>230</v>
      </c>
      <c r="J348" s="77"/>
      <c r="L348" s="28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>
        <v>45196</v>
      </c>
      <c r="B349" s="8" t="s">
        <v>123</v>
      </c>
      <c r="C349" s="8" t="s">
        <v>141</v>
      </c>
      <c r="D349" s="8" t="s">
        <v>130</v>
      </c>
      <c r="E349" s="38" t="s">
        <v>217</v>
      </c>
      <c r="F349" s="38">
        <v>8028983141</v>
      </c>
      <c r="G349" s="39">
        <v>175</v>
      </c>
      <c r="H349" s="282">
        <v>715</v>
      </c>
      <c r="I349" s="14">
        <v>150</v>
      </c>
      <c r="J349" s="77"/>
      <c r="L349" s="28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>
        <v>45197</v>
      </c>
      <c r="B350" s="8" t="s">
        <v>344</v>
      </c>
      <c r="C350" s="8" t="s">
        <v>181</v>
      </c>
      <c r="D350" s="8" t="s">
        <v>130</v>
      </c>
      <c r="E350" s="38" t="s">
        <v>822</v>
      </c>
      <c r="F350" s="38"/>
      <c r="G350" s="39">
        <v>350</v>
      </c>
      <c r="H350" s="39"/>
      <c r="I350" s="14">
        <v>340</v>
      </c>
      <c r="J350" s="77"/>
      <c r="L350" s="2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>
        <v>45197</v>
      </c>
      <c r="B351" s="8" t="s">
        <v>678</v>
      </c>
      <c r="C351" s="8" t="s">
        <v>144</v>
      </c>
      <c r="D351" s="8" t="s">
        <v>130</v>
      </c>
      <c r="E351" s="38" t="s">
        <v>822</v>
      </c>
      <c r="F351" s="38">
        <v>8028989962</v>
      </c>
      <c r="G351" s="39">
        <v>297.64999999999998</v>
      </c>
      <c r="H351" s="282">
        <v>715</v>
      </c>
      <c r="I351" s="14">
        <v>290</v>
      </c>
      <c r="J351" s="77"/>
      <c r="L351" s="28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7">
        <v>45197</v>
      </c>
      <c r="B352" s="8" t="s">
        <v>149</v>
      </c>
      <c r="C352" s="8" t="s">
        <v>136</v>
      </c>
      <c r="D352" s="8" t="s">
        <v>130</v>
      </c>
      <c r="E352" s="38" t="s">
        <v>427</v>
      </c>
      <c r="F352" s="38">
        <v>8028985907</v>
      </c>
      <c r="G352" s="39">
        <v>448.1</v>
      </c>
      <c r="H352" s="282">
        <v>715</v>
      </c>
      <c r="I352" s="14">
        <v>415</v>
      </c>
      <c r="J352" s="77"/>
      <c r="L352" s="28"/>
      <c r="M352" s="8"/>
      <c r="N352" s="8"/>
      <c r="O352" s="8"/>
      <c r="P352" s="8"/>
      <c r="Q352" s="8"/>
      <c r="R352" s="14"/>
      <c r="S352" s="14"/>
      <c r="T352" s="14"/>
    </row>
    <row r="353" spans="1:20" x14ac:dyDescent="0.25">
      <c r="A353" s="7">
        <v>45198</v>
      </c>
      <c r="B353" s="8" t="s">
        <v>123</v>
      </c>
      <c r="C353" s="8" t="s">
        <v>141</v>
      </c>
      <c r="D353" s="8" t="s">
        <v>130</v>
      </c>
      <c r="E353" s="38" t="s">
        <v>217</v>
      </c>
      <c r="F353" s="38">
        <v>8028994532</v>
      </c>
      <c r="G353" s="39">
        <v>250</v>
      </c>
      <c r="H353" s="282">
        <v>715</v>
      </c>
      <c r="I353" s="14">
        <v>200</v>
      </c>
      <c r="J353" s="77"/>
      <c r="L353" s="28"/>
      <c r="M353" s="8"/>
      <c r="N353" s="8"/>
      <c r="O353" s="8"/>
      <c r="P353" s="8"/>
      <c r="Q353" s="8"/>
      <c r="R353" s="14"/>
      <c r="S353" s="14"/>
      <c r="T353" s="14"/>
    </row>
    <row r="354" spans="1:20" x14ac:dyDescent="0.25">
      <c r="A354" s="7">
        <v>45198</v>
      </c>
      <c r="B354" s="8" t="s">
        <v>341</v>
      </c>
      <c r="C354" s="8" t="s">
        <v>109</v>
      </c>
      <c r="D354" s="8" t="s">
        <v>130</v>
      </c>
      <c r="E354" s="38" t="s">
        <v>217</v>
      </c>
      <c r="F354" s="38">
        <v>8028994506</v>
      </c>
      <c r="G354" s="39">
        <v>250</v>
      </c>
      <c r="H354" s="282">
        <v>715</v>
      </c>
      <c r="I354" s="14">
        <v>200</v>
      </c>
      <c r="J354" s="77"/>
      <c r="L354" s="28"/>
      <c r="M354" s="8"/>
      <c r="N354" s="8"/>
      <c r="O354" s="8"/>
      <c r="P354" s="8"/>
      <c r="Q354" s="8"/>
      <c r="R354" s="14"/>
      <c r="S354" s="14"/>
      <c r="T354" s="14"/>
    </row>
    <row r="355" spans="1:20" x14ac:dyDescent="0.25">
      <c r="A355" s="7">
        <v>45198</v>
      </c>
      <c r="B355" s="8"/>
      <c r="C355" s="8"/>
      <c r="D355" s="8"/>
      <c r="E355" s="8"/>
      <c r="F355" s="8"/>
      <c r="G355" s="14"/>
      <c r="H355" s="14"/>
      <c r="I355" s="14"/>
      <c r="J355" s="77"/>
      <c r="L355" s="28"/>
      <c r="M355" s="8"/>
      <c r="N355" s="8"/>
      <c r="O355" s="8"/>
      <c r="P355" s="8"/>
      <c r="Q355" s="8"/>
      <c r="R355" s="14"/>
      <c r="S355" s="14"/>
      <c r="T355" s="14"/>
    </row>
    <row r="356" spans="1:20" x14ac:dyDescent="0.25">
      <c r="A356" s="7"/>
      <c r="B356" s="8"/>
      <c r="C356" s="8"/>
      <c r="D356" s="8"/>
      <c r="E356" s="8"/>
      <c r="F356" s="8"/>
      <c r="G356" s="14"/>
      <c r="H356" s="14"/>
      <c r="I356" s="14"/>
      <c r="J356" s="77"/>
      <c r="L356" s="28"/>
      <c r="M356" s="8"/>
      <c r="N356" s="8"/>
      <c r="O356" s="8"/>
      <c r="P356" s="8"/>
      <c r="Q356" s="8"/>
      <c r="R356" s="14"/>
      <c r="S356" s="14"/>
      <c r="T356" s="14"/>
    </row>
    <row r="357" spans="1:20" x14ac:dyDescent="0.25">
      <c r="A357" s="7"/>
      <c r="B357" s="8"/>
      <c r="C357" s="8"/>
      <c r="D357" s="8"/>
      <c r="E357" s="8"/>
      <c r="F357" s="8"/>
      <c r="G357" s="14"/>
      <c r="H357" s="14"/>
      <c r="I357" s="14"/>
      <c r="J357" s="77"/>
      <c r="L357" s="28"/>
      <c r="M357" s="8"/>
      <c r="N357" s="8"/>
      <c r="O357" s="8"/>
      <c r="P357" s="8"/>
      <c r="Q357" s="8"/>
      <c r="R357" s="14"/>
      <c r="S357" s="14"/>
      <c r="T357" s="14"/>
    </row>
    <row r="358" spans="1:20" x14ac:dyDescent="0.25">
      <c r="A358" s="7"/>
      <c r="B358" s="8"/>
      <c r="C358" s="8"/>
      <c r="D358" s="8"/>
      <c r="E358" s="8"/>
      <c r="F358" s="8"/>
      <c r="G358" s="14"/>
      <c r="H358" s="14"/>
      <c r="I358" s="14"/>
      <c r="J358" s="77"/>
      <c r="L358" s="8"/>
      <c r="M358" s="8"/>
      <c r="N358" s="8"/>
      <c r="O358" s="8"/>
      <c r="P358" s="8"/>
      <c r="Q358" s="8"/>
      <c r="R358" s="14"/>
      <c r="S358" s="14"/>
      <c r="T358" s="14"/>
    </row>
    <row r="359" spans="1:20" x14ac:dyDescent="0.25">
      <c r="A359" s="8"/>
      <c r="B359" s="8"/>
      <c r="C359" s="8"/>
      <c r="D359" s="8"/>
      <c r="E359" s="8"/>
      <c r="F359" s="12" t="s">
        <v>14</v>
      </c>
      <c r="G359" s="13">
        <f>SUM(G289:G358)</f>
        <v>16976.62</v>
      </c>
      <c r="H359" s="14"/>
      <c r="I359" s="16">
        <f>SUM(I289:I358)</f>
        <v>14920.25</v>
      </c>
      <c r="J359" s="79"/>
      <c r="L359" s="8"/>
      <c r="M359" s="8"/>
      <c r="N359" s="8"/>
      <c r="O359" s="8"/>
      <c r="P359" s="8"/>
      <c r="Q359" s="12" t="s">
        <v>14</v>
      </c>
      <c r="R359" s="13">
        <f>SUM(R289:R358)</f>
        <v>1275</v>
      </c>
      <c r="S359" s="14"/>
      <c r="T359" s="16">
        <f>SUM(T289:T358)</f>
        <v>1050</v>
      </c>
    </row>
    <row r="360" spans="1:20" x14ac:dyDescent="0.25">
      <c r="A360" s="8"/>
      <c r="B360" s="8"/>
      <c r="C360" s="8"/>
      <c r="D360" s="8"/>
      <c r="E360" s="8"/>
      <c r="F360" s="12" t="s">
        <v>35</v>
      </c>
      <c r="G360" s="13">
        <f>G359*0.97</f>
        <v>16467.321399999997</v>
      </c>
      <c r="H360" s="14"/>
      <c r="I360" s="14"/>
      <c r="J360" s="77"/>
      <c r="L360" s="8"/>
      <c r="M360" s="8"/>
      <c r="N360" s="8"/>
      <c r="O360" s="8"/>
      <c r="P360" s="8"/>
      <c r="Q360" s="12" t="s">
        <v>35</v>
      </c>
      <c r="R360" s="13">
        <f>R359*0.97</f>
        <v>1236.75</v>
      </c>
      <c r="S360" s="14"/>
      <c r="T360" s="14"/>
    </row>
    <row r="361" spans="1:20" x14ac:dyDescent="0.25">
      <c r="A361" s="8"/>
      <c r="B361" s="8"/>
      <c r="C361" s="8"/>
      <c r="D361" s="8"/>
      <c r="E361" s="297" t="s">
        <v>18</v>
      </c>
      <c r="F361" s="298"/>
      <c r="G361" s="298"/>
      <c r="H361" s="299"/>
      <c r="I361" s="30">
        <f>G360-I359</f>
        <v>1547.0713999999971</v>
      </c>
      <c r="J361" s="80"/>
      <c r="L361" s="8"/>
      <c r="M361" s="8"/>
      <c r="N361" s="8"/>
      <c r="O361" s="8"/>
      <c r="P361" s="297" t="s">
        <v>18</v>
      </c>
      <c r="Q361" s="298"/>
      <c r="R361" s="298"/>
      <c r="S361" s="299"/>
      <c r="T361" s="30">
        <f>R360-T359</f>
        <v>186.75</v>
      </c>
    </row>
    <row r="362" spans="1:20" x14ac:dyDescent="0.25">
      <c r="A362" s="8"/>
      <c r="B362" s="8"/>
      <c r="C362" s="8"/>
      <c r="D362" s="8"/>
      <c r="E362" s="8"/>
      <c r="F362" s="8"/>
      <c r="G362" s="14"/>
      <c r="H362" s="14"/>
      <c r="I362" s="14"/>
      <c r="J362" s="77"/>
      <c r="L362" s="8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G363" s="36"/>
      <c r="H363" s="36"/>
    </row>
    <row r="370" spans="1:20" ht="26.25" x14ac:dyDescent="0.4">
      <c r="C370" s="296" t="s">
        <v>96</v>
      </c>
      <c r="D370" s="296"/>
      <c r="E370" s="296"/>
      <c r="N370" s="296" t="s">
        <v>0</v>
      </c>
      <c r="O370" s="296"/>
      <c r="P370" s="296"/>
    </row>
    <row r="371" spans="1:20" x14ac:dyDescent="0.25">
      <c r="A371" s="5" t="s">
        <v>26</v>
      </c>
      <c r="B371" s="5" t="s">
        <v>2</v>
      </c>
      <c r="C371" s="5" t="s">
        <v>3</v>
      </c>
      <c r="D371" s="5" t="s">
        <v>4</v>
      </c>
      <c r="E371" s="5" t="s">
        <v>5</v>
      </c>
      <c r="F371" s="5" t="s">
        <v>31</v>
      </c>
      <c r="G371" s="5" t="s">
        <v>7</v>
      </c>
      <c r="H371" s="5"/>
      <c r="I371" s="5" t="s">
        <v>33</v>
      </c>
      <c r="J371" s="76"/>
      <c r="L371" s="5" t="s">
        <v>26</v>
      </c>
      <c r="M371" s="5" t="s">
        <v>2</v>
      </c>
      <c r="N371" s="5" t="s">
        <v>3</v>
      </c>
      <c r="O371" s="5" t="s">
        <v>4</v>
      </c>
      <c r="P371" s="5" t="s">
        <v>5</v>
      </c>
      <c r="Q371" s="5" t="s">
        <v>31</v>
      </c>
      <c r="R371" s="5" t="s">
        <v>7</v>
      </c>
      <c r="S371" s="5"/>
      <c r="T371" s="5" t="s">
        <v>33</v>
      </c>
    </row>
    <row r="372" spans="1:20" x14ac:dyDescent="0.25">
      <c r="A372" s="7"/>
      <c r="B372" s="8"/>
      <c r="C372" s="8"/>
      <c r="D372" s="8"/>
      <c r="E372" s="8"/>
      <c r="F372" s="8"/>
      <c r="G372" s="14"/>
      <c r="H372" s="14"/>
      <c r="I372" s="14"/>
      <c r="J372" s="77"/>
      <c r="L372" s="7"/>
      <c r="M372" s="8"/>
      <c r="N372" s="8"/>
      <c r="O372" s="8"/>
      <c r="P372" s="8"/>
      <c r="Q372" s="8"/>
      <c r="R372" s="14"/>
      <c r="S372" s="14"/>
      <c r="T372" s="14"/>
    </row>
    <row r="373" spans="1:20" x14ac:dyDescent="0.25">
      <c r="A373" s="7"/>
      <c r="B373" s="8"/>
      <c r="C373" s="8"/>
      <c r="D373" s="8"/>
      <c r="E373" s="8"/>
      <c r="F373" s="8"/>
      <c r="G373" s="14"/>
      <c r="H373" s="14"/>
      <c r="I373" s="14"/>
      <c r="J373" s="77"/>
      <c r="L373" s="7"/>
      <c r="M373" s="8"/>
      <c r="N373" s="8"/>
      <c r="O373" s="8"/>
      <c r="P373" s="8"/>
      <c r="Q373" s="8"/>
      <c r="R373" s="14"/>
      <c r="S373" s="14"/>
      <c r="T373" s="14"/>
    </row>
    <row r="374" spans="1:20" x14ac:dyDescent="0.25">
      <c r="A374" s="7"/>
      <c r="B374" s="8"/>
      <c r="C374" s="8"/>
      <c r="D374" s="8"/>
      <c r="E374" s="8"/>
      <c r="F374" s="8"/>
      <c r="G374" s="14"/>
      <c r="H374" s="14"/>
      <c r="I374" s="14"/>
      <c r="J374" s="77"/>
      <c r="L374" s="7"/>
      <c r="M374" s="8"/>
      <c r="N374" s="8"/>
      <c r="O374" s="8"/>
      <c r="P374" s="8"/>
      <c r="Q374" s="8"/>
      <c r="R374" s="14"/>
      <c r="S374" s="14"/>
      <c r="T374" s="14"/>
    </row>
    <row r="375" spans="1:20" x14ac:dyDescent="0.25">
      <c r="A375" s="7"/>
      <c r="B375" s="8"/>
      <c r="C375" s="8"/>
      <c r="D375" s="8"/>
      <c r="E375" s="8"/>
      <c r="F375" s="8"/>
      <c r="G375" s="14"/>
      <c r="H375" s="14"/>
      <c r="I375" s="14"/>
      <c r="J375" s="77"/>
      <c r="L375" s="7"/>
      <c r="M375" s="8"/>
      <c r="N375" s="8"/>
      <c r="O375" s="8"/>
      <c r="P375" s="8"/>
      <c r="Q375" s="8"/>
      <c r="R375" s="14"/>
      <c r="S375" s="14"/>
      <c r="T375" s="14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78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7"/>
      <c r="C392" s="37"/>
      <c r="D392" s="37"/>
      <c r="E392" s="37"/>
      <c r="F392" s="38"/>
      <c r="G392" s="39"/>
      <c r="H392" s="39"/>
      <c r="I392" s="39"/>
      <c r="J392" s="78"/>
      <c r="L392" s="37"/>
      <c r="M392" s="37"/>
      <c r="N392" s="37"/>
      <c r="O392" s="37"/>
      <c r="P392" s="37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8"/>
      <c r="C399" s="38"/>
      <c r="D399" s="38"/>
      <c r="E399" s="38"/>
      <c r="F399" s="38"/>
      <c r="G399" s="39"/>
      <c r="H399" s="39"/>
      <c r="I399" s="39"/>
      <c r="J399" s="78"/>
      <c r="L399" s="37"/>
      <c r="M399" s="38"/>
      <c r="N399" s="38"/>
      <c r="O399" s="38"/>
      <c r="P399" s="38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8"/>
      <c r="C401" s="38"/>
      <c r="D401" s="38"/>
      <c r="E401" s="38"/>
      <c r="F401" s="38"/>
      <c r="G401" s="39"/>
      <c r="H401" s="39"/>
      <c r="I401" s="39"/>
      <c r="J401" s="78"/>
      <c r="L401" s="37"/>
      <c r="M401" s="38"/>
      <c r="N401" s="38"/>
      <c r="O401" s="38"/>
      <c r="P401" s="38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37"/>
      <c r="B409" s="38"/>
      <c r="C409" s="38"/>
      <c r="D409" s="38"/>
      <c r="E409" s="38"/>
      <c r="F409" s="38"/>
      <c r="G409" s="39"/>
      <c r="H409" s="39"/>
      <c r="I409" s="39"/>
      <c r="J409" s="78"/>
      <c r="L409" s="37"/>
      <c r="M409" s="38"/>
      <c r="N409" s="38"/>
      <c r="O409" s="38"/>
      <c r="P409" s="38"/>
      <c r="Q409" s="38"/>
      <c r="R409" s="39"/>
      <c r="S409" s="39"/>
      <c r="T409" s="39"/>
    </row>
    <row r="410" spans="1:20" x14ac:dyDescent="0.25">
      <c r="A410" s="37"/>
      <c r="B410" s="38"/>
      <c r="C410" s="38"/>
      <c r="D410" s="38"/>
      <c r="E410" s="38"/>
      <c r="F410" s="38"/>
      <c r="G410" s="39"/>
      <c r="H410" s="39"/>
      <c r="I410" s="39"/>
      <c r="J410" s="78"/>
      <c r="L410" s="37"/>
      <c r="M410" s="38"/>
      <c r="N410" s="38"/>
      <c r="O410" s="38"/>
      <c r="P410" s="38"/>
      <c r="Q410" s="38"/>
      <c r="R410" s="39"/>
      <c r="S410" s="39"/>
      <c r="T410" s="39"/>
    </row>
    <row r="411" spans="1:20" x14ac:dyDescent="0.25">
      <c r="A411" s="37"/>
      <c r="B411" s="37"/>
      <c r="C411" s="37"/>
      <c r="D411" s="37"/>
      <c r="E411" s="37"/>
      <c r="F411" s="38"/>
      <c r="G411" s="39"/>
      <c r="H411" s="39"/>
      <c r="I411" s="39"/>
      <c r="J411" s="78"/>
      <c r="L411" s="37"/>
      <c r="M411" s="37"/>
      <c r="N411" s="37"/>
      <c r="O411" s="37"/>
      <c r="P411" s="37"/>
      <c r="Q411" s="38"/>
      <c r="R411" s="39"/>
      <c r="S411" s="39"/>
      <c r="T411" s="39"/>
    </row>
    <row r="412" spans="1:20" x14ac:dyDescent="0.25">
      <c r="A412" s="37"/>
      <c r="B412" s="38"/>
      <c r="C412" s="38"/>
      <c r="D412" s="38"/>
      <c r="E412" s="38"/>
      <c r="F412" s="38"/>
      <c r="G412" s="39"/>
      <c r="H412" s="39"/>
      <c r="I412" s="39"/>
      <c r="J412" s="78"/>
      <c r="L412" s="37"/>
      <c r="M412" s="38"/>
      <c r="N412" s="38"/>
      <c r="O412" s="38"/>
      <c r="P412" s="38"/>
      <c r="Q412" s="38"/>
      <c r="R412" s="39"/>
      <c r="S412" s="39"/>
      <c r="T412" s="39"/>
    </row>
    <row r="413" spans="1:20" x14ac:dyDescent="0.25">
      <c r="A413" s="37"/>
      <c r="B413" s="37"/>
      <c r="C413" s="37"/>
      <c r="D413" s="37"/>
      <c r="E413" s="37"/>
      <c r="F413" s="38"/>
      <c r="G413" s="39"/>
      <c r="H413" s="39"/>
      <c r="I413" s="39"/>
      <c r="J413" s="78"/>
      <c r="L413" s="37"/>
      <c r="M413" s="37"/>
      <c r="N413" s="37"/>
      <c r="O413" s="37"/>
      <c r="P413" s="37"/>
      <c r="Q413" s="38"/>
      <c r="R413" s="39"/>
      <c r="S413" s="39"/>
      <c r="T413" s="39"/>
    </row>
    <row r="414" spans="1:20" x14ac:dyDescent="0.25">
      <c r="A414" s="37"/>
      <c r="B414" s="38"/>
      <c r="C414" s="38"/>
      <c r="D414" s="38"/>
      <c r="E414" s="38"/>
      <c r="F414" s="38"/>
      <c r="G414" s="39"/>
      <c r="H414" s="39"/>
      <c r="I414" s="39"/>
      <c r="J414" s="78"/>
      <c r="L414" s="37"/>
      <c r="M414" s="38"/>
      <c r="N414" s="38"/>
      <c r="O414" s="38"/>
      <c r="P414" s="38"/>
      <c r="Q414" s="38"/>
      <c r="R414" s="39"/>
      <c r="S414" s="39"/>
      <c r="T414" s="39"/>
    </row>
    <row r="415" spans="1:20" x14ac:dyDescent="0.25">
      <c r="A415" s="37"/>
      <c r="B415" s="38"/>
      <c r="C415" s="38"/>
      <c r="D415" s="38"/>
      <c r="E415" s="38"/>
      <c r="F415" s="38"/>
      <c r="G415" s="39"/>
      <c r="H415" s="39"/>
      <c r="I415" s="39"/>
      <c r="J415" s="78"/>
      <c r="L415" s="37"/>
      <c r="M415" s="38"/>
      <c r="N415" s="38"/>
      <c r="O415" s="38"/>
      <c r="P415" s="38"/>
      <c r="Q415" s="38"/>
      <c r="R415" s="39"/>
      <c r="S415" s="39"/>
      <c r="T415" s="39"/>
    </row>
    <row r="416" spans="1:20" x14ac:dyDescent="0.25">
      <c r="A416" s="37"/>
      <c r="B416" s="38"/>
      <c r="C416" s="38"/>
      <c r="D416" s="38"/>
      <c r="E416" s="38"/>
      <c r="F416" s="38"/>
      <c r="G416" s="39"/>
      <c r="H416" s="39"/>
      <c r="I416" s="39"/>
      <c r="J416" s="78"/>
      <c r="L416" s="37"/>
      <c r="M416" s="38"/>
      <c r="N416" s="38"/>
      <c r="O416" s="38"/>
      <c r="P416" s="38"/>
      <c r="Q416" s="38"/>
      <c r="R416" s="39"/>
      <c r="S416" s="39"/>
      <c r="T416" s="39"/>
    </row>
    <row r="417" spans="1:20" x14ac:dyDescent="0.25">
      <c r="A417" s="37"/>
      <c r="B417" s="38"/>
      <c r="C417" s="38"/>
      <c r="D417" s="38"/>
      <c r="E417" s="38"/>
      <c r="F417" s="38"/>
      <c r="G417" s="39"/>
      <c r="H417" s="39"/>
      <c r="I417" s="39"/>
      <c r="J417" s="78"/>
      <c r="L417" s="37"/>
      <c r="M417" s="38"/>
      <c r="N417" s="38"/>
      <c r="O417" s="38"/>
      <c r="P417" s="38"/>
      <c r="Q417" s="38"/>
      <c r="R417" s="39"/>
      <c r="S417" s="39"/>
      <c r="T417" s="39"/>
    </row>
    <row r="418" spans="1:20" x14ac:dyDescent="0.25">
      <c r="A418" s="37"/>
      <c r="B418" s="38"/>
      <c r="C418" s="38"/>
      <c r="D418" s="38"/>
      <c r="E418" s="38"/>
      <c r="F418" s="38"/>
      <c r="G418" s="39"/>
      <c r="H418" s="39"/>
      <c r="I418" s="39"/>
      <c r="J418" s="78"/>
      <c r="L418" s="37"/>
      <c r="M418" s="38"/>
      <c r="N418" s="38"/>
      <c r="O418" s="38"/>
      <c r="P418" s="38"/>
      <c r="Q418" s="38"/>
      <c r="R418" s="39"/>
      <c r="S418" s="39"/>
      <c r="T418" s="39"/>
    </row>
    <row r="419" spans="1:20" x14ac:dyDescent="0.25">
      <c r="A419" s="37"/>
      <c r="B419" s="38"/>
      <c r="C419" s="38"/>
      <c r="D419" s="38"/>
      <c r="E419" s="38"/>
      <c r="F419" s="38"/>
      <c r="G419" s="39"/>
      <c r="H419" s="39"/>
      <c r="I419" s="39"/>
      <c r="J419" s="78"/>
      <c r="L419" s="37"/>
      <c r="M419" s="38"/>
      <c r="N419" s="38"/>
      <c r="O419" s="38"/>
      <c r="P419" s="38"/>
      <c r="Q419" s="38"/>
      <c r="R419" s="39"/>
      <c r="S419" s="39"/>
      <c r="T419" s="39"/>
    </row>
    <row r="420" spans="1:20" x14ac:dyDescent="0.25">
      <c r="A420" s="37"/>
      <c r="B420" s="38"/>
      <c r="C420" s="38"/>
      <c r="D420" s="38"/>
      <c r="E420" s="38"/>
      <c r="F420" s="38"/>
      <c r="G420" s="39"/>
      <c r="H420" s="39"/>
      <c r="I420" s="39"/>
      <c r="J420" s="78"/>
      <c r="L420" s="37"/>
      <c r="M420" s="38"/>
      <c r="N420" s="38"/>
      <c r="O420" s="38"/>
      <c r="P420" s="38"/>
      <c r="Q420" s="38"/>
      <c r="R420" s="39"/>
      <c r="S420" s="39"/>
      <c r="T420" s="39"/>
    </row>
    <row r="421" spans="1:20" x14ac:dyDescent="0.25">
      <c r="A421" s="7"/>
      <c r="B421" s="8"/>
      <c r="C421" s="8"/>
      <c r="D421" s="8"/>
      <c r="E421" s="8"/>
      <c r="F421" s="8"/>
      <c r="G421" s="14"/>
      <c r="H421" s="14"/>
      <c r="I421" s="14"/>
      <c r="J421" s="77"/>
      <c r="L421" s="7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A422" s="7"/>
      <c r="B422" s="8"/>
      <c r="C422" s="8"/>
      <c r="D422" s="8"/>
      <c r="E422" s="8"/>
      <c r="F422" s="8"/>
      <c r="G422" s="14"/>
      <c r="H422" s="14"/>
      <c r="I422" s="14"/>
      <c r="J422" s="77"/>
      <c r="L422" s="7"/>
      <c r="M422" s="8"/>
      <c r="N422" s="8"/>
      <c r="O422" s="8"/>
      <c r="P422" s="8"/>
      <c r="Q422" s="8"/>
      <c r="R422" s="14"/>
      <c r="S422" s="14"/>
      <c r="T422" s="14"/>
    </row>
    <row r="423" spans="1:20" x14ac:dyDescent="0.25">
      <c r="A423" s="28"/>
      <c r="B423" s="8"/>
      <c r="C423" s="8"/>
      <c r="D423" s="8"/>
      <c r="E423" s="8"/>
      <c r="F423" s="8"/>
      <c r="G423" s="14"/>
      <c r="H423" s="14"/>
      <c r="I423" s="14"/>
      <c r="J423" s="77"/>
      <c r="L423" s="28"/>
      <c r="M423" s="8"/>
      <c r="N423" s="8"/>
      <c r="O423" s="8"/>
      <c r="P423" s="8"/>
      <c r="Q423" s="8"/>
      <c r="R423" s="14"/>
      <c r="S423" s="14"/>
      <c r="T423" s="14"/>
    </row>
    <row r="424" spans="1:20" x14ac:dyDescent="0.25">
      <c r="A424" s="28"/>
      <c r="B424" s="8"/>
      <c r="C424" s="8"/>
      <c r="D424" s="8"/>
      <c r="E424" s="8"/>
      <c r="F424" s="8"/>
      <c r="G424" s="14"/>
      <c r="H424" s="14"/>
      <c r="I424" s="14"/>
      <c r="J424" s="77"/>
      <c r="L424" s="28"/>
      <c r="M424" s="8"/>
      <c r="N424" s="8"/>
      <c r="O424" s="8"/>
      <c r="P424" s="8"/>
      <c r="Q424" s="8"/>
      <c r="R424" s="14"/>
      <c r="S424" s="14"/>
      <c r="T424" s="14"/>
    </row>
    <row r="425" spans="1:20" x14ac:dyDescent="0.25">
      <c r="A425" s="28"/>
      <c r="B425" s="8"/>
      <c r="C425" s="8"/>
      <c r="D425" s="8"/>
      <c r="E425" s="8"/>
      <c r="F425" s="8"/>
      <c r="G425" s="14"/>
      <c r="H425" s="14"/>
      <c r="I425" s="14"/>
      <c r="J425" s="77"/>
      <c r="L425" s="28"/>
      <c r="M425" s="8"/>
      <c r="N425" s="8"/>
      <c r="O425" s="8"/>
      <c r="P425" s="8"/>
      <c r="Q425" s="8"/>
      <c r="R425" s="14"/>
      <c r="S425" s="14"/>
      <c r="T425" s="14"/>
    </row>
    <row r="426" spans="1:20" x14ac:dyDescent="0.25">
      <c r="A426" s="28"/>
      <c r="B426" s="8"/>
      <c r="C426" s="8"/>
      <c r="D426" s="8"/>
      <c r="E426" s="8"/>
      <c r="F426" s="8"/>
      <c r="G426" s="14"/>
      <c r="H426" s="14"/>
      <c r="I426" s="14"/>
      <c r="J426" s="77"/>
      <c r="L426" s="28"/>
      <c r="M426" s="8"/>
      <c r="N426" s="8"/>
      <c r="O426" s="8"/>
      <c r="P426" s="8"/>
      <c r="Q426" s="8"/>
      <c r="R426" s="14"/>
      <c r="S426" s="14"/>
      <c r="T426" s="14"/>
    </row>
    <row r="427" spans="1:20" x14ac:dyDescent="0.25">
      <c r="A427" s="28"/>
      <c r="B427" s="8"/>
      <c r="C427" s="8"/>
      <c r="D427" s="8"/>
      <c r="E427" s="8"/>
      <c r="F427" s="8"/>
      <c r="G427" s="14"/>
      <c r="H427" s="14"/>
      <c r="I427" s="14"/>
      <c r="J427" s="77"/>
      <c r="L427" s="28"/>
      <c r="M427" s="8"/>
      <c r="N427" s="8"/>
      <c r="O427" s="8"/>
      <c r="P427" s="8"/>
      <c r="Q427" s="8"/>
      <c r="R427" s="14"/>
      <c r="S427" s="14"/>
      <c r="T427" s="14"/>
    </row>
    <row r="428" spans="1:20" x14ac:dyDescent="0.25">
      <c r="A428" s="28"/>
      <c r="B428" s="8"/>
      <c r="C428" s="8"/>
      <c r="D428" s="8"/>
      <c r="E428" s="8"/>
      <c r="F428" s="8"/>
      <c r="G428" s="14"/>
      <c r="H428" s="14"/>
      <c r="I428" s="14"/>
      <c r="J428" s="77"/>
      <c r="L428" s="28"/>
      <c r="M428" s="8"/>
      <c r="N428" s="8"/>
      <c r="O428" s="8"/>
      <c r="P428" s="8"/>
      <c r="Q428" s="8"/>
      <c r="R428" s="14"/>
      <c r="S428" s="14"/>
      <c r="T428" s="14"/>
    </row>
    <row r="429" spans="1:20" x14ac:dyDescent="0.25">
      <c r="A429" s="8"/>
      <c r="B429" s="8"/>
      <c r="C429" s="8"/>
      <c r="D429" s="8"/>
      <c r="E429" s="8"/>
      <c r="F429" s="8"/>
      <c r="G429" s="14"/>
      <c r="H429" s="14"/>
      <c r="I429" s="14"/>
      <c r="J429" s="77"/>
      <c r="L429" s="8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8"/>
      <c r="B430" s="8"/>
      <c r="C430" s="8"/>
      <c r="D430" s="8"/>
      <c r="E430" s="8"/>
      <c r="F430" s="12" t="s">
        <v>14</v>
      </c>
      <c r="G430" s="13">
        <f>SUM(G372:G429)</f>
        <v>0</v>
      </c>
      <c r="H430" s="14"/>
      <c r="I430" s="16">
        <f>SUM(I372:I429)</f>
        <v>0</v>
      </c>
      <c r="J430" s="79"/>
      <c r="L430" s="8"/>
      <c r="M430" s="8"/>
      <c r="N430" s="8"/>
      <c r="O430" s="8"/>
      <c r="P430" s="8"/>
      <c r="Q430" s="12" t="s">
        <v>14</v>
      </c>
      <c r="R430" s="13">
        <f>SUM(R372:R429)</f>
        <v>0</v>
      </c>
      <c r="S430" s="14"/>
      <c r="T430" s="16">
        <f>SUM(T372:T429)</f>
        <v>0</v>
      </c>
    </row>
    <row r="431" spans="1:20" x14ac:dyDescent="0.25">
      <c r="A431" s="8"/>
      <c r="B431" s="8"/>
      <c r="C431" s="8"/>
      <c r="D431" s="8"/>
      <c r="E431" s="8"/>
      <c r="F431" s="12" t="s">
        <v>35</v>
      </c>
      <c r="G431" s="13">
        <f>G430*0.97</f>
        <v>0</v>
      </c>
      <c r="H431" s="14"/>
      <c r="I431" s="14"/>
      <c r="J431" s="77"/>
      <c r="L431" s="8"/>
      <c r="M431" s="8"/>
      <c r="N431" s="8"/>
      <c r="O431" s="8"/>
      <c r="P431" s="8"/>
      <c r="Q431" s="12" t="s">
        <v>35</v>
      </c>
      <c r="R431" s="13">
        <f>R430*0.97</f>
        <v>0</v>
      </c>
      <c r="S431" s="14"/>
      <c r="T431" s="14"/>
    </row>
    <row r="432" spans="1:20" x14ac:dyDescent="0.25">
      <c r="A432" s="8"/>
      <c r="B432" s="8"/>
      <c r="C432" s="8"/>
      <c r="D432" s="8"/>
      <c r="E432" s="297" t="s">
        <v>18</v>
      </c>
      <c r="F432" s="298"/>
      <c r="G432" s="298"/>
      <c r="H432" s="299"/>
      <c r="I432" s="30">
        <f>G431-I430</f>
        <v>0</v>
      </c>
      <c r="J432" s="80"/>
      <c r="L432" s="8"/>
      <c r="M432" s="8"/>
      <c r="N432" s="8"/>
      <c r="O432" s="8"/>
      <c r="P432" s="297" t="s">
        <v>18</v>
      </c>
      <c r="Q432" s="298"/>
      <c r="R432" s="298"/>
      <c r="S432" s="299"/>
      <c r="T432" s="30">
        <f>R431-T430</f>
        <v>0</v>
      </c>
    </row>
    <row r="433" spans="1:20" x14ac:dyDescent="0.25">
      <c r="A433" s="8"/>
      <c r="B433" s="8"/>
      <c r="C433" s="8"/>
      <c r="D433" s="8"/>
      <c r="E433" s="8"/>
      <c r="F433" s="8"/>
      <c r="G433" s="14"/>
      <c r="H433" s="14"/>
      <c r="I433" s="14"/>
      <c r="J433" s="77"/>
      <c r="L433" s="8"/>
      <c r="M433" s="8"/>
      <c r="N433" s="8"/>
      <c r="O433" s="8"/>
      <c r="P433" s="8"/>
      <c r="Q433" s="8"/>
      <c r="R433" s="14"/>
      <c r="S433" s="14"/>
      <c r="T433" s="14"/>
    </row>
    <row r="434" spans="1:20" x14ac:dyDescent="0.25">
      <c r="G434" s="36"/>
      <c r="H434" s="36"/>
    </row>
    <row r="439" spans="1:20" ht="26.25" x14ac:dyDescent="0.4">
      <c r="C439" s="296" t="s">
        <v>24</v>
      </c>
      <c r="D439" s="296"/>
      <c r="E439" s="296"/>
      <c r="N439" s="296" t="s">
        <v>24</v>
      </c>
      <c r="O439" s="296"/>
      <c r="P439" s="296"/>
    </row>
    <row r="440" spans="1:20" x14ac:dyDescent="0.25">
      <c r="A440" s="5" t="s">
        <v>26</v>
      </c>
      <c r="B440" s="5" t="s">
        <v>2</v>
      </c>
      <c r="C440" s="5" t="s">
        <v>3</v>
      </c>
      <c r="D440" s="5" t="s">
        <v>4</v>
      </c>
      <c r="E440" s="5" t="s">
        <v>5</v>
      </c>
      <c r="F440" s="5" t="s">
        <v>31</v>
      </c>
      <c r="G440" s="5" t="s">
        <v>7</v>
      </c>
      <c r="H440" s="5"/>
      <c r="I440" s="5" t="s">
        <v>33</v>
      </c>
      <c r="J440" s="76"/>
      <c r="L440" s="5" t="s">
        <v>26</v>
      </c>
      <c r="M440" s="5" t="s">
        <v>2</v>
      </c>
      <c r="N440" s="5" t="s">
        <v>3</v>
      </c>
      <c r="O440" s="5" t="s">
        <v>4</v>
      </c>
      <c r="P440" s="5" t="s">
        <v>5</v>
      </c>
      <c r="Q440" s="5" t="s">
        <v>31</v>
      </c>
      <c r="R440" s="5" t="s">
        <v>7</v>
      </c>
      <c r="S440" s="5"/>
      <c r="T440" s="5" t="s">
        <v>33</v>
      </c>
    </row>
    <row r="441" spans="1:20" x14ac:dyDescent="0.25">
      <c r="A441" s="7"/>
      <c r="B441" s="8"/>
      <c r="C441" s="8"/>
      <c r="D441" s="8"/>
      <c r="E441" s="8"/>
      <c r="F441" s="8"/>
      <c r="G441" s="14"/>
      <c r="H441" s="14"/>
      <c r="I441" s="14"/>
      <c r="J441" s="77"/>
      <c r="L441" s="7"/>
      <c r="M441" s="8"/>
      <c r="N441" s="8"/>
      <c r="O441" s="8"/>
      <c r="P441" s="8"/>
      <c r="Q441" s="8"/>
      <c r="R441" s="14"/>
      <c r="S441" s="14"/>
      <c r="T441" s="14"/>
    </row>
    <row r="442" spans="1:20" x14ac:dyDescent="0.25">
      <c r="A442" s="7"/>
      <c r="B442" s="8"/>
      <c r="C442" s="8"/>
      <c r="D442" s="8"/>
      <c r="E442" s="8"/>
      <c r="F442" s="8"/>
      <c r="G442" s="14"/>
      <c r="H442" s="14"/>
      <c r="I442" s="14"/>
      <c r="J442" s="77"/>
      <c r="L442" s="7"/>
      <c r="M442" s="8"/>
      <c r="N442" s="8"/>
      <c r="O442" s="8"/>
      <c r="P442" s="8"/>
      <c r="Q442" s="8"/>
      <c r="R442" s="14"/>
      <c r="S442" s="14"/>
      <c r="T442" s="14"/>
    </row>
    <row r="443" spans="1:20" x14ac:dyDescent="0.25">
      <c r="A443" s="7"/>
      <c r="B443" s="8"/>
      <c r="C443" s="8"/>
      <c r="D443" s="8"/>
      <c r="E443" s="8"/>
      <c r="F443" s="8"/>
      <c r="G443" s="14"/>
      <c r="H443" s="14"/>
      <c r="I443" s="14"/>
      <c r="J443" s="77"/>
      <c r="L443" s="7"/>
      <c r="M443" s="8"/>
      <c r="N443" s="8"/>
      <c r="O443" s="8"/>
      <c r="P443" s="8"/>
      <c r="Q443" s="8"/>
      <c r="R443" s="14"/>
      <c r="S443" s="14"/>
      <c r="T443" s="14"/>
    </row>
    <row r="444" spans="1:20" x14ac:dyDescent="0.25">
      <c r="A444" s="7"/>
      <c r="B444" s="8"/>
      <c r="C444" s="8"/>
      <c r="D444" s="8"/>
      <c r="E444" s="8"/>
      <c r="F444" s="8"/>
      <c r="G444" s="14"/>
      <c r="H444" s="14"/>
      <c r="I444" s="14"/>
      <c r="J444" s="77"/>
      <c r="L444" s="7"/>
      <c r="M444" s="8"/>
      <c r="N444" s="8"/>
      <c r="O444" s="8"/>
      <c r="P444" s="8"/>
      <c r="Q444" s="8"/>
      <c r="R444" s="14"/>
      <c r="S444" s="14"/>
      <c r="T444" s="14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78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7"/>
      <c r="C461" s="37"/>
      <c r="D461" s="37"/>
      <c r="E461" s="37"/>
      <c r="F461" s="38"/>
      <c r="G461" s="39"/>
      <c r="H461" s="39"/>
      <c r="I461" s="39"/>
      <c r="J461" s="78"/>
      <c r="L461" s="37"/>
      <c r="M461" s="37"/>
      <c r="N461" s="37"/>
      <c r="O461" s="37"/>
      <c r="P461" s="37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8"/>
      <c r="C468" s="38"/>
      <c r="D468" s="38"/>
      <c r="E468" s="38"/>
      <c r="F468" s="38"/>
      <c r="G468" s="39"/>
      <c r="H468" s="39"/>
      <c r="I468" s="39"/>
      <c r="J468" s="78"/>
      <c r="L468" s="37"/>
      <c r="M468" s="38"/>
      <c r="N468" s="38"/>
      <c r="O468" s="38"/>
      <c r="P468" s="38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8"/>
      <c r="C470" s="38"/>
      <c r="D470" s="38"/>
      <c r="E470" s="38"/>
      <c r="F470" s="38"/>
      <c r="G470" s="39"/>
      <c r="H470" s="39"/>
      <c r="I470" s="39"/>
      <c r="J470" s="78"/>
      <c r="L470" s="37"/>
      <c r="M470" s="38"/>
      <c r="N470" s="38"/>
      <c r="O470" s="38"/>
      <c r="P470" s="38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37"/>
      <c r="B478" s="38"/>
      <c r="C478" s="38"/>
      <c r="D478" s="38"/>
      <c r="E478" s="38"/>
      <c r="F478" s="38"/>
      <c r="G478" s="39"/>
      <c r="H478" s="39"/>
      <c r="I478" s="39"/>
      <c r="J478" s="78"/>
      <c r="L478" s="37"/>
      <c r="M478" s="38"/>
      <c r="N478" s="38"/>
      <c r="O478" s="38"/>
      <c r="P478" s="38"/>
      <c r="Q478" s="38"/>
      <c r="R478" s="39"/>
      <c r="S478" s="39"/>
      <c r="T478" s="39"/>
    </row>
    <row r="479" spans="1:20" x14ac:dyDescent="0.25">
      <c r="A479" s="37"/>
      <c r="B479" s="38"/>
      <c r="C479" s="38"/>
      <c r="D479" s="38"/>
      <c r="E479" s="38"/>
      <c r="F479" s="38"/>
      <c r="G479" s="39"/>
      <c r="H479" s="39"/>
      <c r="I479" s="39"/>
      <c r="J479" s="78"/>
      <c r="L479" s="37"/>
      <c r="M479" s="38"/>
      <c r="N479" s="38"/>
      <c r="O479" s="38"/>
      <c r="P479" s="38"/>
      <c r="Q479" s="38"/>
      <c r="R479" s="39"/>
      <c r="S479" s="39"/>
      <c r="T479" s="39"/>
    </row>
    <row r="480" spans="1:20" x14ac:dyDescent="0.25">
      <c r="A480" s="37"/>
      <c r="B480" s="37"/>
      <c r="C480" s="37"/>
      <c r="D480" s="37"/>
      <c r="E480" s="37"/>
      <c r="F480" s="38"/>
      <c r="G480" s="39"/>
      <c r="H480" s="39"/>
      <c r="I480" s="39"/>
      <c r="J480" s="78"/>
      <c r="L480" s="37"/>
      <c r="M480" s="37"/>
      <c r="N480" s="37"/>
      <c r="O480" s="37"/>
      <c r="P480" s="37"/>
      <c r="Q480" s="38"/>
      <c r="R480" s="39"/>
      <c r="S480" s="39"/>
      <c r="T480" s="39"/>
    </row>
    <row r="481" spans="1:20" x14ac:dyDescent="0.25">
      <c r="A481" s="37"/>
      <c r="B481" s="38"/>
      <c r="C481" s="38"/>
      <c r="D481" s="38"/>
      <c r="E481" s="38"/>
      <c r="F481" s="38"/>
      <c r="G481" s="39"/>
      <c r="H481" s="39"/>
      <c r="I481" s="39"/>
      <c r="J481" s="78"/>
      <c r="L481" s="37"/>
      <c r="M481" s="38"/>
      <c r="N481" s="38"/>
      <c r="O481" s="38"/>
      <c r="P481" s="38"/>
      <c r="Q481" s="38"/>
      <c r="R481" s="39"/>
      <c r="S481" s="39"/>
      <c r="T481" s="39"/>
    </row>
    <row r="482" spans="1:20" x14ac:dyDescent="0.25">
      <c r="A482" s="37"/>
      <c r="B482" s="37"/>
      <c r="C482" s="37"/>
      <c r="D482" s="37"/>
      <c r="E482" s="37"/>
      <c r="F482" s="38"/>
      <c r="G482" s="39"/>
      <c r="H482" s="39"/>
      <c r="I482" s="39"/>
      <c r="J482" s="78"/>
      <c r="L482" s="37"/>
      <c r="M482" s="37"/>
      <c r="N482" s="37"/>
      <c r="O482" s="37"/>
      <c r="P482" s="37"/>
      <c r="Q482" s="38"/>
      <c r="R482" s="39"/>
      <c r="S482" s="39"/>
      <c r="T482" s="39"/>
    </row>
    <row r="483" spans="1:20" x14ac:dyDescent="0.25">
      <c r="A483" s="37"/>
      <c r="B483" s="38"/>
      <c r="C483" s="38"/>
      <c r="D483" s="38"/>
      <c r="E483" s="38"/>
      <c r="F483" s="38"/>
      <c r="G483" s="39"/>
      <c r="H483" s="39"/>
      <c r="I483" s="39"/>
      <c r="J483" s="78"/>
      <c r="L483" s="37"/>
      <c r="M483" s="38"/>
      <c r="N483" s="38"/>
      <c r="O483" s="38"/>
      <c r="P483" s="38"/>
      <c r="Q483" s="38"/>
      <c r="R483" s="39"/>
      <c r="S483" s="39"/>
      <c r="T483" s="39"/>
    </row>
    <row r="484" spans="1:20" x14ac:dyDescent="0.25">
      <c r="A484" s="37"/>
      <c r="B484" s="38"/>
      <c r="C484" s="38"/>
      <c r="D484" s="38"/>
      <c r="E484" s="38"/>
      <c r="F484" s="38"/>
      <c r="G484" s="39"/>
      <c r="H484" s="39"/>
      <c r="I484" s="39"/>
      <c r="J484" s="78"/>
      <c r="L484" s="37"/>
      <c r="M484" s="38"/>
      <c r="N484" s="38"/>
      <c r="O484" s="38"/>
      <c r="P484" s="38"/>
      <c r="Q484" s="38"/>
      <c r="R484" s="39"/>
      <c r="S484" s="39"/>
      <c r="T484" s="39"/>
    </row>
    <row r="485" spans="1:20" x14ac:dyDescent="0.25">
      <c r="A485" s="37"/>
      <c r="B485" s="38"/>
      <c r="C485" s="38"/>
      <c r="D485" s="38"/>
      <c r="E485" s="38"/>
      <c r="F485" s="38"/>
      <c r="G485" s="39"/>
      <c r="H485" s="39"/>
      <c r="I485" s="39"/>
      <c r="J485" s="78"/>
      <c r="L485" s="37"/>
      <c r="M485" s="38"/>
      <c r="N485" s="38"/>
      <c r="O485" s="38"/>
      <c r="P485" s="38"/>
      <c r="Q485" s="38"/>
      <c r="R485" s="39"/>
      <c r="S485" s="39"/>
      <c r="T485" s="39"/>
    </row>
    <row r="486" spans="1:20" x14ac:dyDescent="0.25">
      <c r="A486" s="37"/>
      <c r="B486" s="38"/>
      <c r="C486" s="38"/>
      <c r="D486" s="38"/>
      <c r="E486" s="38"/>
      <c r="F486" s="38"/>
      <c r="G486" s="39"/>
      <c r="H486" s="39"/>
      <c r="I486" s="39"/>
      <c r="J486" s="78"/>
      <c r="L486" s="37"/>
      <c r="M486" s="38"/>
      <c r="N486" s="38"/>
      <c r="O486" s="38"/>
      <c r="P486" s="38"/>
      <c r="Q486" s="38"/>
      <c r="R486" s="39"/>
      <c r="S486" s="39"/>
      <c r="T486" s="39"/>
    </row>
    <row r="487" spans="1:20" x14ac:dyDescent="0.25">
      <c r="A487" s="37"/>
      <c r="B487" s="38"/>
      <c r="C487" s="38"/>
      <c r="D487" s="38"/>
      <c r="E487" s="38"/>
      <c r="F487" s="38"/>
      <c r="G487" s="39"/>
      <c r="H487" s="39"/>
      <c r="I487" s="39"/>
      <c r="J487" s="78"/>
      <c r="L487" s="37"/>
      <c r="M487" s="38"/>
      <c r="N487" s="38"/>
      <c r="O487" s="38"/>
      <c r="P487" s="38"/>
      <c r="Q487" s="38"/>
      <c r="R487" s="39"/>
      <c r="S487" s="39"/>
      <c r="T487" s="39"/>
    </row>
    <row r="488" spans="1:20" x14ac:dyDescent="0.25">
      <c r="A488" s="37"/>
      <c r="B488" s="38"/>
      <c r="C488" s="38"/>
      <c r="D488" s="38"/>
      <c r="E488" s="38"/>
      <c r="F488" s="38"/>
      <c r="G488" s="39"/>
      <c r="H488" s="39"/>
      <c r="I488" s="39"/>
      <c r="J488" s="78"/>
      <c r="L488" s="37"/>
      <c r="M488" s="38"/>
      <c r="N488" s="38"/>
      <c r="O488" s="38"/>
      <c r="P488" s="38"/>
      <c r="Q488" s="38"/>
      <c r="R488" s="39"/>
      <c r="S488" s="39"/>
      <c r="T488" s="39"/>
    </row>
    <row r="489" spans="1:20" x14ac:dyDescent="0.25">
      <c r="A489" s="37"/>
      <c r="B489" s="38"/>
      <c r="C489" s="38"/>
      <c r="D489" s="38"/>
      <c r="E489" s="38"/>
      <c r="F489" s="38"/>
      <c r="G489" s="39"/>
      <c r="H489" s="39"/>
      <c r="I489" s="39"/>
      <c r="J489" s="78"/>
      <c r="L489" s="37"/>
      <c r="M489" s="38"/>
      <c r="N489" s="38"/>
      <c r="O489" s="38"/>
      <c r="P489" s="38"/>
      <c r="Q489" s="38"/>
      <c r="R489" s="39"/>
      <c r="S489" s="39"/>
      <c r="T489" s="39"/>
    </row>
    <row r="490" spans="1:20" x14ac:dyDescent="0.25">
      <c r="A490" s="7"/>
      <c r="B490" s="8"/>
      <c r="C490" s="8"/>
      <c r="D490" s="8"/>
      <c r="E490" s="8"/>
      <c r="F490" s="8"/>
      <c r="G490" s="14"/>
      <c r="H490" s="14"/>
      <c r="I490" s="14"/>
      <c r="J490" s="77"/>
      <c r="L490" s="7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A491" s="7"/>
      <c r="B491" s="8"/>
      <c r="C491" s="8"/>
      <c r="D491" s="8"/>
      <c r="E491" s="8"/>
      <c r="F491" s="8"/>
      <c r="G491" s="14"/>
      <c r="H491" s="14"/>
      <c r="I491" s="14"/>
      <c r="J491" s="77"/>
      <c r="L491" s="7"/>
      <c r="M491" s="8"/>
      <c r="N491" s="8"/>
      <c r="O491" s="8"/>
      <c r="P491" s="8"/>
      <c r="Q491" s="8"/>
      <c r="R491" s="14"/>
      <c r="S491" s="14"/>
      <c r="T491" s="14"/>
    </row>
    <row r="492" spans="1:20" x14ac:dyDescent="0.25">
      <c r="A492" s="28"/>
      <c r="B492" s="8"/>
      <c r="C492" s="8"/>
      <c r="D492" s="8"/>
      <c r="E492" s="8"/>
      <c r="F492" s="8"/>
      <c r="G492" s="14"/>
      <c r="H492" s="14"/>
      <c r="I492" s="14"/>
      <c r="J492" s="77"/>
      <c r="L492" s="28"/>
      <c r="M492" s="8"/>
      <c r="N492" s="8"/>
      <c r="O492" s="8"/>
      <c r="P492" s="8"/>
      <c r="Q492" s="8"/>
      <c r="R492" s="14"/>
      <c r="S492" s="14"/>
      <c r="T492" s="14"/>
    </row>
    <row r="493" spans="1:20" x14ac:dyDescent="0.25">
      <c r="A493" s="28"/>
      <c r="B493" s="8"/>
      <c r="C493" s="8"/>
      <c r="D493" s="8"/>
      <c r="E493" s="8"/>
      <c r="F493" s="8"/>
      <c r="G493" s="14"/>
      <c r="H493" s="14"/>
      <c r="I493" s="14"/>
      <c r="J493" s="77"/>
      <c r="L493" s="28"/>
      <c r="M493" s="8"/>
      <c r="N493" s="8"/>
      <c r="O493" s="8"/>
      <c r="P493" s="8"/>
      <c r="Q493" s="8"/>
      <c r="R493" s="14"/>
      <c r="S493" s="14"/>
      <c r="T493" s="14"/>
    </row>
    <row r="494" spans="1:20" x14ac:dyDescent="0.25">
      <c r="A494" s="28"/>
      <c r="B494" s="8"/>
      <c r="C494" s="8"/>
      <c r="D494" s="8"/>
      <c r="E494" s="8"/>
      <c r="F494" s="8"/>
      <c r="G494" s="14"/>
      <c r="H494" s="14"/>
      <c r="I494" s="14"/>
      <c r="J494" s="77"/>
      <c r="L494" s="28"/>
      <c r="M494" s="8"/>
      <c r="N494" s="8"/>
      <c r="O494" s="8"/>
      <c r="P494" s="8"/>
      <c r="Q494" s="8"/>
      <c r="R494" s="14"/>
      <c r="S494" s="14"/>
      <c r="T494" s="14"/>
    </row>
    <row r="495" spans="1:20" x14ac:dyDescent="0.25">
      <c r="A495" s="28"/>
      <c r="B495" s="8"/>
      <c r="C495" s="8"/>
      <c r="D495" s="8"/>
      <c r="E495" s="8"/>
      <c r="F495" s="8"/>
      <c r="G495" s="14"/>
      <c r="H495" s="14"/>
      <c r="I495" s="14"/>
      <c r="J495" s="77"/>
      <c r="L495" s="28"/>
      <c r="M495" s="8"/>
      <c r="N495" s="8"/>
      <c r="O495" s="8"/>
      <c r="P495" s="8"/>
      <c r="Q495" s="8"/>
      <c r="R495" s="14"/>
      <c r="S495" s="14"/>
      <c r="T495" s="14"/>
    </row>
    <row r="496" spans="1:20" x14ac:dyDescent="0.25">
      <c r="A496" s="28"/>
      <c r="B496" s="8"/>
      <c r="C496" s="8"/>
      <c r="D496" s="8"/>
      <c r="E496" s="8"/>
      <c r="F496" s="8"/>
      <c r="G496" s="14"/>
      <c r="H496" s="14"/>
      <c r="I496" s="14"/>
      <c r="J496" s="77"/>
      <c r="L496" s="28"/>
      <c r="M496" s="8"/>
      <c r="N496" s="8"/>
      <c r="O496" s="8"/>
      <c r="P496" s="8"/>
      <c r="Q496" s="8"/>
      <c r="R496" s="14"/>
      <c r="S496" s="14"/>
      <c r="T496" s="14"/>
    </row>
    <row r="497" spans="1:20" x14ac:dyDescent="0.25">
      <c r="A497" s="28"/>
      <c r="B497" s="8"/>
      <c r="C497" s="8"/>
      <c r="D497" s="8"/>
      <c r="E497" s="8"/>
      <c r="F497" s="8"/>
      <c r="G497" s="14"/>
      <c r="H497" s="14"/>
      <c r="I497" s="14"/>
      <c r="J497" s="77"/>
      <c r="L497" s="28"/>
      <c r="M497" s="8"/>
      <c r="N497" s="8"/>
      <c r="O497" s="8"/>
      <c r="P497" s="8"/>
      <c r="Q497" s="8"/>
      <c r="R497" s="14"/>
      <c r="S497" s="14"/>
      <c r="T497" s="14"/>
    </row>
    <row r="498" spans="1:20" x14ac:dyDescent="0.25">
      <c r="A498" s="8"/>
      <c r="B498" s="8"/>
      <c r="C498" s="8"/>
      <c r="D498" s="8"/>
      <c r="E498" s="8"/>
      <c r="F498" s="8"/>
      <c r="G498" s="14"/>
      <c r="H498" s="14"/>
      <c r="I498" s="14"/>
      <c r="J498" s="77"/>
      <c r="L498" s="8"/>
      <c r="M498" s="8"/>
      <c r="N498" s="8"/>
      <c r="O498" s="8"/>
      <c r="P498" s="8"/>
      <c r="Q498" s="8"/>
      <c r="R498" s="14"/>
      <c r="S498" s="14"/>
      <c r="T498" s="14"/>
    </row>
    <row r="499" spans="1:20" x14ac:dyDescent="0.25">
      <c r="A499" s="8"/>
      <c r="B499" s="8"/>
      <c r="C499" s="8"/>
      <c r="D499" s="8"/>
      <c r="E499" s="8"/>
      <c r="F499" s="12" t="s">
        <v>14</v>
      </c>
      <c r="G499" s="13">
        <f>SUM(G441:G498)</f>
        <v>0</v>
      </c>
      <c r="H499" s="14"/>
      <c r="I499" s="16">
        <f>SUM(I441:I498)</f>
        <v>0</v>
      </c>
      <c r="J499" s="79"/>
      <c r="L499" s="8"/>
      <c r="M499" s="8"/>
      <c r="N499" s="8"/>
      <c r="O499" s="8"/>
      <c r="P499" s="8"/>
      <c r="Q499" s="12" t="s">
        <v>14</v>
      </c>
      <c r="R499" s="13">
        <f>SUM(R441:R498)</f>
        <v>0</v>
      </c>
      <c r="S499" s="14"/>
      <c r="T499" s="16">
        <f>SUM(T441:T498)</f>
        <v>0</v>
      </c>
    </row>
    <row r="500" spans="1:20" x14ac:dyDescent="0.25">
      <c r="A500" s="8"/>
      <c r="B500" s="8"/>
      <c r="C500" s="8"/>
      <c r="D500" s="8"/>
      <c r="E500" s="8"/>
      <c r="F500" s="12" t="s">
        <v>35</v>
      </c>
      <c r="G500" s="13">
        <f>G499*0.97</f>
        <v>0</v>
      </c>
      <c r="H500" s="14"/>
      <c r="I500" s="14"/>
      <c r="J500" s="77"/>
      <c r="L500" s="8"/>
      <c r="M500" s="8"/>
      <c r="N500" s="8"/>
      <c r="O500" s="8"/>
      <c r="P500" s="8"/>
      <c r="Q500" s="12" t="s">
        <v>35</v>
      </c>
      <c r="R500" s="13">
        <f>R499*0.97</f>
        <v>0</v>
      </c>
      <c r="S500" s="14"/>
      <c r="T500" s="14"/>
    </row>
    <row r="501" spans="1:20" x14ac:dyDescent="0.25">
      <c r="A501" s="8"/>
      <c r="B501" s="8"/>
      <c r="C501" s="8"/>
      <c r="D501" s="8"/>
      <c r="E501" s="297" t="s">
        <v>18</v>
      </c>
      <c r="F501" s="298"/>
      <c r="G501" s="298"/>
      <c r="H501" s="299"/>
      <c r="I501" s="30">
        <f>G500-I499</f>
        <v>0</v>
      </c>
      <c r="J501" s="80"/>
      <c r="L501" s="8"/>
      <c r="M501" s="8"/>
      <c r="N501" s="8"/>
      <c r="O501" s="8"/>
      <c r="P501" s="297" t="s">
        <v>18</v>
      </c>
      <c r="Q501" s="298"/>
      <c r="R501" s="298"/>
      <c r="S501" s="299"/>
      <c r="T501" s="30">
        <f>R500-T499</f>
        <v>0</v>
      </c>
    </row>
    <row r="502" spans="1:20" x14ac:dyDescent="0.25">
      <c r="A502" s="8"/>
      <c r="B502" s="8"/>
      <c r="C502" s="8"/>
      <c r="D502" s="8"/>
      <c r="E502" s="8"/>
      <c r="F502" s="8"/>
      <c r="G502" s="14"/>
      <c r="H502" s="14"/>
      <c r="I502" s="14"/>
      <c r="J502" s="77"/>
      <c r="L502" s="8"/>
      <c r="M502" s="8"/>
      <c r="N502" s="8"/>
      <c r="O502" s="8"/>
      <c r="P502" s="8"/>
      <c r="Q502" s="8"/>
      <c r="R502" s="14"/>
      <c r="S502" s="14"/>
      <c r="T502" s="14"/>
    </row>
    <row r="503" spans="1:20" x14ac:dyDescent="0.25">
      <c r="G503" s="36"/>
      <c r="H503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79:H279"/>
    <mergeCell ref="P279:S279"/>
    <mergeCell ref="C287:E287"/>
    <mergeCell ref="N287:P287"/>
    <mergeCell ref="C439:E439"/>
    <mergeCell ref="N439:P439"/>
    <mergeCell ref="E501:H501"/>
    <mergeCell ref="P501:S501"/>
    <mergeCell ref="E361:H361"/>
    <mergeCell ref="P361:S361"/>
    <mergeCell ref="C370:E370"/>
    <mergeCell ref="N370:P370"/>
    <mergeCell ref="E432:H432"/>
    <mergeCell ref="P432:S432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127"/>
  <sheetViews>
    <sheetView topLeftCell="A86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01" t="s">
        <v>24</v>
      </c>
      <c r="D1" s="301"/>
      <c r="E1" s="301"/>
      <c r="M1" s="301" t="s">
        <v>87</v>
      </c>
      <c r="N1" s="301"/>
      <c r="O1" s="301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97" t="s">
        <v>18</v>
      </c>
      <c r="F17" s="298"/>
      <c r="G17" s="298"/>
      <c r="H17" s="299"/>
      <c r="I17" s="30">
        <f>G16-I15</f>
        <v>0</v>
      </c>
      <c r="K17" s="8"/>
      <c r="L17" s="8"/>
      <c r="M17" s="8"/>
      <c r="N17" s="8"/>
      <c r="O17" s="297" t="s">
        <v>18</v>
      </c>
      <c r="P17" s="298"/>
      <c r="Q17" s="298"/>
      <c r="R17" s="299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301" t="s">
        <v>88</v>
      </c>
      <c r="D22" s="301"/>
      <c r="E22" s="301"/>
      <c r="M22" s="301" t="s">
        <v>89</v>
      </c>
      <c r="N22" s="301"/>
      <c r="O22" s="301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97" t="s">
        <v>18</v>
      </c>
      <c r="F38" s="298"/>
      <c r="G38" s="298"/>
      <c r="H38" s="299"/>
      <c r="I38" s="30">
        <f>G37-I36</f>
        <v>21.700000000000045</v>
      </c>
      <c r="K38" s="8"/>
      <c r="L38" s="8"/>
      <c r="M38" s="8"/>
      <c r="N38" s="8"/>
      <c r="O38" s="297" t="s">
        <v>18</v>
      </c>
      <c r="P38" s="298"/>
      <c r="Q38" s="298"/>
      <c r="R38" s="299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301" t="s">
        <v>97</v>
      </c>
      <c r="D43" s="301"/>
      <c r="E43" s="301"/>
      <c r="M43" s="301" t="s">
        <v>91</v>
      </c>
      <c r="N43" s="301"/>
      <c r="O43" s="301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97" t="s">
        <v>18</v>
      </c>
      <c r="F59" s="298"/>
      <c r="G59" s="298"/>
      <c r="H59" s="299"/>
      <c r="I59" s="30">
        <f>G58-I57</f>
        <v>0</v>
      </c>
      <c r="K59" s="8"/>
      <c r="L59" s="8"/>
      <c r="M59" s="8"/>
      <c r="N59" s="8"/>
      <c r="O59" s="297" t="s">
        <v>18</v>
      </c>
      <c r="P59" s="298"/>
      <c r="Q59" s="298"/>
      <c r="R59" s="299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301" t="s">
        <v>92</v>
      </c>
      <c r="D66" s="301"/>
      <c r="E66" s="301"/>
      <c r="M66" s="301" t="s">
        <v>93</v>
      </c>
      <c r="N66" s="301"/>
      <c r="O66" s="301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97" t="s">
        <v>18</v>
      </c>
      <c r="F82" s="298"/>
      <c r="G82" s="298"/>
      <c r="H82" s="299"/>
      <c r="I82" s="30">
        <f>G81-I80</f>
        <v>8.1999999999999886</v>
      </c>
      <c r="K82" s="8"/>
      <c r="L82" s="8"/>
      <c r="M82" s="8"/>
      <c r="N82" s="8"/>
      <c r="O82" s="297" t="s">
        <v>18</v>
      </c>
      <c r="P82" s="298"/>
      <c r="Q82" s="298"/>
      <c r="R82" s="299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301" t="s">
        <v>94</v>
      </c>
      <c r="D88" s="301"/>
      <c r="E88" s="301"/>
      <c r="M88" s="301" t="s">
        <v>99</v>
      </c>
      <c r="N88" s="301"/>
      <c r="O88" s="301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97" t="s">
        <v>18</v>
      </c>
      <c r="F104" s="298"/>
      <c r="G104" s="298"/>
      <c r="H104" s="299"/>
      <c r="I104" s="30">
        <f>G103-I102</f>
        <v>0</v>
      </c>
      <c r="K104" s="8"/>
      <c r="L104" s="8"/>
      <c r="M104" s="8"/>
      <c r="N104" s="8"/>
      <c r="O104" s="297" t="s">
        <v>18</v>
      </c>
      <c r="P104" s="298"/>
      <c r="Q104" s="298"/>
      <c r="R104" s="299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301" t="s">
        <v>96</v>
      </c>
      <c r="D109" s="301"/>
      <c r="E109" s="301"/>
      <c r="M109" s="301" t="s">
        <v>0</v>
      </c>
      <c r="N109" s="301"/>
      <c r="O109" s="301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97" t="s">
        <v>18</v>
      </c>
      <c r="F125" s="298"/>
      <c r="G125" s="298"/>
      <c r="H125" s="299"/>
      <c r="I125" s="30">
        <f>G124-I123</f>
        <v>0</v>
      </c>
      <c r="K125" s="8"/>
      <c r="L125" s="8"/>
      <c r="M125" s="8"/>
      <c r="N125" s="8"/>
      <c r="O125" s="297" t="s">
        <v>18</v>
      </c>
      <c r="P125" s="298"/>
      <c r="Q125" s="298"/>
      <c r="R125" s="299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F108"/>
  <sheetViews>
    <sheetView topLeftCell="A70" zoomScaleNormal="100" workbookViewId="0">
      <selection activeCell="A81" sqref="A81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96" t="s">
        <v>24</v>
      </c>
      <c r="D1" s="296"/>
      <c r="E1" s="296"/>
      <c r="N1" s="296" t="s">
        <v>87</v>
      </c>
      <c r="O1" s="296"/>
      <c r="P1" s="29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89" t="s">
        <v>18</v>
      </c>
      <c r="G15" s="290"/>
      <c r="H15" s="290"/>
      <c r="I15" s="291"/>
      <c r="J15" s="30">
        <f>G14-J13</f>
        <v>28.199999999999989</v>
      </c>
      <c r="L15" s="7"/>
      <c r="M15" s="8"/>
      <c r="N15" s="8"/>
      <c r="O15" s="8"/>
      <c r="P15" s="8"/>
      <c r="Q15" s="289" t="s">
        <v>18</v>
      </c>
      <c r="R15" s="290"/>
      <c r="S15" s="290"/>
      <c r="T15" s="291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96" t="s">
        <v>88</v>
      </c>
      <c r="D20" s="296"/>
      <c r="E20" s="296"/>
      <c r="N20" s="296" t="s">
        <v>89</v>
      </c>
      <c r="O20" s="296"/>
      <c r="P20" s="296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89" t="s">
        <v>18</v>
      </c>
      <c r="G34" s="290"/>
      <c r="H34" s="290"/>
      <c r="I34" s="291"/>
      <c r="J34" s="30">
        <f>G33-J32</f>
        <v>18.199999999999989</v>
      </c>
      <c r="L34" s="7"/>
      <c r="M34" s="8"/>
      <c r="N34" s="8"/>
      <c r="O34" s="8"/>
      <c r="P34" s="8"/>
      <c r="Q34" s="289" t="s">
        <v>18</v>
      </c>
      <c r="R34" s="290"/>
      <c r="S34" s="290"/>
      <c r="T34" s="291"/>
      <c r="U34" s="30">
        <f>R33-U32</f>
        <v>72.799999999999955</v>
      </c>
    </row>
    <row r="38" spans="1:32" ht="26.25" x14ac:dyDescent="0.4">
      <c r="C38" s="296" t="s">
        <v>97</v>
      </c>
      <c r="D38" s="296"/>
      <c r="E38" s="296"/>
      <c r="N38" s="296" t="s">
        <v>91</v>
      </c>
      <c r="O38" s="296"/>
      <c r="P38" s="296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89" t="s">
        <v>18</v>
      </c>
      <c r="G52" s="290"/>
      <c r="H52" s="290"/>
      <c r="I52" s="291"/>
      <c r="J52" s="30">
        <f>G51-J50</f>
        <v>126.90000000000009</v>
      </c>
      <c r="L52" s="7"/>
      <c r="M52" s="8"/>
      <c r="N52" s="8"/>
      <c r="O52" s="8"/>
      <c r="P52" s="8"/>
      <c r="Q52" s="289" t="s">
        <v>18</v>
      </c>
      <c r="R52" s="290"/>
      <c r="S52" s="290"/>
      <c r="T52" s="291"/>
      <c r="U52" s="30">
        <f>R51-U50</f>
        <v>127.40000000000009</v>
      </c>
    </row>
    <row r="57" spans="1:21" ht="26.25" x14ac:dyDescent="0.4">
      <c r="C57" s="296" t="s">
        <v>92</v>
      </c>
      <c r="D57" s="296"/>
      <c r="E57" s="296"/>
      <c r="N57" s="296" t="s">
        <v>93</v>
      </c>
      <c r="O57" s="296"/>
      <c r="P57" s="296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89" t="s">
        <v>18</v>
      </c>
      <c r="G71" s="290"/>
      <c r="H71" s="290"/>
      <c r="I71" s="291"/>
      <c r="J71" s="30">
        <f>G70-J69</f>
        <v>145.59999999999991</v>
      </c>
      <c r="L71" s="7"/>
      <c r="M71" s="8"/>
      <c r="N71" s="8"/>
      <c r="O71" s="8"/>
      <c r="P71" s="8"/>
      <c r="Q71" s="289" t="s">
        <v>18</v>
      </c>
      <c r="R71" s="290"/>
      <c r="S71" s="290"/>
      <c r="T71" s="291"/>
      <c r="U71" s="30">
        <f>R70-U69</f>
        <v>90.799999999999955</v>
      </c>
    </row>
    <row r="75" spans="1:21" ht="26.25" x14ac:dyDescent="0.4">
      <c r="C75" s="296" t="s">
        <v>94</v>
      </c>
      <c r="D75" s="296"/>
      <c r="E75" s="296"/>
      <c r="N75" s="296" t="s">
        <v>99</v>
      </c>
      <c r="O75" s="296"/>
      <c r="P75" s="296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>
        <v>707</v>
      </c>
      <c r="J80" s="8">
        <v>160</v>
      </c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89" t="s">
        <v>18</v>
      </c>
      <c r="G89" s="290"/>
      <c r="H89" s="290"/>
      <c r="I89" s="291"/>
      <c r="J89" s="30">
        <f>G88-J87</f>
        <v>72.799999999999955</v>
      </c>
      <c r="L89" s="7"/>
      <c r="M89" s="8"/>
      <c r="N89" s="8"/>
      <c r="O89" s="8"/>
      <c r="P89" s="8"/>
      <c r="Q89" s="289" t="s">
        <v>18</v>
      </c>
      <c r="R89" s="290"/>
      <c r="S89" s="290"/>
      <c r="T89" s="291"/>
      <c r="U89" s="30">
        <f>R88-U87</f>
        <v>0</v>
      </c>
    </row>
    <row r="94" spans="1:21" ht="26.25" x14ac:dyDescent="0.4">
      <c r="C94" s="296" t="s">
        <v>96</v>
      </c>
      <c r="D94" s="296"/>
      <c r="E94" s="296"/>
      <c r="N94" s="296" t="s">
        <v>0</v>
      </c>
      <c r="O94" s="296"/>
      <c r="P94" s="296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89" t="s">
        <v>18</v>
      </c>
      <c r="G108" s="290"/>
      <c r="H108" s="290"/>
      <c r="I108" s="291"/>
      <c r="J108" s="30">
        <f>G107-J106</f>
        <v>0</v>
      </c>
      <c r="L108" s="7"/>
      <c r="M108" s="8"/>
      <c r="N108" s="8"/>
      <c r="O108" s="8"/>
      <c r="P108" s="8"/>
      <c r="Q108" s="289" t="s">
        <v>18</v>
      </c>
      <c r="R108" s="290"/>
      <c r="S108" s="290"/>
      <c r="T108" s="291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37"/>
  <sheetViews>
    <sheetView topLeftCell="B92" zoomScale="115" zoomScaleNormal="115" workbookViewId="0">
      <selection activeCell="H98" sqref="H9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96" t="s">
        <v>24</v>
      </c>
      <c r="D1" s="296"/>
      <c r="E1" s="296"/>
      <c r="N1" s="296" t="s">
        <v>87</v>
      </c>
      <c r="O1" s="296"/>
      <c r="P1" s="29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97" t="s">
        <v>18</v>
      </c>
      <c r="G17" s="298"/>
      <c r="H17" s="298"/>
      <c r="I17" s="299"/>
      <c r="J17" s="30">
        <f>G16-J15</f>
        <v>48.799999999999955</v>
      </c>
      <c r="L17" s="7"/>
      <c r="M17" s="8"/>
      <c r="N17" s="8"/>
      <c r="O17" s="8"/>
      <c r="P17" s="8"/>
      <c r="Q17" s="297" t="s">
        <v>18</v>
      </c>
      <c r="R17" s="298"/>
      <c r="S17" s="298"/>
      <c r="T17" s="299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96" t="s">
        <v>88</v>
      </c>
      <c r="D24" s="296"/>
      <c r="E24" s="296"/>
      <c r="N24" s="296" t="s">
        <v>89</v>
      </c>
      <c r="O24" s="296"/>
      <c r="P24" s="296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97" t="s">
        <v>18</v>
      </c>
      <c r="G40" s="298"/>
      <c r="H40" s="298"/>
      <c r="I40" s="299"/>
      <c r="J40" s="30">
        <f>G39-J38</f>
        <v>8.7999999999999972</v>
      </c>
      <c r="L40" s="7"/>
      <c r="M40" s="8"/>
      <c r="N40" s="8"/>
      <c r="O40" s="8"/>
      <c r="P40" s="8"/>
      <c r="Q40" s="297" t="s">
        <v>18</v>
      </c>
      <c r="R40" s="298"/>
      <c r="S40" s="298"/>
      <c r="T40" s="299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96" t="s">
        <v>97</v>
      </c>
      <c r="D48" s="296"/>
      <c r="E48" s="296"/>
      <c r="N48" s="296" t="s">
        <v>91</v>
      </c>
      <c r="O48" s="296"/>
      <c r="P48" s="296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97" t="s">
        <v>18</v>
      </c>
      <c r="G64" s="298"/>
      <c r="H64" s="298"/>
      <c r="I64" s="299"/>
      <c r="J64" s="30">
        <f>G63-J62</f>
        <v>35</v>
      </c>
      <c r="L64" s="7"/>
      <c r="M64" s="8"/>
      <c r="N64" s="8"/>
      <c r="O64" s="8"/>
      <c r="P64" s="8"/>
      <c r="Q64" s="297" t="s">
        <v>18</v>
      </c>
      <c r="R64" s="298"/>
      <c r="S64" s="298"/>
      <c r="T64" s="299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96" t="s">
        <v>92</v>
      </c>
      <c r="D71" s="296"/>
      <c r="E71" s="296"/>
      <c r="N71" s="296" t="s">
        <v>93</v>
      </c>
      <c r="O71" s="296"/>
      <c r="P71" s="296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97" t="s">
        <v>18</v>
      </c>
      <c r="G87" s="298"/>
      <c r="H87" s="298"/>
      <c r="I87" s="299"/>
      <c r="J87" s="30">
        <f>G86-J85</f>
        <v>17.599999999999994</v>
      </c>
      <c r="L87" s="7"/>
      <c r="M87" s="8"/>
      <c r="N87" s="8"/>
      <c r="O87" s="8"/>
      <c r="P87" s="8"/>
      <c r="Q87" s="297" t="s">
        <v>18</v>
      </c>
      <c r="R87" s="298"/>
      <c r="S87" s="298"/>
      <c r="T87" s="299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96" t="s">
        <v>94</v>
      </c>
      <c r="D95" s="296"/>
      <c r="E95" s="296"/>
      <c r="N95" s="296" t="s">
        <v>99</v>
      </c>
      <c r="O95" s="296"/>
      <c r="P95" s="296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97" t="s">
        <v>18</v>
      </c>
      <c r="G111" s="298"/>
      <c r="H111" s="298"/>
      <c r="I111" s="299"/>
      <c r="J111" s="30">
        <f>G110-J109</f>
        <v>8.5999999999999943</v>
      </c>
      <c r="L111" s="7"/>
      <c r="M111" s="8"/>
      <c r="N111" s="8"/>
      <c r="O111" s="8"/>
      <c r="P111" s="8"/>
      <c r="Q111" s="297" t="s">
        <v>18</v>
      </c>
      <c r="R111" s="298"/>
      <c r="S111" s="298"/>
      <c r="T111" s="299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96" t="s">
        <v>100</v>
      </c>
      <c r="D118" s="296"/>
      <c r="E118" s="296"/>
      <c r="N118" s="296" t="s">
        <v>0</v>
      </c>
      <c r="O118" s="296"/>
      <c r="P118" s="296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97" t="s">
        <v>18</v>
      </c>
      <c r="G134" s="298"/>
      <c r="H134" s="298"/>
      <c r="I134" s="299"/>
      <c r="J134" s="30">
        <f>G133-J132</f>
        <v>0</v>
      </c>
      <c r="L134" s="7"/>
      <c r="M134" s="8"/>
      <c r="N134" s="8"/>
      <c r="O134" s="8"/>
      <c r="P134" s="8"/>
      <c r="Q134" s="297" t="s">
        <v>18</v>
      </c>
      <c r="R134" s="298"/>
      <c r="S134" s="298"/>
      <c r="T134" s="299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133"/>
  <sheetViews>
    <sheetView topLeftCell="H92" workbookViewId="0">
      <selection activeCell="V97" sqref="V97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02" t="s">
        <v>24</v>
      </c>
      <c r="E1" s="302"/>
      <c r="F1" s="302"/>
      <c r="G1" s="302"/>
      <c r="O1" s="302" t="s">
        <v>87</v>
      </c>
      <c r="P1" s="302"/>
      <c r="Q1" s="302"/>
      <c r="R1" s="302"/>
    </row>
    <row r="2" spans="1:21" x14ac:dyDescent="0.25">
      <c r="D2" s="286"/>
      <c r="E2" s="286"/>
      <c r="F2" s="286"/>
      <c r="G2" s="286"/>
      <c r="O2" s="286"/>
      <c r="P2" s="286"/>
      <c r="Q2" s="286"/>
      <c r="R2" s="286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97" t="s">
        <v>18</v>
      </c>
      <c r="G19" s="298"/>
      <c r="H19" s="299"/>
      <c r="I19" s="42">
        <f>G18-I17</f>
        <v>0</v>
      </c>
      <c r="L19" s="8"/>
      <c r="M19" s="8"/>
      <c r="N19" s="8"/>
      <c r="O19" s="8"/>
      <c r="P19" s="8"/>
      <c r="Q19" s="297" t="s">
        <v>18</v>
      </c>
      <c r="R19" s="298"/>
      <c r="S19" s="299"/>
      <c r="T19" s="42">
        <f>T18-U17</f>
        <v>15.5</v>
      </c>
    </row>
    <row r="23" spans="1:21" x14ac:dyDescent="0.25">
      <c r="D23" s="302" t="s">
        <v>88</v>
      </c>
      <c r="E23" s="302"/>
      <c r="F23" s="302"/>
      <c r="G23" s="302"/>
      <c r="O23" s="302" t="s">
        <v>89</v>
      </c>
      <c r="P23" s="302"/>
      <c r="Q23" s="302"/>
      <c r="R23" s="302"/>
    </row>
    <row r="24" spans="1:21" x14ac:dyDescent="0.25">
      <c r="D24" s="286"/>
      <c r="E24" s="286"/>
      <c r="F24" s="286"/>
      <c r="G24" s="286"/>
      <c r="O24" s="286"/>
      <c r="P24" s="286"/>
      <c r="Q24" s="286"/>
      <c r="R24" s="286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97" t="s">
        <v>18</v>
      </c>
      <c r="G41" s="298"/>
      <c r="H41" s="299"/>
      <c r="I41" s="42">
        <f>I40-J39</f>
        <v>15.5</v>
      </c>
      <c r="L41" s="8"/>
      <c r="M41" s="8"/>
      <c r="N41" s="8"/>
      <c r="O41" s="8"/>
      <c r="P41" s="8"/>
      <c r="Q41" s="297" t="s">
        <v>18</v>
      </c>
      <c r="R41" s="298"/>
      <c r="S41" s="299"/>
      <c r="T41" s="42">
        <f>R40-T39</f>
        <v>0</v>
      </c>
    </row>
    <row r="45" spans="1:21" x14ac:dyDescent="0.25">
      <c r="D45" s="302" t="s">
        <v>90</v>
      </c>
      <c r="E45" s="302"/>
      <c r="F45" s="302"/>
      <c r="G45" s="302"/>
      <c r="O45" s="302" t="s">
        <v>91</v>
      </c>
      <c r="P45" s="302"/>
      <c r="Q45" s="302"/>
      <c r="R45" s="302"/>
    </row>
    <row r="46" spans="1:21" x14ac:dyDescent="0.25">
      <c r="D46" s="286"/>
      <c r="E46" s="286"/>
      <c r="F46" s="286"/>
      <c r="G46" s="286"/>
      <c r="O46" s="286"/>
      <c r="P46" s="286"/>
      <c r="Q46" s="286"/>
      <c r="R46" s="286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97" t="s">
        <v>18</v>
      </c>
      <c r="G63" s="298"/>
      <c r="H63" s="299"/>
      <c r="I63" s="42">
        <f>G62-J61</f>
        <v>8.5999999999999943</v>
      </c>
      <c r="L63" s="8"/>
      <c r="M63" s="8"/>
      <c r="N63" s="8"/>
      <c r="O63" s="8"/>
      <c r="P63" s="8"/>
      <c r="Q63" s="297" t="s">
        <v>18</v>
      </c>
      <c r="R63" s="298"/>
      <c r="S63" s="299"/>
      <c r="T63" s="42">
        <f>R62-T61</f>
        <v>0</v>
      </c>
    </row>
    <row r="69" spans="1:22" x14ac:dyDescent="0.25">
      <c r="D69" s="302" t="s">
        <v>92</v>
      </c>
      <c r="E69" s="302"/>
      <c r="F69" s="302"/>
      <c r="G69" s="302"/>
      <c r="O69" s="302" t="s">
        <v>93</v>
      </c>
      <c r="P69" s="302"/>
      <c r="Q69" s="302"/>
      <c r="R69" s="302"/>
    </row>
    <row r="70" spans="1:22" x14ac:dyDescent="0.25">
      <c r="D70" s="286"/>
      <c r="E70" s="286"/>
      <c r="F70" s="286"/>
      <c r="G70" s="286"/>
      <c r="O70" s="286"/>
      <c r="P70" s="286"/>
      <c r="Q70" s="286"/>
      <c r="R70" s="286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97" t="s">
        <v>18</v>
      </c>
      <c r="G87" s="298"/>
      <c r="H87" s="299"/>
      <c r="I87" s="42">
        <f>G86-I85</f>
        <v>0</v>
      </c>
      <c r="L87" s="8"/>
      <c r="M87" s="8"/>
      <c r="N87" s="8"/>
      <c r="O87" s="8"/>
      <c r="P87" s="8"/>
      <c r="Q87" s="297" t="s">
        <v>18</v>
      </c>
      <c r="R87" s="298"/>
      <c r="S87" s="299"/>
      <c r="T87" s="42">
        <f>R86-U85</f>
        <v>35.800000000000011</v>
      </c>
    </row>
    <row r="92" spans="1:21" x14ac:dyDescent="0.25">
      <c r="D92" s="302" t="s">
        <v>94</v>
      </c>
      <c r="E92" s="302"/>
      <c r="F92" s="302"/>
      <c r="G92" s="302"/>
      <c r="O92" s="302" t="s">
        <v>99</v>
      </c>
      <c r="P92" s="302"/>
      <c r="Q92" s="302"/>
      <c r="R92" s="302"/>
    </row>
    <row r="93" spans="1:21" x14ac:dyDescent="0.25">
      <c r="D93" s="286"/>
      <c r="E93" s="286"/>
      <c r="F93" s="286"/>
      <c r="G93" s="286"/>
      <c r="O93" s="286"/>
      <c r="P93" s="286"/>
      <c r="Q93" s="286"/>
      <c r="R93" s="286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/>
      <c r="R95" s="10">
        <v>594</v>
      </c>
      <c r="S95" s="10"/>
      <c r="T95" s="10"/>
      <c r="U95" s="10">
        <v>570</v>
      </c>
    </row>
    <row r="96" spans="1:21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10"/>
      <c r="J96" s="10">
        <v>150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/>
      <c r="R96" s="10">
        <v>594</v>
      </c>
      <c r="S96" s="10"/>
      <c r="T96" s="10"/>
      <c r="U96" s="10">
        <v>570</v>
      </c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/>
      <c r="R97" s="10">
        <v>594</v>
      </c>
      <c r="S97" s="10"/>
      <c r="T97" s="10"/>
      <c r="U97" s="10">
        <v>540</v>
      </c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340</v>
      </c>
      <c r="L108" s="8"/>
      <c r="M108" s="8"/>
      <c r="N108" s="8"/>
      <c r="O108" s="8"/>
      <c r="P108" s="8"/>
      <c r="Q108" s="12" t="s">
        <v>14</v>
      </c>
      <c r="R108" s="13">
        <f>SUM(R95:R107)</f>
        <v>1782</v>
      </c>
      <c r="S108" s="13">
        <f>SUM(S95:S107)</f>
        <v>0</v>
      </c>
      <c r="T108" s="13">
        <f>SUM(T95:T107)</f>
        <v>0</v>
      </c>
      <c r="U108" s="13">
        <f>SUM(U95:U107)</f>
        <v>1680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1764.18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97" t="s">
        <v>18</v>
      </c>
      <c r="G110" s="298"/>
      <c r="H110" s="299"/>
      <c r="I110" s="42">
        <f>G109-J108</f>
        <v>26.300000000000011</v>
      </c>
      <c r="L110" s="8"/>
      <c r="M110" s="8"/>
      <c r="N110" s="8"/>
      <c r="O110" s="8"/>
      <c r="P110" s="8"/>
      <c r="Q110" s="297" t="s">
        <v>18</v>
      </c>
      <c r="R110" s="298"/>
      <c r="S110" s="299"/>
      <c r="T110" s="42">
        <f>R109-U108</f>
        <v>84.180000000000064</v>
      </c>
    </row>
    <row r="115" spans="1:21" x14ac:dyDescent="0.25">
      <c r="D115" s="302" t="s">
        <v>96</v>
      </c>
      <c r="E115" s="302"/>
      <c r="F115" s="302"/>
      <c r="G115" s="302"/>
      <c r="O115" s="302" t="s">
        <v>0</v>
      </c>
      <c r="P115" s="302"/>
      <c r="Q115" s="302"/>
      <c r="R115" s="302"/>
    </row>
    <row r="116" spans="1:21" x14ac:dyDescent="0.25">
      <c r="D116" s="286"/>
      <c r="E116" s="286"/>
      <c r="F116" s="286"/>
      <c r="G116" s="286"/>
      <c r="O116" s="286"/>
      <c r="P116" s="286"/>
      <c r="Q116" s="286"/>
      <c r="R116" s="286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97" t="s">
        <v>18</v>
      </c>
      <c r="G133" s="298"/>
      <c r="H133" s="299"/>
      <c r="I133" s="42">
        <f>G132-I131</f>
        <v>0</v>
      </c>
      <c r="L133" s="8"/>
      <c r="M133" s="8"/>
      <c r="N133" s="8"/>
      <c r="O133" s="8"/>
      <c r="P133" s="8"/>
      <c r="Q133" s="297" t="s">
        <v>18</v>
      </c>
      <c r="R133" s="298"/>
      <c r="S133" s="299"/>
      <c r="T133" s="42">
        <f>R132-T131</f>
        <v>0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178"/>
  <sheetViews>
    <sheetView topLeftCell="A129" zoomScaleNormal="100" workbookViewId="0">
      <selection activeCell="K141" sqref="K141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96" t="s">
        <v>24</v>
      </c>
      <c r="C1" s="296"/>
      <c r="D1" s="296"/>
      <c r="E1" s="296"/>
      <c r="F1" s="296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96" t="s">
        <v>87</v>
      </c>
      <c r="R2" s="296"/>
      <c r="S2" s="296"/>
      <c r="T2" s="296"/>
      <c r="U2" s="296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97" t="s">
        <v>18</v>
      </c>
      <c r="H25" s="298"/>
      <c r="I25" s="298"/>
      <c r="J25" s="299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97" t="s">
        <v>18</v>
      </c>
      <c r="W26" s="298"/>
      <c r="X26" s="298"/>
      <c r="Y26" s="299"/>
      <c r="Z26" s="55"/>
      <c r="AA26" s="42">
        <f>W25-Z24</f>
        <v>23.314499999999953</v>
      </c>
      <c r="AB26" s="61"/>
      <c r="AC26" s="17"/>
    </row>
    <row r="30" spans="1:42" ht="26.25" x14ac:dyDescent="0.4">
      <c r="B30" s="296" t="s">
        <v>88</v>
      </c>
      <c r="C30" s="296"/>
      <c r="D30" s="296"/>
      <c r="E30" s="296"/>
      <c r="F30" s="296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96" t="s">
        <v>89</v>
      </c>
      <c r="R31" s="296"/>
      <c r="S31" s="296"/>
      <c r="T31" s="296"/>
      <c r="U31" s="296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97" t="s">
        <v>18</v>
      </c>
      <c r="H54" s="298"/>
      <c r="I54" s="298"/>
      <c r="J54" s="299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97" t="s">
        <v>18</v>
      </c>
      <c r="W55" s="298"/>
      <c r="X55" s="298"/>
      <c r="Y55" s="299"/>
      <c r="Z55" s="55"/>
      <c r="AA55" s="42">
        <f>W54-Z53</f>
        <v>38.263499999999112</v>
      </c>
      <c r="AB55" s="61"/>
      <c r="AC55" s="17"/>
    </row>
    <row r="60" spans="1:42" ht="26.25" x14ac:dyDescent="0.4">
      <c r="B60" s="296" t="s">
        <v>97</v>
      </c>
      <c r="C60" s="296"/>
      <c r="D60" s="296"/>
      <c r="E60" s="296"/>
      <c r="F60" s="296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96" t="s">
        <v>91</v>
      </c>
      <c r="R61" s="296"/>
      <c r="S61" s="296"/>
      <c r="T61" s="296"/>
      <c r="U61" s="296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97" t="s">
        <v>18</v>
      </c>
      <c r="H84" s="298"/>
      <c r="I84" s="298"/>
      <c r="J84" s="299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97" t="s">
        <v>18</v>
      </c>
      <c r="W85" s="298"/>
      <c r="X85" s="298"/>
      <c r="Y85" s="299"/>
      <c r="Z85" s="55"/>
      <c r="AA85" s="42">
        <f>W84-Z83</f>
        <v>19.007999999999811</v>
      </c>
      <c r="AB85" s="61"/>
      <c r="AC85" s="17"/>
    </row>
    <row r="91" spans="1:29" ht="26.25" x14ac:dyDescent="0.4">
      <c r="B91" s="296" t="s">
        <v>92</v>
      </c>
      <c r="C91" s="296"/>
      <c r="D91" s="296"/>
      <c r="E91" s="296"/>
      <c r="F91" s="296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96" t="s">
        <v>93</v>
      </c>
      <c r="R92" s="296"/>
      <c r="S92" s="296"/>
      <c r="T92" s="296"/>
      <c r="U92" s="296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59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798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804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240</v>
      </c>
      <c r="W105" s="45">
        <f t="shared" si="38"/>
        <v>237.6</v>
      </c>
      <c r="X105" s="45">
        <f t="shared" si="38"/>
        <v>235.22399999999999</v>
      </c>
      <c r="Y105" s="45">
        <v>90</v>
      </c>
      <c r="Z105" s="45">
        <f t="shared" si="39"/>
        <v>232.84799999999998</v>
      </c>
      <c r="AA105" s="46">
        <v>660</v>
      </c>
      <c r="AB105" s="59">
        <f t="shared" si="40"/>
        <v>145.22399999999999</v>
      </c>
      <c r="AC105" s="10">
        <f t="shared" si="41"/>
        <v>143.77176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816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ht="14.25" customHeight="1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817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>
        <v>45160</v>
      </c>
      <c r="Q108" s="38" t="s">
        <v>125</v>
      </c>
      <c r="R108" s="38" t="s">
        <v>133</v>
      </c>
      <c r="S108" s="38" t="s">
        <v>829</v>
      </c>
      <c r="T108" s="38" t="s">
        <v>333</v>
      </c>
      <c r="U108" s="38"/>
      <c r="V108" s="45">
        <v>300</v>
      </c>
      <c r="W108" s="45">
        <f t="shared" si="38"/>
        <v>297</v>
      </c>
      <c r="X108" s="45">
        <f t="shared" si="38"/>
        <v>294.02999999999997</v>
      </c>
      <c r="Y108" s="60"/>
      <c r="Z108" s="45">
        <f t="shared" si="39"/>
        <v>291.06</v>
      </c>
      <c r="AA108" s="46">
        <v>675</v>
      </c>
      <c r="AB108" s="59">
        <f t="shared" si="40"/>
        <v>294.02999999999997</v>
      </c>
      <c r="AC108" s="10">
        <f>AB108*0.99</f>
        <v>291.08969999999999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>
        <v>45163</v>
      </c>
      <c r="Q109" s="38" t="s">
        <v>119</v>
      </c>
      <c r="R109" s="38" t="s">
        <v>213</v>
      </c>
      <c r="S109" s="38" t="s">
        <v>243</v>
      </c>
      <c r="T109" s="38" t="s">
        <v>804</v>
      </c>
      <c r="U109" s="38"/>
      <c r="V109" s="45">
        <v>240</v>
      </c>
      <c r="W109" s="45">
        <f t="shared" si="38"/>
        <v>237.6</v>
      </c>
      <c r="X109" s="45">
        <f t="shared" si="38"/>
        <v>235.22399999999999</v>
      </c>
      <c r="Y109" s="60">
        <v>90</v>
      </c>
      <c r="Z109" s="45">
        <f t="shared" si="39"/>
        <v>232.84799999999998</v>
      </c>
      <c r="AA109" s="46">
        <v>674</v>
      </c>
      <c r="AB109" s="59">
        <f t="shared" si="40"/>
        <v>145.22399999999999</v>
      </c>
      <c r="AC109" s="10">
        <f>AB109*0.99</f>
        <v>143.77176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>
        <v>45168</v>
      </c>
      <c r="Q110" s="38" t="s">
        <v>125</v>
      </c>
      <c r="R110" s="38" t="s">
        <v>133</v>
      </c>
      <c r="S110" s="38" t="s">
        <v>243</v>
      </c>
      <c r="T110" s="38" t="s">
        <v>217</v>
      </c>
      <c r="U110" s="38"/>
      <c r="V110" s="45">
        <v>150</v>
      </c>
      <c r="W110" s="45">
        <f t="shared" si="38"/>
        <v>148.5</v>
      </c>
      <c r="X110" s="45">
        <f t="shared" si="38"/>
        <v>147.01499999999999</v>
      </c>
      <c r="Y110" s="45"/>
      <c r="Z110" s="45">
        <f t="shared" si="39"/>
        <v>145.53</v>
      </c>
      <c r="AA110" s="46">
        <v>675</v>
      </c>
      <c r="AB110" s="59">
        <f t="shared" si="40"/>
        <v>147.01499999999999</v>
      </c>
      <c r="AC110" s="10">
        <f>AB110*0.99</f>
        <v>145.54485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>
        <v>45159</v>
      </c>
      <c r="Q111" s="38" t="s">
        <v>119</v>
      </c>
      <c r="R111" s="38" t="s">
        <v>213</v>
      </c>
      <c r="S111" s="38" t="s">
        <v>243</v>
      </c>
      <c r="T111" s="38" t="s">
        <v>217</v>
      </c>
      <c r="U111" s="38"/>
      <c r="V111" s="45">
        <v>150</v>
      </c>
      <c r="W111" s="45">
        <f t="shared" si="38"/>
        <v>148.5</v>
      </c>
      <c r="X111" s="45">
        <f t="shared" si="38"/>
        <v>147.01499999999999</v>
      </c>
      <c r="Y111" s="38"/>
      <c r="Z111" s="45">
        <f t="shared" si="39"/>
        <v>145.53</v>
      </c>
      <c r="AA111" s="46">
        <v>674</v>
      </c>
      <c r="AB111" s="59">
        <f t="shared" si="40"/>
        <v>147.01499999999999</v>
      </c>
      <c r="AC111" s="10">
        <f>AB111*0.99</f>
        <v>145.54485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4172.8500000000004</v>
      </c>
      <c r="X114" s="13"/>
      <c r="Y114" s="13" t="s">
        <v>82</v>
      </c>
      <c r="Z114" s="13">
        <f>SUM(Z94:Z113)</f>
        <v>4089.3930000000005</v>
      </c>
      <c r="AA114" s="13"/>
      <c r="AB114" s="13"/>
      <c r="AC114" s="13">
        <f>SUM(AC94:AC113)</f>
        <v>3396.8102850000005</v>
      </c>
    </row>
    <row r="115" spans="1:29" ht="15.75" x14ac:dyDescent="0.25">
      <c r="A115" s="37"/>
      <c r="B115" s="38"/>
      <c r="C115" s="38"/>
      <c r="D115" s="38"/>
      <c r="E115" s="38"/>
      <c r="F115" s="38"/>
      <c r="G115" s="297" t="s">
        <v>18</v>
      </c>
      <c r="H115" s="298"/>
      <c r="I115" s="298"/>
      <c r="J115" s="299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4131.1215000000002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97" t="s">
        <v>18</v>
      </c>
      <c r="W116" s="298"/>
      <c r="X116" s="298"/>
      <c r="Y116" s="299"/>
      <c r="Z116" s="55"/>
      <c r="AA116" s="42">
        <f>W115-Z114</f>
        <v>41.728499999999713</v>
      </c>
      <c r="AB116" s="61"/>
      <c r="AC116" s="17"/>
    </row>
    <row r="123" spans="1:29" ht="26.25" x14ac:dyDescent="0.4">
      <c r="B123" s="296" t="s">
        <v>94</v>
      </c>
      <c r="C123" s="296"/>
      <c r="D123" s="296"/>
      <c r="E123" s="296"/>
      <c r="F123" s="296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96" t="s">
        <v>99</v>
      </c>
      <c r="R124" s="296"/>
      <c r="S124" s="296"/>
      <c r="T124" s="296"/>
      <c r="U124" s="296"/>
    </row>
    <row r="125" spans="1:29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38"/>
      <c r="G125" s="45">
        <v>150</v>
      </c>
      <c r="H125" s="45">
        <f t="shared" ref="H125:I133" si="43">G125*0.99</f>
        <v>148.5</v>
      </c>
      <c r="I125" s="45">
        <f t="shared" si="43"/>
        <v>147.01499999999999</v>
      </c>
      <c r="J125" s="45"/>
      <c r="K125" s="45">
        <f>H125*0.98</f>
        <v>145.53</v>
      </c>
      <c r="L125" s="124">
        <v>697</v>
      </c>
      <c r="M125" s="59">
        <f>I125-J125</f>
        <v>147.01499999999999</v>
      </c>
      <c r="N125" s="10">
        <f>M125*0.99</f>
        <v>145.54485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38"/>
      <c r="G126" s="45">
        <v>240</v>
      </c>
      <c r="H126" s="45">
        <f t="shared" si="43"/>
        <v>237.6</v>
      </c>
      <c r="I126" s="45">
        <f t="shared" si="43"/>
        <v>235.22399999999999</v>
      </c>
      <c r="J126" s="45">
        <v>100</v>
      </c>
      <c r="K126" s="45">
        <f t="shared" ref="K126:K132" si="44">H126*0.98</f>
        <v>232.84799999999998</v>
      </c>
      <c r="L126" s="124">
        <v>697</v>
      </c>
      <c r="M126" s="59">
        <f t="shared" ref="M126:M132" si="45">I126-J126</f>
        <v>135.22399999999999</v>
      </c>
      <c r="N126" s="10">
        <f t="shared" ref="N126:N132" si="46">M126*0.99</f>
        <v>133.87175999999999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38"/>
      <c r="G127" s="45">
        <v>175</v>
      </c>
      <c r="H127" s="45">
        <f t="shared" si="43"/>
        <v>173.25</v>
      </c>
      <c r="I127" s="45">
        <f t="shared" si="43"/>
        <v>171.51750000000001</v>
      </c>
      <c r="J127" s="45"/>
      <c r="K127" s="45">
        <f t="shared" si="44"/>
        <v>169.785</v>
      </c>
      <c r="L127" s="124">
        <v>697</v>
      </c>
      <c r="M127" s="59">
        <f t="shared" si="45"/>
        <v>171.51750000000001</v>
      </c>
      <c r="N127" s="10">
        <f t="shared" si="46"/>
        <v>169.80232500000002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38"/>
      <c r="G128" s="45">
        <v>40</v>
      </c>
      <c r="H128" s="45">
        <f t="shared" si="43"/>
        <v>39.6</v>
      </c>
      <c r="I128" s="45">
        <f t="shared" si="43"/>
        <v>39.204000000000001</v>
      </c>
      <c r="J128" s="45"/>
      <c r="K128" s="45">
        <f t="shared" si="44"/>
        <v>38.808</v>
      </c>
      <c r="L128" s="124">
        <v>697</v>
      </c>
      <c r="M128" s="59">
        <f t="shared" si="45"/>
        <v>39.204000000000001</v>
      </c>
      <c r="N128" s="10">
        <f t="shared" si="46"/>
        <v>38.811959999999999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38"/>
      <c r="G129" s="45">
        <v>175</v>
      </c>
      <c r="H129" s="45">
        <f t="shared" si="43"/>
        <v>173.25</v>
      </c>
      <c r="I129" s="45">
        <f t="shared" si="43"/>
        <v>171.51750000000001</v>
      </c>
      <c r="J129" s="45"/>
      <c r="K129" s="45">
        <f t="shared" si="44"/>
        <v>169.785</v>
      </c>
      <c r="L129" s="124">
        <v>697</v>
      </c>
      <c r="M129" s="59">
        <f t="shared" si="45"/>
        <v>171.51750000000001</v>
      </c>
      <c r="N129" s="10">
        <f t="shared" si="46"/>
        <v>169.80232500000002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38"/>
      <c r="G130" s="45">
        <v>550</v>
      </c>
      <c r="H130" s="45">
        <f t="shared" si="43"/>
        <v>544.5</v>
      </c>
      <c r="I130" s="45">
        <f t="shared" si="43"/>
        <v>539.05499999999995</v>
      </c>
      <c r="J130" s="45"/>
      <c r="K130" s="45">
        <f t="shared" si="44"/>
        <v>533.61</v>
      </c>
      <c r="L130" s="277">
        <v>698</v>
      </c>
      <c r="M130" s="59">
        <f t="shared" si="45"/>
        <v>539.05499999999995</v>
      </c>
      <c r="N130" s="10">
        <f t="shared" si="46"/>
        <v>533.66444999999999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38"/>
      <c r="G131" s="45">
        <v>42</v>
      </c>
      <c r="H131" s="45">
        <f t="shared" si="43"/>
        <v>41.58</v>
      </c>
      <c r="I131" s="45">
        <f t="shared" si="43"/>
        <v>41.164200000000001</v>
      </c>
      <c r="J131" s="45"/>
      <c r="K131" s="45">
        <f t="shared" si="44"/>
        <v>40.748399999999997</v>
      </c>
      <c r="L131" s="277">
        <v>698</v>
      </c>
      <c r="M131" s="59">
        <f t="shared" si="45"/>
        <v>41.164200000000001</v>
      </c>
      <c r="N131" s="10">
        <f t="shared" si="46"/>
        <v>40.752558000000001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38"/>
      <c r="G132" s="45">
        <v>45</v>
      </c>
      <c r="H132" s="45">
        <f t="shared" si="43"/>
        <v>44.55</v>
      </c>
      <c r="I132" s="45">
        <f t="shared" si="43"/>
        <v>44.104499999999994</v>
      </c>
      <c r="J132" s="45"/>
      <c r="K132" s="45">
        <f t="shared" si="44"/>
        <v>43.658999999999999</v>
      </c>
      <c r="L132" s="277">
        <v>698</v>
      </c>
      <c r="M132" s="59">
        <f t="shared" si="45"/>
        <v>44.104499999999994</v>
      </c>
      <c r="N132" s="10">
        <f t="shared" si="46"/>
        <v>43.663454999999992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38"/>
      <c r="G133" s="45">
        <v>150</v>
      </c>
      <c r="H133" s="45">
        <f t="shared" si="43"/>
        <v>148.5</v>
      </c>
      <c r="I133" s="45">
        <f t="shared" si="43"/>
        <v>147.01499999999999</v>
      </c>
      <c r="J133" s="45"/>
      <c r="K133" s="45">
        <f>I133*0.96</f>
        <v>141.13439999999997</v>
      </c>
      <c r="L133" s="46"/>
      <c r="M133" s="59">
        <f>I133-J133</f>
        <v>147.01499999999999</v>
      </c>
      <c r="N133" s="10">
        <f>M133*0.96</f>
        <v>141.13439999999997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38"/>
      <c r="G134" s="45">
        <v>270</v>
      </c>
      <c r="H134" s="45">
        <f t="shared" ref="H134:I143" si="51">G134*0.99</f>
        <v>267.3</v>
      </c>
      <c r="I134" s="45">
        <f>H134*0.99</f>
        <v>264.62700000000001</v>
      </c>
      <c r="J134" s="45">
        <v>120</v>
      </c>
      <c r="K134" s="45">
        <f t="shared" ref="K134:K143" si="52">H134*0.96</f>
        <v>256.608</v>
      </c>
      <c r="L134" s="46"/>
      <c r="M134" s="59">
        <f>I134-J134</f>
        <v>144.62700000000001</v>
      </c>
      <c r="N134" s="10">
        <f t="shared" ref="N134:N143" si="53">M134*0.96</f>
        <v>138.84192000000002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38"/>
      <c r="G135" s="45">
        <v>240</v>
      </c>
      <c r="H135" s="45">
        <f t="shared" si="51"/>
        <v>237.6</v>
      </c>
      <c r="I135" s="45">
        <f t="shared" si="51"/>
        <v>235.22399999999999</v>
      </c>
      <c r="J135" s="45">
        <v>100</v>
      </c>
      <c r="K135" s="45">
        <f t="shared" si="52"/>
        <v>228.09599999999998</v>
      </c>
      <c r="L135" s="46"/>
      <c r="M135" s="59">
        <f t="shared" ref="M135:M143" si="54">I135-J135</f>
        <v>135.22399999999999</v>
      </c>
      <c r="N135" s="10">
        <f t="shared" si="53"/>
        <v>129.81503999999998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>
        <v>45194</v>
      </c>
      <c r="B136" s="38" t="s">
        <v>123</v>
      </c>
      <c r="C136" s="38" t="s">
        <v>213</v>
      </c>
      <c r="D136" s="38" t="s">
        <v>925</v>
      </c>
      <c r="E136" s="38"/>
      <c r="F136" s="38"/>
      <c r="G136" s="45">
        <v>100</v>
      </c>
      <c r="H136" s="45">
        <f t="shared" si="51"/>
        <v>99</v>
      </c>
      <c r="I136" s="45">
        <f t="shared" si="51"/>
        <v>98.01</v>
      </c>
      <c r="J136" s="45"/>
      <c r="K136" s="45">
        <f t="shared" si="52"/>
        <v>95.039999999999992</v>
      </c>
      <c r="L136" s="46"/>
      <c r="M136" s="59">
        <f t="shared" si="54"/>
        <v>98.01</v>
      </c>
      <c r="N136" s="10">
        <f t="shared" si="53"/>
        <v>94.089600000000004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>
        <v>45197</v>
      </c>
      <c r="B137" s="38" t="s">
        <v>214</v>
      </c>
      <c r="C137" s="38" t="s">
        <v>133</v>
      </c>
      <c r="D137" s="38" t="s">
        <v>333</v>
      </c>
      <c r="E137" s="38" t="s">
        <v>501</v>
      </c>
      <c r="F137" s="38"/>
      <c r="G137" s="45">
        <v>150</v>
      </c>
      <c r="H137" s="45">
        <f t="shared" si="51"/>
        <v>148.5</v>
      </c>
      <c r="I137" s="45">
        <f t="shared" si="51"/>
        <v>147.01499999999999</v>
      </c>
      <c r="J137" s="45"/>
      <c r="K137" s="45">
        <f t="shared" si="52"/>
        <v>142.56</v>
      </c>
      <c r="L137" s="46"/>
      <c r="M137" s="59">
        <f t="shared" si="54"/>
        <v>147.01499999999999</v>
      </c>
      <c r="N137" s="10">
        <f t="shared" si="53"/>
        <v>141.13439999999997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>
        <v>45167</v>
      </c>
      <c r="B138" s="38" t="s">
        <v>214</v>
      </c>
      <c r="C138" s="38" t="s">
        <v>133</v>
      </c>
      <c r="D138" s="38" t="s">
        <v>333</v>
      </c>
      <c r="E138" s="38" t="s">
        <v>131</v>
      </c>
      <c r="F138" s="38"/>
      <c r="G138" s="45">
        <v>150</v>
      </c>
      <c r="H138" s="45">
        <f t="shared" si="51"/>
        <v>148.5</v>
      </c>
      <c r="I138" s="45">
        <f t="shared" si="51"/>
        <v>147.01499999999999</v>
      </c>
      <c r="J138" s="45"/>
      <c r="K138" s="45">
        <f t="shared" si="52"/>
        <v>142.56</v>
      </c>
      <c r="L138" s="46"/>
      <c r="M138" s="59">
        <f t="shared" si="54"/>
        <v>147.01499999999999</v>
      </c>
      <c r="N138" s="10">
        <f t="shared" si="53"/>
        <v>141.13439999999997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>
        <v>45198</v>
      </c>
      <c r="B139" s="38" t="s">
        <v>12</v>
      </c>
      <c r="C139" s="38" t="s">
        <v>213</v>
      </c>
      <c r="D139" s="38" t="s">
        <v>333</v>
      </c>
      <c r="E139" s="38" t="s">
        <v>741</v>
      </c>
      <c r="F139" s="38"/>
      <c r="G139" s="45">
        <v>240</v>
      </c>
      <c r="H139" s="45">
        <f t="shared" si="51"/>
        <v>237.6</v>
      </c>
      <c r="I139" s="45">
        <f t="shared" si="51"/>
        <v>235.22399999999999</v>
      </c>
      <c r="J139" s="60">
        <v>100</v>
      </c>
      <c r="K139" s="45">
        <f t="shared" si="52"/>
        <v>228.09599999999998</v>
      </c>
      <c r="L139" s="46"/>
      <c r="M139" s="59">
        <f t="shared" si="54"/>
        <v>135.22399999999999</v>
      </c>
      <c r="N139" s="10">
        <f t="shared" si="53"/>
        <v>129.81503999999998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>
        <v>45198</v>
      </c>
      <c r="B140" s="38" t="s">
        <v>946</v>
      </c>
      <c r="C140" s="38" t="s">
        <v>213</v>
      </c>
      <c r="D140" s="38"/>
      <c r="E140" s="38"/>
      <c r="F140" s="38"/>
      <c r="G140" s="45">
        <v>100</v>
      </c>
      <c r="H140" s="45">
        <f t="shared" si="51"/>
        <v>99</v>
      </c>
      <c r="I140" s="45">
        <f t="shared" si="51"/>
        <v>98.01</v>
      </c>
      <c r="J140" s="60"/>
      <c r="K140" s="45">
        <f t="shared" si="52"/>
        <v>95.039999999999992</v>
      </c>
      <c r="L140" s="46"/>
      <c r="M140" s="59">
        <f t="shared" si="54"/>
        <v>98.01</v>
      </c>
      <c r="N140" s="10">
        <f t="shared" si="53"/>
        <v>94.089600000000004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>
        <v>45199</v>
      </c>
      <c r="B141" s="38" t="s">
        <v>12</v>
      </c>
      <c r="C141" s="38" t="s">
        <v>122</v>
      </c>
      <c r="D141" s="38" t="s">
        <v>333</v>
      </c>
      <c r="E141" s="38" t="s">
        <v>131</v>
      </c>
      <c r="F141" s="38"/>
      <c r="G141" s="45">
        <v>150</v>
      </c>
      <c r="H141" s="45">
        <f t="shared" si="51"/>
        <v>148.5</v>
      </c>
      <c r="I141" s="45">
        <f t="shared" si="51"/>
        <v>147.01499999999999</v>
      </c>
      <c r="J141" s="45"/>
      <c r="K141" s="45">
        <f t="shared" si="52"/>
        <v>142.56</v>
      </c>
      <c r="L141" s="46"/>
      <c r="M141" s="59">
        <f t="shared" si="54"/>
        <v>147.01499999999999</v>
      </c>
      <c r="N141" s="10">
        <f t="shared" si="53"/>
        <v>141.13439999999997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52"/>
        <v>0</v>
      </c>
      <c r="L142" s="46"/>
      <c r="M142" s="59">
        <f t="shared" si="54"/>
        <v>0</v>
      </c>
      <c r="N142" s="10">
        <f t="shared" si="53"/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52"/>
        <v>0</v>
      </c>
      <c r="L143" s="46"/>
      <c r="M143" s="59">
        <f t="shared" si="54"/>
        <v>0</v>
      </c>
      <c r="N143" s="10">
        <f t="shared" si="53"/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>
        <f t="shared" ref="N144" si="55">M144*0.97</f>
        <v>0</v>
      </c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2937.33</v>
      </c>
      <c r="I145" s="13"/>
      <c r="J145" s="13" t="s">
        <v>82</v>
      </c>
      <c r="K145" s="13">
        <f>SUM(K125:K144)</f>
        <v>2846.4677999999999</v>
      </c>
      <c r="L145" s="13"/>
      <c r="M145" s="13"/>
      <c r="N145" s="13">
        <f>SUM(N125:N144)</f>
        <v>2427.1024829999992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2907.9566999999997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97" t="s">
        <v>18</v>
      </c>
      <c r="H147" s="298"/>
      <c r="I147" s="298"/>
      <c r="J147" s="299"/>
      <c r="K147" s="55"/>
      <c r="L147" s="42">
        <f>H146-K145</f>
        <v>61.48889999999983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97" t="s">
        <v>18</v>
      </c>
      <c r="W148" s="298"/>
      <c r="X148" s="298"/>
      <c r="Y148" s="299"/>
      <c r="Z148" s="55"/>
      <c r="AA148" s="42">
        <f>W147-Z146</f>
        <v>0</v>
      </c>
      <c r="AB148" s="61"/>
      <c r="AC148" s="17"/>
    </row>
    <row r="153" spans="1:29" ht="26.25" x14ac:dyDescent="0.4">
      <c r="B153" s="296" t="s">
        <v>96</v>
      </c>
      <c r="C153" s="296"/>
      <c r="D153" s="296"/>
      <c r="E153" s="296"/>
      <c r="F153" s="296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96" t="s">
        <v>0</v>
      </c>
      <c r="R154" s="296"/>
      <c r="S154" s="296"/>
      <c r="T154" s="296"/>
      <c r="U154" s="296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6">G155*0.99</f>
        <v>0</v>
      </c>
      <c r="I155" s="45">
        <f t="shared" si="56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M155*0.95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6"/>
        <v>0</v>
      </c>
      <c r="I156" s="45">
        <f t="shared" si="56"/>
        <v>0</v>
      </c>
      <c r="J156" s="45"/>
      <c r="K156" s="45">
        <f t="shared" ref="K156:K173" si="57">H156*0.98</f>
        <v>0</v>
      </c>
      <c r="L156" s="46"/>
      <c r="M156" s="59">
        <f t="shared" ref="M156:M173" si="58">I156-J156</f>
        <v>0</v>
      </c>
      <c r="N156" s="10">
        <f t="shared" ref="N156:N168" si="59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60">V156*0.99</f>
        <v>0</v>
      </c>
      <c r="X156" s="45">
        <f t="shared" si="60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6"/>
        <v>0</v>
      </c>
      <c r="I157" s="45">
        <f t="shared" si="56"/>
        <v>0</v>
      </c>
      <c r="J157" s="45"/>
      <c r="K157" s="45">
        <f t="shared" si="57"/>
        <v>0</v>
      </c>
      <c r="L157" s="46"/>
      <c r="M157" s="59">
        <f t="shared" si="58"/>
        <v>0</v>
      </c>
      <c r="N157" s="10">
        <f t="shared" si="59"/>
        <v>0</v>
      </c>
      <c r="P157" s="44"/>
      <c r="Q157" s="38"/>
      <c r="R157" s="38"/>
      <c r="S157" s="38"/>
      <c r="T157" s="38"/>
      <c r="U157" s="38"/>
      <c r="V157" s="45"/>
      <c r="W157" s="45">
        <f t="shared" si="60"/>
        <v>0</v>
      </c>
      <c r="X157" s="45">
        <f t="shared" si="60"/>
        <v>0</v>
      </c>
      <c r="Y157" s="45"/>
      <c r="Z157" s="45">
        <f t="shared" ref="Z157:Z174" si="61">W157*0.98</f>
        <v>0</v>
      </c>
      <c r="AA157" s="46"/>
      <c r="AB157" s="59">
        <f t="shared" ref="AB157:AB174" si="62">X157-Y157</f>
        <v>0</v>
      </c>
      <c r="AC157" s="10">
        <f t="shared" ref="AC157:AC169" si="6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6"/>
        <v>0</v>
      </c>
      <c r="I158" s="45">
        <f t="shared" si="56"/>
        <v>0</v>
      </c>
      <c r="J158" s="45"/>
      <c r="K158" s="45">
        <f t="shared" si="57"/>
        <v>0</v>
      </c>
      <c r="L158" s="46"/>
      <c r="M158" s="59">
        <f t="shared" si="58"/>
        <v>0</v>
      </c>
      <c r="N158" s="10">
        <f t="shared" si="59"/>
        <v>0</v>
      </c>
      <c r="P158" s="44"/>
      <c r="Q158" s="38"/>
      <c r="R158" s="38"/>
      <c r="S158" s="38"/>
      <c r="T158" s="38"/>
      <c r="U158" s="38"/>
      <c r="V158" s="45"/>
      <c r="W158" s="45">
        <f t="shared" si="60"/>
        <v>0</v>
      </c>
      <c r="X158" s="45">
        <f t="shared" si="60"/>
        <v>0</v>
      </c>
      <c r="Y158" s="45"/>
      <c r="Z158" s="45">
        <f t="shared" si="61"/>
        <v>0</v>
      </c>
      <c r="AA158" s="46"/>
      <c r="AB158" s="59">
        <f t="shared" si="62"/>
        <v>0</v>
      </c>
      <c r="AC158" s="10">
        <f t="shared" si="6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6"/>
        <v>0</v>
      </c>
      <c r="I159" s="45">
        <f t="shared" si="56"/>
        <v>0</v>
      </c>
      <c r="J159" s="45"/>
      <c r="K159" s="45">
        <f t="shared" si="57"/>
        <v>0</v>
      </c>
      <c r="L159" s="46"/>
      <c r="M159" s="59">
        <f t="shared" si="58"/>
        <v>0</v>
      </c>
      <c r="N159" s="10">
        <f t="shared" si="59"/>
        <v>0</v>
      </c>
      <c r="P159" s="44"/>
      <c r="Q159" s="38"/>
      <c r="R159" s="38"/>
      <c r="S159" s="38"/>
      <c r="T159" s="38"/>
      <c r="U159" s="38"/>
      <c r="V159" s="45"/>
      <c r="W159" s="45">
        <f t="shared" si="60"/>
        <v>0</v>
      </c>
      <c r="X159" s="45">
        <f t="shared" si="60"/>
        <v>0</v>
      </c>
      <c r="Y159" s="45"/>
      <c r="Z159" s="45">
        <f t="shared" si="61"/>
        <v>0</v>
      </c>
      <c r="AA159" s="46"/>
      <c r="AB159" s="59">
        <f t="shared" si="62"/>
        <v>0</v>
      </c>
      <c r="AC159" s="10">
        <f t="shared" si="6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6"/>
        <v>0</v>
      </c>
      <c r="I160" s="45">
        <f t="shared" si="56"/>
        <v>0</v>
      </c>
      <c r="J160" s="45"/>
      <c r="K160" s="45">
        <f t="shared" si="57"/>
        <v>0</v>
      </c>
      <c r="L160" s="46"/>
      <c r="M160" s="59">
        <f t="shared" si="58"/>
        <v>0</v>
      </c>
      <c r="N160" s="10">
        <f t="shared" si="59"/>
        <v>0</v>
      </c>
      <c r="P160" s="44"/>
      <c r="Q160" s="38"/>
      <c r="R160" s="38"/>
      <c r="S160" s="38"/>
      <c r="T160" s="38"/>
      <c r="U160" s="38"/>
      <c r="V160" s="45"/>
      <c r="W160" s="45">
        <f t="shared" si="60"/>
        <v>0</v>
      </c>
      <c r="X160" s="45">
        <f t="shared" si="60"/>
        <v>0</v>
      </c>
      <c r="Y160" s="45"/>
      <c r="Z160" s="45">
        <f t="shared" si="61"/>
        <v>0</v>
      </c>
      <c r="AA160" s="46"/>
      <c r="AB160" s="59">
        <f t="shared" si="62"/>
        <v>0</v>
      </c>
      <c r="AC160" s="10">
        <f t="shared" si="6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6"/>
        <v>0</v>
      </c>
      <c r="I161" s="45">
        <f t="shared" si="56"/>
        <v>0</v>
      </c>
      <c r="J161" s="45"/>
      <c r="K161" s="45">
        <f t="shared" si="57"/>
        <v>0</v>
      </c>
      <c r="L161" s="46"/>
      <c r="M161" s="59">
        <f t="shared" si="58"/>
        <v>0</v>
      </c>
      <c r="N161" s="10">
        <f t="shared" si="59"/>
        <v>0</v>
      </c>
      <c r="P161" s="44"/>
      <c r="Q161" s="38"/>
      <c r="R161" s="38"/>
      <c r="S161" s="38"/>
      <c r="T161" s="38"/>
      <c r="U161" s="38"/>
      <c r="V161" s="45"/>
      <c r="W161" s="45">
        <f t="shared" si="60"/>
        <v>0</v>
      </c>
      <c r="X161" s="45">
        <f t="shared" si="60"/>
        <v>0</v>
      </c>
      <c r="Y161" s="45"/>
      <c r="Z161" s="45">
        <f t="shared" si="61"/>
        <v>0</v>
      </c>
      <c r="AA161" s="46"/>
      <c r="AB161" s="59">
        <f t="shared" si="62"/>
        <v>0</v>
      </c>
      <c r="AC161" s="10">
        <f t="shared" si="6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6"/>
        <v>0</v>
      </c>
      <c r="I162" s="45">
        <f t="shared" si="56"/>
        <v>0</v>
      </c>
      <c r="J162" s="45"/>
      <c r="K162" s="45">
        <f t="shared" si="57"/>
        <v>0</v>
      </c>
      <c r="L162" s="46"/>
      <c r="M162" s="59">
        <f t="shared" si="58"/>
        <v>0</v>
      </c>
      <c r="N162" s="10">
        <f t="shared" si="59"/>
        <v>0</v>
      </c>
      <c r="P162" s="44"/>
      <c r="Q162" s="38"/>
      <c r="R162" s="38"/>
      <c r="S162" s="38"/>
      <c r="T162" s="38"/>
      <c r="U162" s="38"/>
      <c r="V162" s="45"/>
      <c r="W162" s="45">
        <f t="shared" si="60"/>
        <v>0</v>
      </c>
      <c r="X162" s="45">
        <f t="shared" si="60"/>
        <v>0</v>
      </c>
      <c r="Y162" s="45"/>
      <c r="Z162" s="45">
        <f t="shared" si="61"/>
        <v>0</v>
      </c>
      <c r="AA162" s="46"/>
      <c r="AB162" s="59">
        <f t="shared" si="62"/>
        <v>0</v>
      </c>
      <c r="AC162" s="10">
        <f t="shared" si="6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6"/>
        <v>0</v>
      </c>
      <c r="I163" s="45">
        <f t="shared" si="56"/>
        <v>0</v>
      </c>
      <c r="J163" s="45"/>
      <c r="K163" s="45">
        <f t="shared" si="57"/>
        <v>0</v>
      </c>
      <c r="L163" s="46"/>
      <c r="M163" s="59">
        <f t="shared" si="58"/>
        <v>0</v>
      </c>
      <c r="N163" s="10">
        <f t="shared" si="59"/>
        <v>0</v>
      </c>
      <c r="P163" s="44"/>
      <c r="Q163" s="38"/>
      <c r="R163" s="38"/>
      <c r="S163" s="38"/>
      <c r="T163" s="38"/>
      <c r="U163" s="38"/>
      <c r="V163" s="45"/>
      <c r="W163" s="45">
        <f t="shared" si="60"/>
        <v>0</v>
      </c>
      <c r="X163" s="45">
        <f t="shared" si="60"/>
        <v>0</v>
      </c>
      <c r="Y163" s="45"/>
      <c r="Z163" s="45">
        <f t="shared" si="61"/>
        <v>0</v>
      </c>
      <c r="AA163" s="46"/>
      <c r="AB163" s="59">
        <f t="shared" si="62"/>
        <v>0</v>
      </c>
      <c r="AC163" s="10">
        <f t="shared" si="6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6"/>
        <v>0</v>
      </c>
      <c r="I164" s="45">
        <f t="shared" si="56"/>
        <v>0</v>
      </c>
      <c r="J164" s="45"/>
      <c r="K164" s="45">
        <f t="shared" si="57"/>
        <v>0</v>
      </c>
      <c r="L164" s="46"/>
      <c r="M164" s="59">
        <f t="shared" si="58"/>
        <v>0</v>
      </c>
      <c r="N164" s="10">
        <f t="shared" si="59"/>
        <v>0</v>
      </c>
      <c r="P164" s="44"/>
      <c r="Q164" s="38"/>
      <c r="R164" s="38"/>
      <c r="S164" s="38"/>
      <c r="T164" s="38"/>
      <c r="U164" s="38"/>
      <c r="V164" s="45"/>
      <c r="W164" s="45">
        <f t="shared" si="60"/>
        <v>0</v>
      </c>
      <c r="X164" s="45">
        <f t="shared" si="60"/>
        <v>0</v>
      </c>
      <c r="Y164" s="45"/>
      <c r="Z164" s="45">
        <f t="shared" si="61"/>
        <v>0</v>
      </c>
      <c r="AA164" s="46"/>
      <c r="AB164" s="59">
        <f t="shared" si="62"/>
        <v>0</v>
      </c>
      <c r="AC164" s="10">
        <f t="shared" si="6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6"/>
        <v>0</v>
      </c>
      <c r="I165" s="45">
        <f t="shared" si="56"/>
        <v>0</v>
      </c>
      <c r="J165" s="45"/>
      <c r="K165" s="45">
        <f t="shared" si="57"/>
        <v>0</v>
      </c>
      <c r="L165" s="46"/>
      <c r="M165" s="59">
        <f t="shared" si="58"/>
        <v>0</v>
      </c>
      <c r="N165" s="10">
        <f t="shared" si="59"/>
        <v>0</v>
      </c>
      <c r="P165" s="44"/>
      <c r="Q165" s="38"/>
      <c r="R165" s="38"/>
      <c r="S165" s="38"/>
      <c r="T165" s="38"/>
      <c r="U165" s="38"/>
      <c r="V165" s="45"/>
      <c r="W165" s="45">
        <f t="shared" si="60"/>
        <v>0</v>
      </c>
      <c r="X165" s="45">
        <f t="shared" si="60"/>
        <v>0</v>
      </c>
      <c r="Y165" s="45"/>
      <c r="Z165" s="45">
        <f t="shared" si="61"/>
        <v>0</v>
      </c>
      <c r="AA165" s="46"/>
      <c r="AB165" s="59">
        <f t="shared" si="62"/>
        <v>0</v>
      </c>
      <c r="AC165" s="10">
        <f t="shared" si="6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6"/>
        <v>0</v>
      </c>
      <c r="I166" s="45">
        <f t="shared" si="56"/>
        <v>0</v>
      </c>
      <c r="J166" s="45"/>
      <c r="K166" s="45">
        <f t="shared" si="57"/>
        <v>0</v>
      </c>
      <c r="L166" s="46"/>
      <c r="M166" s="59">
        <f t="shared" si="58"/>
        <v>0</v>
      </c>
      <c r="N166" s="10">
        <f t="shared" si="59"/>
        <v>0</v>
      </c>
      <c r="P166" s="44"/>
      <c r="Q166" s="38"/>
      <c r="R166" s="38"/>
      <c r="S166" s="38"/>
      <c r="T166" s="38"/>
      <c r="U166" s="38"/>
      <c r="V166" s="45"/>
      <c r="W166" s="45">
        <f t="shared" si="60"/>
        <v>0</v>
      </c>
      <c r="X166" s="45">
        <f t="shared" si="60"/>
        <v>0</v>
      </c>
      <c r="Y166" s="45"/>
      <c r="Z166" s="45">
        <f t="shared" si="61"/>
        <v>0</v>
      </c>
      <c r="AA166" s="46"/>
      <c r="AB166" s="59">
        <f t="shared" si="62"/>
        <v>0</v>
      </c>
      <c r="AC166" s="10">
        <f t="shared" si="6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6"/>
        <v>0</v>
      </c>
      <c r="I167" s="45">
        <f t="shared" si="56"/>
        <v>0</v>
      </c>
      <c r="J167" s="45"/>
      <c r="K167" s="45">
        <f t="shared" si="57"/>
        <v>0</v>
      </c>
      <c r="L167" s="46"/>
      <c r="M167" s="59">
        <f t="shared" si="58"/>
        <v>0</v>
      </c>
      <c r="N167" s="10">
        <f t="shared" si="59"/>
        <v>0</v>
      </c>
      <c r="P167" s="44"/>
      <c r="Q167" s="38"/>
      <c r="R167" s="38"/>
      <c r="S167" s="38"/>
      <c r="T167" s="38"/>
      <c r="U167" s="38"/>
      <c r="V167" s="45"/>
      <c r="W167" s="45">
        <f t="shared" si="60"/>
        <v>0</v>
      </c>
      <c r="X167" s="45">
        <f t="shared" si="60"/>
        <v>0</v>
      </c>
      <c r="Y167" s="45"/>
      <c r="Z167" s="45">
        <f t="shared" si="61"/>
        <v>0</v>
      </c>
      <c r="AA167" s="46"/>
      <c r="AB167" s="59">
        <f t="shared" si="62"/>
        <v>0</v>
      </c>
      <c r="AC167" s="10">
        <f t="shared" si="6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6"/>
        <v>0</v>
      </c>
      <c r="I168" s="45">
        <f t="shared" si="56"/>
        <v>0</v>
      </c>
      <c r="J168" s="45"/>
      <c r="K168" s="45">
        <f t="shared" si="57"/>
        <v>0</v>
      </c>
      <c r="L168" s="46"/>
      <c r="M168" s="59">
        <f t="shared" si="58"/>
        <v>0</v>
      </c>
      <c r="N168" s="10">
        <f t="shared" si="59"/>
        <v>0</v>
      </c>
      <c r="P168" s="44"/>
      <c r="Q168" s="38"/>
      <c r="R168" s="38"/>
      <c r="S168" s="38"/>
      <c r="T168" s="38"/>
      <c r="U168" s="38"/>
      <c r="V168" s="45"/>
      <c r="W168" s="45">
        <f t="shared" si="60"/>
        <v>0</v>
      </c>
      <c r="X168" s="45">
        <f t="shared" si="60"/>
        <v>0</v>
      </c>
      <c r="Y168" s="45"/>
      <c r="Z168" s="45">
        <f t="shared" si="61"/>
        <v>0</v>
      </c>
      <c r="AA168" s="46"/>
      <c r="AB168" s="59">
        <f t="shared" si="62"/>
        <v>0</v>
      </c>
      <c r="AC168" s="10">
        <f t="shared" si="6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6"/>
        <v>0</v>
      </c>
      <c r="I169" s="45">
        <f t="shared" si="56"/>
        <v>0</v>
      </c>
      <c r="J169" s="60"/>
      <c r="K169" s="45">
        <f t="shared" si="57"/>
        <v>0</v>
      </c>
      <c r="L169" s="46"/>
      <c r="M169" s="59">
        <f t="shared" si="58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60"/>
        <v>0</v>
      </c>
      <c r="X169" s="45">
        <f t="shared" si="60"/>
        <v>0</v>
      </c>
      <c r="Y169" s="45"/>
      <c r="Z169" s="45">
        <f t="shared" si="61"/>
        <v>0</v>
      </c>
      <c r="AA169" s="46"/>
      <c r="AB169" s="59">
        <f t="shared" si="62"/>
        <v>0</v>
      </c>
      <c r="AC169" s="10">
        <f t="shared" si="6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6"/>
        <v>0</v>
      </c>
      <c r="I170" s="45">
        <f t="shared" si="56"/>
        <v>0</v>
      </c>
      <c r="J170" s="60"/>
      <c r="K170" s="45">
        <f t="shared" si="57"/>
        <v>0</v>
      </c>
      <c r="L170" s="46"/>
      <c r="M170" s="59">
        <f t="shared" si="58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60"/>
        <v>0</v>
      </c>
      <c r="X170" s="45">
        <f t="shared" si="60"/>
        <v>0</v>
      </c>
      <c r="Y170" s="60"/>
      <c r="Z170" s="45">
        <f t="shared" si="61"/>
        <v>0</v>
      </c>
      <c r="AA170" s="46"/>
      <c r="AB170" s="59">
        <f t="shared" si="6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6"/>
        <v>0</v>
      </c>
      <c r="I171" s="45">
        <f t="shared" si="56"/>
        <v>0</v>
      </c>
      <c r="J171" s="45"/>
      <c r="K171" s="45">
        <f t="shared" si="57"/>
        <v>0</v>
      </c>
      <c r="L171" s="46"/>
      <c r="M171" s="59">
        <f t="shared" si="58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60"/>
        <v>0</v>
      </c>
      <c r="X171" s="45">
        <f t="shared" si="60"/>
        <v>0</v>
      </c>
      <c r="Y171" s="60"/>
      <c r="Z171" s="45">
        <f t="shared" si="61"/>
        <v>0</v>
      </c>
      <c r="AA171" s="46"/>
      <c r="AB171" s="59">
        <f t="shared" si="62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6"/>
        <v>0</v>
      </c>
      <c r="I172" s="45">
        <f t="shared" si="56"/>
        <v>0</v>
      </c>
      <c r="J172" s="38"/>
      <c r="K172" s="45">
        <f t="shared" si="57"/>
        <v>0</v>
      </c>
      <c r="L172" s="46"/>
      <c r="M172" s="59">
        <f t="shared" si="58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60"/>
        <v>0</v>
      </c>
      <c r="X172" s="45">
        <f t="shared" si="60"/>
        <v>0</v>
      </c>
      <c r="Y172" s="45"/>
      <c r="Z172" s="45">
        <f t="shared" si="61"/>
        <v>0</v>
      </c>
      <c r="AA172" s="46"/>
      <c r="AB172" s="59">
        <f t="shared" si="62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6"/>
        <v>0</v>
      </c>
      <c r="I173" s="45">
        <f t="shared" si="56"/>
        <v>0</v>
      </c>
      <c r="J173" s="38"/>
      <c r="K173" s="45">
        <f t="shared" si="57"/>
        <v>0</v>
      </c>
      <c r="L173" s="46"/>
      <c r="M173" s="59">
        <f t="shared" si="58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60"/>
        <v>0</v>
      </c>
      <c r="X173" s="45">
        <f t="shared" si="60"/>
        <v>0</v>
      </c>
      <c r="Y173" s="38"/>
      <c r="Z173" s="45">
        <f t="shared" si="61"/>
        <v>0</v>
      </c>
      <c r="AA173" s="46"/>
      <c r="AB173" s="59">
        <f t="shared" si="62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60"/>
        <v>0</v>
      </c>
      <c r="X174" s="45">
        <f t="shared" si="60"/>
        <v>0</v>
      </c>
      <c r="Y174" s="38"/>
      <c r="Z174" s="45">
        <f t="shared" si="61"/>
        <v>0</v>
      </c>
      <c r="AA174" s="46"/>
      <c r="AB174" s="59">
        <f t="shared" si="62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97" t="s">
        <v>18</v>
      </c>
      <c r="H177" s="298"/>
      <c r="I177" s="298"/>
      <c r="J177" s="299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97" t="s">
        <v>18</v>
      </c>
      <c r="W178" s="298"/>
      <c r="X178" s="298"/>
      <c r="Y178" s="299"/>
      <c r="Z178" s="55"/>
      <c r="AA178" s="42">
        <f>W177-Z176</f>
        <v>0</v>
      </c>
      <c r="AB178" s="61"/>
      <c r="AC178" s="17"/>
    </row>
  </sheetData>
  <mergeCells count="24"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  <mergeCell ref="G84:J84"/>
    <mergeCell ref="V85:Y85"/>
    <mergeCell ref="B91:F91"/>
    <mergeCell ref="Q92:U92"/>
    <mergeCell ref="G115:J115"/>
    <mergeCell ref="Q31:U31"/>
    <mergeCell ref="G54:J54"/>
    <mergeCell ref="V55:Y55"/>
    <mergeCell ref="B60:F60"/>
    <mergeCell ref="Q61:U61"/>
    <mergeCell ref="B1:F1"/>
    <mergeCell ref="G25:J25"/>
    <mergeCell ref="Q2:U2"/>
    <mergeCell ref="V26:Y26"/>
    <mergeCell ref="B30:F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AE204"/>
  <sheetViews>
    <sheetView topLeftCell="J142" zoomScale="145" zoomScaleNormal="145" workbookViewId="0">
      <selection activeCell="K148" sqref="K148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05" t="s">
        <v>24</v>
      </c>
      <c r="D1" s="305"/>
      <c r="E1" s="305"/>
      <c r="M1" s="305" t="s">
        <v>87</v>
      </c>
      <c r="N1" s="305"/>
      <c r="O1" s="305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89" t="s">
        <v>18</v>
      </c>
      <c r="G28" s="290"/>
      <c r="H28" s="291"/>
      <c r="I28" s="42">
        <f>G27-I26</f>
        <v>97.199999999999818</v>
      </c>
      <c r="P28" s="289" t="s">
        <v>18</v>
      </c>
      <c r="Q28" s="290"/>
      <c r="R28" s="291"/>
      <c r="S28" s="42">
        <f>Q27-S26</f>
        <v>299</v>
      </c>
    </row>
    <row r="34" spans="1:28" ht="26.25" x14ac:dyDescent="0.4">
      <c r="C34" s="305" t="s">
        <v>88</v>
      </c>
      <c r="D34" s="305"/>
      <c r="E34" s="305"/>
      <c r="M34" s="305" t="s">
        <v>89</v>
      </c>
      <c r="N34" s="305"/>
      <c r="O34" s="305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89" t="s">
        <v>18</v>
      </c>
      <c r="G66" s="290"/>
      <c r="H66" s="291"/>
      <c r="I66" s="42">
        <f>G65-I64</f>
        <v>341</v>
      </c>
      <c r="P66" s="289" t="s">
        <v>18</v>
      </c>
      <c r="Q66" s="290"/>
      <c r="R66" s="291"/>
      <c r="S66" s="42">
        <f>Q65-S64</f>
        <v>176.10000000000036</v>
      </c>
    </row>
    <row r="70" spans="1:31" ht="26.25" x14ac:dyDescent="0.4">
      <c r="C70" s="305" t="s">
        <v>90</v>
      </c>
      <c r="D70" s="305"/>
      <c r="E70" s="305"/>
      <c r="M70" s="305" t="s">
        <v>91</v>
      </c>
      <c r="N70" s="305"/>
      <c r="O70" s="305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89" t="s">
        <v>18</v>
      </c>
      <c r="Q97" s="290"/>
      <c r="R97" s="291"/>
      <c r="S97" s="42">
        <f>Q96-S95</f>
        <v>204.5</v>
      </c>
    </row>
    <row r="98" spans="1:27" ht="15.75" x14ac:dyDescent="0.25">
      <c r="F98" s="289" t="s">
        <v>18</v>
      </c>
      <c r="G98" s="290"/>
      <c r="H98" s="291"/>
      <c r="I98" s="42">
        <f>G97-I96</f>
        <v>440.60000000000036</v>
      </c>
    </row>
    <row r="102" spans="1:27" ht="26.25" x14ac:dyDescent="0.4">
      <c r="M102" s="305" t="s">
        <v>93</v>
      </c>
      <c r="N102" s="305"/>
      <c r="O102" s="305"/>
      <c r="W102" s="303"/>
      <c r="X102" s="303"/>
      <c r="Y102" s="303"/>
    </row>
    <row r="103" spans="1:27" ht="26.25" x14ac:dyDescent="0.4">
      <c r="C103" s="305" t="s">
        <v>92</v>
      </c>
      <c r="D103" s="305"/>
      <c r="E103" s="305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04"/>
      <c r="Z115" s="304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89" t="s">
        <v>18</v>
      </c>
      <c r="Q138" s="290"/>
      <c r="R138" s="291"/>
      <c r="S138" s="42">
        <f>Q137-S136</f>
        <v>132</v>
      </c>
    </row>
    <row r="139" spans="1:19" ht="15.75" x14ac:dyDescent="0.25">
      <c r="F139" s="289" t="s">
        <v>18</v>
      </c>
      <c r="G139" s="290"/>
      <c r="H139" s="291"/>
      <c r="I139" s="42">
        <f>G138-I137</f>
        <v>400.60000000000036</v>
      </c>
    </row>
    <row r="143" spans="1:19" ht="26.25" x14ac:dyDescent="0.4">
      <c r="M143" s="305" t="s">
        <v>99</v>
      </c>
      <c r="N143" s="305"/>
      <c r="O143" s="305"/>
    </row>
    <row r="144" spans="1:19" ht="26.25" x14ac:dyDescent="0.4">
      <c r="C144" s="305" t="s">
        <v>94</v>
      </c>
      <c r="D144" s="305"/>
      <c r="E144" s="305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>
        <v>45202</v>
      </c>
      <c r="L145" s="38" t="s">
        <v>743</v>
      </c>
      <c r="M145" s="38" t="s">
        <v>109</v>
      </c>
      <c r="N145" s="38" t="s">
        <v>332</v>
      </c>
      <c r="O145" s="38" t="s">
        <v>627</v>
      </c>
      <c r="P145" s="38"/>
      <c r="Q145" s="48">
        <v>300</v>
      </c>
      <c r="R145" s="48"/>
      <c r="S145" s="49">
        <v>285</v>
      </c>
    </row>
    <row r="146" spans="1:19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>
        <v>45201</v>
      </c>
      <c r="L146" s="38" t="s">
        <v>426</v>
      </c>
      <c r="M146" s="38" t="s">
        <v>181</v>
      </c>
      <c r="N146" s="38" t="s">
        <v>332</v>
      </c>
      <c r="O146" s="38" t="s">
        <v>841</v>
      </c>
      <c r="P146" s="38"/>
      <c r="Q146" s="48">
        <v>300</v>
      </c>
      <c r="R146" s="48"/>
      <c r="S146" s="49">
        <v>285</v>
      </c>
    </row>
    <row r="147" spans="1:19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>
        <v>45201</v>
      </c>
      <c r="L147" s="38" t="s">
        <v>214</v>
      </c>
      <c r="M147" s="38" t="s">
        <v>133</v>
      </c>
      <c r="N147" s="38" t="s">
        <v>332</v>
      </c>
      <c r="O147" s="38" t="s">
        <v>841</v>
      </c>
      <c r="P147" s="38"/>
      <c r="Q147" s="48">
        <v>300</v>
      </c>
      <c r="R147" s="48"/>
      <c r="S147" s="49">
        <v>285</v>
      </c>
    </row>
    <row r="148" spans="1:19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>
        <v>8382</v>
      </c>
      <c r="G151" s="48">
        <v>350</v>
      </c>
      <c r="H151" s="48"/>
      <c r="I151" s="49">
        <v>330</v>
      </c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>
        <v>45194</v>
      </c>
      <c r="B152" s="38" t="s">
        <v>546</v>
      </c>
      <c r="C152" s="38" t="s">
        <v>139</v>
      </c>
      <c r="D152" s="38" t="s">
        <v>840</v>
      </c>
      <c r="E152" s="38" t="s">
        <v>627</v>
      </c>
      <c r="F152" s="38">
        <v>8419</v>
      </c>
      <c r="G152" s="48">
        <v>300</v>
      </c>
      <c r="H152" s="48"/>
      <c r="I152" s="49">
        <v>285</v>
      </c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900</v>
      </c>
      <c r="R168" s="13">
        <f>SUM(R161:R167)</f>
        <v>0</v>
      </c>
      <c r="S168" s="13">
        <f>SUM(S145:S167)</f>
        <v>855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2150</v>
      </c>
      <c r="H169" s="13">
        <f>SUM(H162:H168)</f>
        <v>0</v>
      </c>
      <c r="I169" s="13">
        <f>SUM(I146:I168)</f>
        <v>2040</v>
      </c>
      <c r="K169" s="7"/>
      <c r="L169" s="8"/>
      <c r="M169" s="8"/>
      <c r="N169" s="8"/>
      <c r="O169" s="8"/>
      <c r="P169" s="13" t="s">
        <v>17</v>
      </c>
      <c r="Q169" s="13">
        <f>Q168*0.99</f>
        <v>891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2128.5</v>
      </c>
      <c r="H170" s="10"/>
      <c r="I170" s="10"/>
      <c r="P170" s="289" t="s">
        <v>18</v>
      </c>
      <c r="Q170" s="290"/>
      <c r="R170" s="291"/>
      <c r="S170" s="42">
        <f>Q169-S168</f>
        <v>36</v>
      </c>
    </row>
    <row r="171" spans="1:19" ht="15.75" x14ac:dyDescent="0.25">
      <c r="F171" s="289" t="s">
        <v>18</v>
      </c>
      <c r="G171" s="290"/>
      <c r="H171" s="291"/>
      <c r="I171" s="42">
        <f>G170-I169</f>
        <v>88.5</v>
      </c>
    </row>
    <row r="176" spans="1:19" ht="26.25" x14ac:dyDescent="0.4">
      <c r="M176" s="305" t="s">
        <v>0</v>
      </c>
      <c r="N176" s="305"/>
      <c r="O176" s="305"/>
    </row>
    <row r="177" spans="1:19" ht="26.25" x14ac:dyDescent="0.4">
      <c r="C177" s="305" t="s">
        <v>96</v>
      </c>
      <c r="D177" s="305"/>
      <c r="E177" s="305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89" t="s">
        <v>18</v>
      </c>
      <c r="Q203" s="290"/>
      <c r="R203" s="291"/>
      <c r="S203" s="42">
        <f>Q202-S201</f>
        <v>0</v>
      </c>
    </row>
    <row r="204" spans="1:19" ht="15.75" x14ac:dyDescent="0.25">
      <c r="F204" s="289" t="s">
        <v>18</v>
      </c>
      <c r="G204" s="290"/>
      <c r="H204" s="291"/>
      <c r="I204" s="42">
        <f>G203-I202</f>
        <v>0</v>
      </c>
    </row>
  </sheetData>
  <mergeCells count="26">
    <mergeCell ref="C177:E177"/>
    <mergeCell ref="M176:O176"/>
    <mergeCell ref="F204:H204"/>
    <mergeCell ref="P203:R203"/>
    <mergeCell ref="F139:H139"/>
    <mergeCell ref="P138:R138"/>
    <mergeCell ref="C144:E144"/>
    <mergeCell ref="M143:O143"/>
    <mergeCell ref="F171:H171"/>
    <mergeCell ref="P170:R170"/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13" zoomScale="112" zoomScaleNormal="112" workbookViewId="0">
      <selection activeCell="A117" sqref="A117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06" t="s">
        <v>24</v>
      </c>
      <c r="D1" s="306"/>
      <c r="E1" s="306"/>
      <c r="F1" s="306"/>
      <c r="N1" s="306" t="s">
        <v>87</v>
      </c>
      <c r="O1" s="306"/>
      <c r="P1" s="306"/>
      <c r="Q1" s="30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89" t="s">
        <v>18</v>
      </c>
      <c r="G26" s="290"/>
      <c r="H26" s="291"/>
      <c r="I26" s="51"/>
      <c r="J26" s="42">
        <f>G25-J24</f>
        <v>37.899999999999977</v>
      </c>
      <c r="Q26" s="289" t="s">
        <v>18</v>
      </c>
      <c r="R26" s="290"/>
      <c r="S26" s="291"/>
      <c r="T26" s="51"/>
      <c r="U26" s="42">
        <f>R25-U24</f>
        <v>77.200000000000045</v>
      </c>
    </row>
    <row r="30" spans="1:21" ht="23.25" x14ac:dyDescent="0.35">
      <c r="C30" s="306" t="s">
        <v>101</v>
      </c>
      <c r="D30" s="306"/>
      <c r="E30" s="306"/>
      <c r="F30" s="306"/>
      <c r="N30" s="306" t="s">
        <v>89</v>
      </c>
      <c r="O30" s="306"/>
      <c r="P30" s="306"/>
      <c r="Q30" s="30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89" t="s">
        <v>18</v>
      </c>
      <c r="G55" s="290"/>
      <c r="H55" s="291"/>
      <c r="I55" s="51"/>
      <c r="J55" s="42">
        <f>G54-J53</f>
        <v>79.799999999999955</v>
      </c>
      <c r="Q55" s="289" t="s">
        <v>18</v>
      </c>
      <c r="R55" s="290"/>
      <c r="S55" s="291"/>
      <c r="T55" s="51"/>
      <c r="U55" s="42">
        <f>R54-U53</f>
        <v>43.5</v>
      </c>
    </row>
    <row r="59" spans="1:21" ht="23.25" x14ac:dyDescent="0.35">
      <c r="C59" s="306" t="s">
        <v>97</v>
      </c>
      <c r="D59" s="306"/>
      <c r="E59" s="306"/>
      <c r="F59" s="306"/>
      <c r="N59" s="306" t="s">
        <v>91</v>
      </c>
      <c r="O59" s="306"/>
      <c r="P59" s="306"/>
      <c r="Q59" s="30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89" t="s">
        <v>18</v>
      </c>
      <c r="G84" s="290"/>
      <c r="H84" s="291"/>
      <c r="I84" s="51"/>
      <c r="J84" s="42">
        <f>G83-J82</f>
        <v>79.799999999999955</v>
      </c>
      <c r="Q84" s="289" t="s">
        <v>18</v>
      </c>
      <c r="R84" s="290"/>
      <c r="S84" s="291"/>
      <c r="T84" s="51"/>
      <c r="U84" s="42">
        <f>R83-U82</f>
        <v>54.599999999999909</v>
      </c>
    </row>
    <row r="87" spans="1:21" ht="23.25" x14ac:dyDescent="0.35">
      <c r="C87" s="306" t="s">
        <v>92</v>
      </c>
      <c r="D87" s="306"/>
      <c r="E87" s="306"/>
      <c r="F87" s="306"/>
      <c r="N87" s="306" t="s">
        <v>93</v>
      </c>
      <c r="O87" s="306"/>
      <c r="P87" s="306"/>
      <c r="Q87" s="30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289" t="s">
        <v>18</v>
      </c>
      <c r="G112" s="290"/>
      <c r="H112" s="291"/>
      <c r="I112" s="51"/>
      <c r="J112" s="42">
        <f>G111-J110</f>
        <v>63</v>
      </c>
      <c r="Q112" s="289" t="s">
        <v>18</v>
      </c>
      <c r="R112" s="290"/>
      <c r="S112" s="291"/>
      <c r="T112" s="51"/>
      <c r="U112" s="42">
        <f>R111-U110</f>
        <v>50.399999999999977</v>
      </c>
    </row>
    <row r="115" spans="1:21" ht="23.25" x14ac:dyDescent="0.35">
      <c r="C115" s="306" t="s">
        <v>94</v>
      </c>
      <c r="D115" s="306"/>
      <c r="E115" s="306"/>
      <c r="F115" s="306"/>
      <c r="N115" s="306" t="s">
        <v>99</v>
      </c>
      <c r="O115" s="306"/>
      <c r="P115" s="306"/>
      <c r="Q115" s="30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10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45170</v>
      </c>
      <c r="B117" s="8" t="s">
        <v>70</v>
      </c>
      <c r="C117" s="8" t="s">
        <v>117</v>
      </c>
      <c r="D117" s="8" t="s">
        <v>962</v>
      </c>
      <c r="E117" s="8" t="s">
        <v>217</v>
      </c>
      <c r="F117" s="8"/>
      <c r="G117" s="49">
        <v>80</v>
      </c>
      <c r="H117" s="49"/>
      <c r="I117" s="8">
        <v>721</v>
      </c>
      <c r="J117" s="49">
        <v>75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45170</v>
      </c>
      <c r="B118" s="8" t="s">
        <v>70</v>
      </c>
      <c r="C118" s="8" t="s">
        <v>181</v>
      </c>
      <c r="D118" s="8" t="s">
        <v>962</v>
      </c>
      <c r="E118" s="8" t="s">
        <v>217</v>
      </c>
      <c r="F118" s="8"/>
      <c r="G118" s="49">
        <v>80</v>
      </c>
      <c r="H118" s="49"/>
      <c r="I118" s="8">
        <v>721</v>
      </c>
      <c r="J118" s="49">
        <v>75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45175</v>
      </c>
      <c r="B119" s="8" t="s">
        <v>70</v>
      </c>
      <c r="C119" s="8" t="s">
        <v>117</v>
      </c>
      <c r="D119" s="8" t="s">
        <v>962</v>
      </c>
      <c r="E119" s="8" t="s">
        <v>217</v>
      </c>
      <c r="F119" s="8"/>
      <c r="G119" s="49">
        <v>80</v>
      </c>
      <c r="H119" s="49"/>
      <c r="I119" s="8">
        <v>721</v>
      </c>
      <c r="J119" s="49">
        <v>75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45175</v>
      </c>
      <c r="B120" s="8" t="s">
        <v>777</v>
      </c>
      <c r="C120" s="8" t="s">
        <v>139</v>
      </c>
      <c r="D120" s="8" t="s">
        <v>962</v>
      </c>
      <c r="E120" s="8" t="s">
        <v>217</v>
      </c>
      <c r="F120" s="8"/>
      <c r="G120" s="49">
        <v>80</v>
      </c>
      <c r="H120" s="49"/>
      <c r="I120" s="8">
        <v>721</v>
      </c>
      <c r="J120" s="49">
        <v>75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45180</v>
      </c>
      <c r="B121" s="8" t="s">
        <v>70</v>
      </c>
      <c r="C121" s="8" t="s">
        <v>117</v>
      </c>
      <c r="D121" s="8" t="s">
        <v>962</v>
      </c>
      <c r="E121" s="8" t="s">
        <v>217</v>
      </c>
      <c r="F121" s="8"/>
      <c r="G121" s="49">
        <v>80</v>
      </c>
      <c r="H121" s="49"/>
      <c r="I121" s="8">
        <v>721</v>
      </c>
      <c r="J121" s="49">
        <v>75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>
        <v>45184</v>
      </c>
      <c r="B122" s="8" t="s">
        <v>70</v>
      </c>
      <c r="C122" s="8" t="s">
        <v>117</v>
      </c>
      <c r="D122" s="8" t="s">
        <v>962</v>
      </c>
      <c r="E122" s="8" t="s">
        <v>217</v>
      </c>
      <c r="F122" s="8"/>
      <c r="G122" s="49">
        <v>80</v>
      </c>
      <c r="H122" s="49"/>
      <c r="I122" s="8">
        <v>721</v>
      </c>
      <c r="J122" s="49">
        <v>75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480</v>
      </c>
      <c r="H138" s="13">
        <f>SUM(H131:H137)</f>
        <v>0</v>
      </c>
      <c r="I138" s="13"/>
      <c r="J138" s="13">
        <f>SUM(J117:J137)</f>
        <v>450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475.2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9" t="s">
        <v>18</v>
      </c>
      <c r="G140" s="290"/>
      <c r="H140" s="291"/>
      <c r="I140" s="51"/>
      <c r="J140" s="42">
        <f>G139-J138</f>
        <v>25.199999999999989</v>
      </c>
      <c r="Q140" s="289" t="s">
        <v>18</v>
      </c>
      <c r="R140" s="290"/>
      <c r="S140" s="291"/>
      <c r="T140" s="51"/>
      <c r="U140" s="42">
        <f>R139-U138</f>
        <v>0</v>
      </c>
    </row>
    <row r="143" spans="1:21" ht="23.25" x14ac:dyDescent="0.35">
      <c r="C143" s="306" t="s">
        <v>96</v>
      </c>
      <c r="D143" s="306"/>
      <c r="E143" s="306"/>
      <c r="F143" s="306"/>
      <c r="N143" s="306" t="s">
        <v>0</v>
      </c>
      <c r="O143" s="306"/>
      <c r="P143" s="306"/>
      <c r="Q143" s="30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9" t="s">
        <v>18</v>
      </c>
      <c r="G168" s="290"/>
      <c r="H168" s="291"/>
      <c r="I168" s="51"/>
      <c r="J168" s="42">
        <f>G167-J166</f>
        <v>0</v>
      </c>
      <c r="Q168" s="289" t="s">
        <v>18</v>
      </c>
      <c r="R168" s="290"/>
      <c r="S168" s="291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opLeftCell="C130" zoomScale="160" zoomScaleNormal="160" workbookViewId="0">
      <selection activeCell="A138" sqref="A138:J139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17" max="17" width="12.28515625" customWidth="1"/>
    <col min="19" max="19" width="15.42578125" bestFit="1" customWidth="1"/>
    <col min="20" max="20" width="12.85546875" bestFit="1" customWidth="1"/>
  </cols>
  <sheetData>
    <row r="1" spans="1:21" ht="23.25" x14ac:dyDescent="0.35">
      <c r="C1" s="306" t="s">
        <v>24</v>
      </c>
      <c r="D1" s="306"/>
      <c r="E1" s="306"/>
      <c r="F1" s="306"/>
      <c r="N1" s="306" t="s">
        <v>87</v>
      </c>
      <c r="O1" s="306"/>
      <c r="P1" s="306"/>
      <c r="Q1" s="30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89" t="s">
        <v>18</v>
      </c>
      <c r="G26" s="290"/>
      <c r="H26" s="291"/>
      <c r="I26" s="51"/>
      <c r="J26" s="42">
        <f>G25-J24</f>
        <v>143.5</v>
      </c>
      <c r="Q26" s="289" t="s">
        <v>18</v>
      </c>
      <c r="R26" s="290"/>
      <c r="S26" s="291"/>
      <c r="T26" s="51"/>
      <c r="U26" s="42">
        <f>R25-U24</f>
        <v>8</v>
      </c>
    </row>
    <row r="30" spans="1:21" ht="23.25" x14ac:dyDescent="0.35">
      <c r="C30" s="306" t="s">
        <v>101</v>
      </c>
      <c r="D30" s="306"/>
      <c r="E30" s="306"/>
      <c r="F30" s="306"/>
      <c r="N30" s="306" t="s">
        <v>89</v>
      </c>
      <c r="O30" s="306"/>
      <c r="P30" s="306"/>
      <c r="Q30" s="30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89" t="s">
        <v>18</v>
      </c>
      <c r="G55" s="290"/>
      <c r="H55" s="291"/>
      <c r="I55" s="51"/>
      <c r="J55" s="42">
        <f>G54-J53</f>
        <v>84.800000000000182</v>
      </c>
      <c r="Q55" s="289" t="s">
        <v>18</v>
      </c>
      <c r="R55" s="290"/>
      <c r="S55" s="291"/>
      <c r="T55" s="51"/>
      <c r="U55" s="42">
        <f>R54-U53</f>
        <v>148.69999999999982</v>
      </c>
    </row>
    <row r="59" spans="1:21" ht="23.25" x14ac:dyDescent="0.35">
      <c r="C59" s="306" t="s">
        <v>97</v>
      </c>
      <c r="D59" s="306"/>
      <c r="E59" s="306"/>
      <c r="F59" s="306"/>
      <c r="N59" s="306" t="s">
        <v>91</v>
      </c>
      <c r="O59" s="306"/>
      <c r="P59" s="306"/>
      <c r="Q59" s="30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89" t="s">
        <v>18</v>
      </c>
      <c r="R83" s="290"/>
      <c r="S83" s="291"/>
      <c r="T83" s="51"/>
      <c r="U83" s="42">
        <f>R82-U81</f>
        <v>234.90000000000009</v>
      </c>
    </row>
    <row r="84" spans="1:21" ht="15.75" x14ac:dyDescent="0.25">
      <c r="F84" s="289" t="s">
        <v>18</v>
      </c>
      <c r="G84" s="290"/>
      <c r="H84" s="291"/>
      <c r="I84" s="51"/>
      <c r="J84" s="42">
        <f>G83-J82</f>
        <v>140.5</v>
      </c>
    </row>
    <row r="86" spans="1:21" ht="23.25" x14ac:dyDescent="0.35">
      <c r="N86" s="306" t="s">
        <v>93</v>
      </c>
      <c r="O86" s="306"/>
      <c r="P86" s="306"/>
      <c r="Q86" s="306"/>
    </row>
    <row r="87" spans="1:21" ht="23.25" x14ac:dyDescent="0.35">
      <c r="C87" s="306" t="s">
        <v>92</v>
      </c>
      <c r="D87" s="306"/>
      <c r="E87" s="306"/>
      <c r="F87" s="306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8"/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8"/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1330097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49"/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3377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289" t="s">
        <v>18</v>
      </c>
      <c r="R112" s="290"/>
      <c r="S112" s="291"/>
      <c r="T112" s="51"/>
      <c r="U112" s="42">
        <f>R111-U110</f>
        <v>312.38000000000011</v>
      </c>
    </row>
    <row r="113" spans="1:21" ht="15.75" x14ac:dyDescent="0.25">
      <c r="F113" s="289" t="s">
        <v>18</v>
      </c>
      <c r="G113" s="290"/>
      <c r="H113" s="291"/>
      <c r="I113" s="51"/>
      <c r="J113" s="42">
        <f>G112-J111</f>
        <v>169.34999999999991</v>
      </c>
    </row>
    <row r="115" spans="1:21" ht="23.25" x14ac:dyDescent="0.35">
      <c r="N115" s="306" t="s">
        <v>99</v>
      </c>
      <c r="O115" s="306"/>
      <c r="P115" s="306"/>
      <c r="Q115" s="306"/>
    </row>
    <row r="116" spans="1:21" ht="23.25" x14ac:dyDescent="0.35">
      <c r="C116" s="306" t="s">
        <v>94</v>
      </c>
      <c r="D116" s="306"/>
      <c r="E116" s="306"/>
      <c r="F116" s="306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10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>
        <v>45202</v>
      </c>
      <c r="M117" s="8" t="s">
        <v>214</v>
      </c>
      <c r="N117" s="8" t="s">
        <v>133</v>
      </c>
      <c r="O117" s="8" t="s">
        <v>711</v>
      </c>
      <c r="P117" s="8" t="s">
        <v>745</v>
      </c>
      <c r="Q117" s="8"/>
      <c r="R117" s="49">
        <v>150</v>
      </c>
      <c r="S117" s="8"/>
      <c r="T117" s="49"/>
      <c r="U117" s="49">
        <v>140</v>
      </c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>
        <v>45202</v>
      </c>
      <c r="M118" s="8" t="s">
        <v>689</v>
      </c>
      <c r="N118" s="8" t="s">
        <v>213</v>
      </c>
      <c r="O118" s="8" t="s">
        <v>711</v>
      </c>
      <c r="P118" s="8" t="s">
        <v>745</v>
      </c>
      <c r="Q118" s="8"/>
      <c r="R118" s="49">
        <v>150</v>
      </c>
      <c r="S118" s="49"/>
      <c r="T118" s="49"/>
      <c r="U118" s="49">
        <v>140</v>
      </c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>
        <v>45202</v>
      </c>
      <c r="M119" s="8" t="s">
        <v>70</v>
      </c>
      <c r="N119" s="8" t="s">
        <v>117</v>
      </c>
      <c r="O119" s="8" t="s">
        <v>711</v>
      </c>
      <c r="P119" s="8" t="s">
        <v>745</v>
      </c>
      <c r="Q119" s="8"/>
      <c r="R119" s="49">
        <v>150</v>
      </c>
      <c r="S119" s="49"/>
      <c r="T119" s="49"/>
      <c r="U119" s="49">
        <v>140</v>
      </c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>
        <v>45202</v>
      </c>
      <c r="M120" s="8" t="s">
        <v>777</v>
      </c>
      <c r="N120" s="8" t="s">
        <v>139</v>
      </c>
      <c r="O120" s="8" t="s">
        <v>711</v>
      </c>
      <c r="P120" s="8" t="s">
        <v>148</v>
      </c>
      <c r="Q120" s="8"/>
      <c r="R120" s="49">
        <v>150</v>
      </c>
      <c r="S120" s="49"/>
      <c r="T120" s="49"/>
      <c r="U120" s="49">
        <v>140</v>
      </c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>
        <v>706</v>
      </c>
      <c r="I121" s="49" t="s">
        <v>868</v>
      </c>
      <c r="J121" s="49">
        <v>190</v>
      </c>
      <c r="L121" s="7">
        <v>45201</v>
      </c>
      <c r="M121" s="8" t="s">
        <v>777</v>
      </c>
      <c r="N121" s="8" t="s">
        <v>139</v>
      </c>
      <c r="O121" s="8" t="s">
        <v>956</v>
      </c>
      <c r="P121" s="8" t="s">
        <v>217</v>
      </c>
      <c r="Q121" s="8"/>
      <c r="R121" s="49">
        <v>150</v>
      </c>
      <c r="S121" s="8">
        <v>714</v>
      </c>
      <c r="T121" s="49"/>
      <c r="U121" s="49">
        <v>140</v>
      </c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8"/>
      <c r="I122" s="49"/>
      <c r="J122" s="49">
        <v>150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8"/>
      <c r="I123" s="49"/>
      <c r="J123" s="49">
        <v>150</v>
      </c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>
        <v>30276</v>
      </c>
      <c r="G125" s="49">
        <v>180</v>
      </c>
      <c r="H125" s="8">
        <v>708</v>
      </c>
      <c r="I125" s="49"/>
      <c r="J125" s="49">
        <v>160</v>
      </c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>
        <v>30276</v>
      </c>
      <c r="G126" s="49">
        <v>180</v>
      </c>
      <c r="H126" s="8">
        <v>708</v>
      </c>
      <c r="I126" s="49"/>
      <c r="J126" s="49">
        <v>160</v>
      </c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49"/>
      <c r="I128" s="49" t="s">
        <v>868</v>
      </c>
      <c r="J128" s="49">
        <v>190</v>
      </c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30410</v>
      </c>
      <c r="G129" s="49">
        <v>230</v>
      </c>
      <c r="H129" s="8">
        <v>708</v>
      </c>
      <c r="I129" s="49"/>
      <c r="J129" s="49">
        <v>210</v>
      </c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30433</v>
      </c>
      <c r="G130" s="49">
        <v>600</v>
      </c>
      <c r="H130" s="8">
        <v>708</v>
      </c>
      <c r="I130" s="49"/>
      <c r="J130" s="49">
        <v>580</v>
      </c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30433</v>
      </c>
      <c r="G131" s="49">
        <v>600</v>
      </c>
      <c r="H131" s="8">
        <v>708</v>
      </c>
      <c r="I131" s="49"/>
      <c r="J131" s="49">
        <v>580</v>
      </c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>
        <v>30433</v>
      </c>
      <c r="G132" s="49">
        <v>600</v>
      </c>
      <c r="H132" s="8">
        <v>708</v>
      </c>
      <c r="I132" s="49"/>
      <c r="J132" s="49">
        <v>580</v>
      </c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30433</v>
      </c>
      <c r="G133" s="49">
        <v>600</v>
      </c>
      <c r="H133" s="8">
        <v>708</v>
      </c>
      <c r="I133" s="49"/>
      <c r="J133" s="49">
        <v>530</v>
      </c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210</v>
      </c>
      <c r="H134" s="8">
        <v>716</v>
      </c>
      <c r="I134" s="49"/>
      <c r="J134" s="49">
        <v>180</v>
      </c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8">
        <v>719</v>
      </c>
      <c r="I136" s="49"/>
      <c r="J136" s="49">
        <v>140</v>
      </c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A137" s="28">
        <v>45194</v>
      </c>
      <c r="B137" s="8" t="s">
        <v>683</v>
      </c>
      <c r="C137" s="8" t="s">
        <v>763</v>
      </c>
      <c r="D137" s="8" t="s">
        <v>928</v>
      </c>
      <c r="E137" s="8" t="s">
        <v>929</v>
      </c>
      <c r="F137" s="8">
        <v>140179</v>
      </c>
      <c r="G137" s="49">
        <v>350</v>
      </c>
      <c r="H137" s="49"/>
      <c r="I137" s="49" t="s">
        <v>930</v>
      </c>
      <c r="J137" s="49">
        <v>300</v>
      </c>
      <c r="R137" s="50"/>
      <c r="S137" s="50"/>
      <c r="T137" s="50"/>
      <c r="U137" s="50"/>
    </row>
    <row r="138" spans="1:21" x14ac:dyDescent="0.25">
      <c r="A138" s="28">
        <v>45196</v>
      </c>
      <c r="B138" s="8" t="s">
        <v>743</v>
      </c>
      <c r="C138" s="280" t="s">
        <v>109</v>
      </c>
      <c r="D138" s="8" t="s">
        <v>947</v>
      </c>
      <c r="E138" s="8" t="s">
        <v>679</v>
      </c>
      <c r="F138" s="8"/>
      <c r="G138" s="49">
        <v>230</v>
      </c>
      <c r="H138" s="8">
        <v>720</v>
      </c>
      <c r="I138" s="49"/>
      <c r="J138" s="49">
        <v>210</v>
      </c>
      <c r="R138" s="50"/>
      <c r="S138" s="50"/>
      <c r="T138" s="50"/>
      <c r="U138" s="50"/>
    </row>
    <row r="139" spans="1:21" x14ac:dyDescent="0.25">
      <c r="A139" s="28">
        <v>45198</v>
      </c>
      <c r="B139" s="8" t="s">
        <v>743</v>
      </c>
      <c r="C139" s="280" t="s">
        <v>109</v>
      </c>
      <c r="D139" s="8" t="s">
        <v>947</v>
      </c>
      <c r="E139" s="8" t="s">
        <v>679</v>
      </c>
      <c r="F139" s="8"/>
      <c r="G139" s="49">
        <v>230</v>
      </c>
      <c r="H139" s="8">
        <v>720</v>
      </c>
      <c r="I139" s="49"/>
      <c r="J139" s="49">
        <v>210</v>
      </c>
      <c r="R139" s="50"/>
      <c r="S139" s="50"/>
      <c r="T139" s="50"/>
      <c r="U139" s="50"/>
    </row>
    <row r="140" spans="1:21" x14ac:dyDescent="0.25">
      <c r="A140" s="28"/>
      <c r="B140" s="8"/>
      <c r="C140" s="280"/>
      <c r="D140" s="8"/>
      <c r="E140" s="8"/>
      <c r="F140" s="8"/>
      <c r="G140" s="49"/>
      <c r="H140" s="49"/>
      <c r="I140" s="49"/>
      <c r="J140" s="49"/>
      <c r="R140" s="50"/>
      <c r="S140" s="50"/>
      <c r="T140" s="50"/>
      <c r="U140" s="50"/>
    </row>
    <row r="141" spans="1:21" x14ac:dyDescent="0.25">
      <c r="A141" s="28"/>
      <c r="B141" s="8"/>
      <c r="C141" s="280"/>
      <c r="D141" s="8"/>
      <c r="E141" s="8"/>
      <c r="F141" s="8"/>
      <c r="G141" s="49"/>
      <c r="H141" s="49"/>
      <c r="I141" s="49"/>
      <c r="J141" s="49"/>
      <c r="R141" s="50"/>
      <c r="S141" s="50"/>
      <c r="T141" s="50"/>
      <c r="U141" s="50"/>
    </row>
    <row r="142" spans="1:21" x14ac:dyDescent="0.25">
      <c r="A142" s="8"/>
      <c r="B142" s="8"/>
      <c r="G142" s="50"/>
      <c r="H142" s="50"/>
      <c r="I142" s="50"/>
      <c r="J142" s="50"/>
      <c r="Q142" s="13" t="s">
        <v>14</v>
      </c>
      <c r="R142" s="13">
        <f>SUM(R117:R137)</f>
        <v>750</v>
      </c>
      <c r="S142" s="13">
        <f>SUM(S131:S137)</f>
        <v>0</v>
      </c>
      <c r="T142" s="13"/>
      <c r="U142" s="13">
        <f>SUM(U117:U137)</f>
        <v>700</v>
      </c>
    </row>
    <row r="143" spans="1:21" x14ac:dyDescent="0.25">
      <c r="F143" s="13" t="s">
        <v>14</v>
      </c>
      <c r="G143" s="13">
        <f>SUM(G118:G142)</f>
        <v>6160</v>
      </c>
      <c r="H143" s="13">
        <f>SUM(H132:H142)</f>
        <v>4992</v>
      </c>
      <c r="I143" s="13"/>
      <c r="J143" s="13">
        <f>SUM(J118:J142)</f>
        <v>5640</v>
      </c>
      <c r="Q143" s="13" t="s">
        <v>17</v>
      </c>
      <c r="R143" s="13">
        <f>R142*0.99</f>
        <v>742.5</v>
      </c>
      <c r="S143" s="10"/>
      <c r="T143" s="10"/>
      <c r="U143" s="10"/>
    </row>
    <row r="144" spans="1:21" ht="15.75" x14ac:dyDescent="0.25">
      <c r="F144" s="13" t="s">
        <v>17</v>
      </c>
      <c r="G144" s="13">
        <f>G143*0.99</f>
        <v>6098.4</v>
      </c>
      <c r="H144" s="10"/>
      <c r="I144" s="10"/>
      <c r="J144" s="10"/>
      <c r="Q144" s="289" t="s">
        <v>18</v>
      </c>
      <c r="R144" s="290"/>
      <c r="S144" s="291"/>
      <c r="T144" s="51"/>
      <c r="U144" s="42">
        <f>R143-U142</f>
        <v>42.5</v>
      </c>
    </row>
    <row r="145" spans="1:21" ht="15.75" x14ac:dyDescent="0.25">
      <c r="F145" s="289" t="s">
        <v>18</v>
      </c>
      <c r="G145" s="290"/>
      <c r="H145" s="291"/>
      <c r="I145" s="51"/>
      <c r="J145" s="42">
        <f>G144-J143</f>
        <v>458.39999999999964</v>
      </c>
    </row>
    <row r="147" spans="1:21" ht="23.25" x14ac:dyDescent="0.35">
      <c r="N147" s="306" t="s">
        <v>0</v>
      </c>
      <c r="O147" s="306"/>
      <c r="P147" s="306"/>
      <c r="Q147" s="306"/>
    </row>
    <row r="148" spans="1:21" ht="23.25" x14ac:dyDescent="0.35">
      <c r="C148" s="306" t="s">
        <v>96</v>
      </c>
      <c r="D148" s="306"/>
      <c r="E148" s="306"/>
      <c r="F148" s="306"/>
      <c r="L148" s="5" t="s">
        <v>26</v>
      </c>
      <c r="M148" s="5" t="s">
        <v>2</v>
      </c>
      <c r="N148" s="5" t="s">
        <v>3</v>
      </c>
      <c r="O148" s="5" t="s">
        <v>4</v>
      </c>
      <c r="P148" s="5" t="s">
        <v>5</v>
      </c>
      <c r="Q148" s="5" t="s">
        <v>6</v>
      </c>
      <c r="R148" s="5" t="s">
        <v>7</v>
      </c>
      <c r="S148" s="5" t="s">
        <v>44</v>
      </c>
      <c r="T148" s="62" t="s">
        <v>84</v>
      </c>
      <c r="U148" s="5" t="s">
        <v>45</v>
      </c>
    </row>
    <row r="149" spans="1:21" x14ac:dyDescent="0.25">
      <c r="A149" s="5" t="s">
        <v>26</v>
      </c>
      <c r="B149" s="5" t="s">
        <v>2</v>
      </c>
      <c r="C149" s="5" t="s">
        <v>3</v>
      </c>
      <c r="D149" s="5" t="s">
        <v>4</v>
      </c>
      <c r="E149" s="5" t="s">
        <v>5</v>
      </c>
      <c r="F149" s="5" t="s">
        <v>6</v>
      </c>
      <c r="G149" s="5" t="s">
        <v>7</v>
      </c>
      <c r="H149" s="5" t="s">
        <v>44</v>
      </c>
      <c r="I149" s="62" t="s">
        <v>84</v>
      </c>
      <c r="J149" s="5" t="s">
        <v>45</v>
      </c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/>
      <c r="B160" s="8"/>
      <c r="C160" s="8"/>
      <c r="D160" s="8"/>
      <c r="E160" s="8"/>
      <c r="F160" s="8"/>
      <c r="G160" s="49"/>
      <c r="H160" s="49"/>
      <c r="I160" s="49"/>
      <c r="J160" s="49"/>
      <c r="L160" s="7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7"/>
      <c r="B161" s="8"/>
      <c r="C161" s="8"/>
      <c r="D161" s="8"/>
      <c r="E161" s="8"/>
      <c r="F161" s="8"/>
      <c r="G161" s="49"/>
      <c r="H161" s="49"/>
      <c r="I161" s="49"/>
      <c r="J161" s="49"/>
      <c r="L161" s="7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7"/>
      <c r="B162" s="8"/>
      <c r="C162" s="8"/>
      <c r="D162" s="8"/>
      <c r="E162" s="8"/>
      <c r="F162" s="8"/>
      <c r="G162" s="49"/>
      <c r="H162" s="49"/>
      <c r="I162" s="49"/>
      <c r="J162" s="49"/>
      <c r="L162" s="7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7"/>
      <c r="B163" s="8"/>
      <c r="C163" s="8"/>
      <c r="D163" s="8"/>
      <c r="E163" s="8"/>
      <c r="F163" s="8"/>
      <c r="G163" s="49"/>
      <c r="H163" s="49"/>
      <c r="I163" s="49"/>
      <c r="J163" s="49"/>
      <c r="L163" s="7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7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8"/>
      <c r="B165" s="8"/>
      <c r="C165" s="8"/>
      <c r="D165" s="8"/>
      <c r="E165" s="8"/>
      <c r="F165" s="8"/>
      <c r="G165" s="49"/>
      <c r="H165" s="49"/>
      <c r="I165" s="49"/>
      <c r="J165" s="49"/>
      <c r="L165" s="8"/>
      <c r="M165" s="8"/>
      <c r="N165" s="8"/>
      <c r="O165" s="8"/>
      <c r="P165" s="8"/>
      <c r="Q165" s="8"/>
      <c r="R165" s="49"/>
      <c r="S165" s="49"/>
      <c r="T165" s="49"/>
      <c r="U165" s="49"/>
    </row>
    <row r="166" spans="1:21" x14ac:dyDescent="0.25">
      <c r="A166" s="8"/>
      <c r="B166" s="8"/>
      <c r="C166" s="8"/>
      <c r="D166" s="8"/>
      <c r="E166" s="8"/>
      <c r="F166" s="8"/>
      <c r="G166" s="49"/>
      <c r="H166" s="49"/>
      <c r="I166" s="49"/>
      <c r="J166" s="49"/>
      <c r="L166" s="8"/>
      <c r="M166" s="8"/>
      <c r="N166" s="8"/>
      <c r="O166" s="8"/>
      <c r="P166" s="8"/>
      <c r="Q166" s="8"/>
      <c r="R166" s="49"/>
      <c r="S166" s="49"/>
      <c r="T166" s="49"/>
      <c r="U166" s="49"/>
    </row>
    <row r="167" spans="1:21" x14ac:dyDescent="0.25">
      <c r="A167" s="8"/>
      <c r="B167" s="8"/>
      <c r="C167" s="8"/>
      <c r="D167" s="8"/>
      <c r="E167" s="8"/>
      <c r="F167" s="8"/>
      <c r="G167" s="49"/>
      <c r="H167" s="49"/>
      <c r="I167" s="49"/>
      <c r="J167" s="49"/>
      <c r="L167" s="8"/>
      <c r="M167" s="8"/>
      <c r="N167" s="8"/>
      <c r="O167" s="8"/>
      <c r="P167" s="8"/>
      <c r="Q167" s="8"/>
      <c r="R167" s="49"/>
      <c r="S167" s="49"/>
      <c r="T167" s="49"/>
      <c r="U167" s="49"/>
    </row>
    <row r="168" spans="1:21" x14ac:dyDescent="0.25">
      <c r="A168" s="8"/>
      <c r="B168" s="8"/>
      <c r="C168" s="8"/>
      <c r="D168" s="8"/>
      <c r="E168" s="8"/>
      <c r="F168" s="8"/>
      <c r="G168" s="49"/>
      <c r="H168" s="49"/>
      <c r="I168" s="49"/>
      <c r="J168" s="49"/>
      <c r="L168" s="8"/>
      <c r="M168" s="8"/>
      <c r="N168" s="8"/>
      <c r="O168" s="8"/>
      <c r="P168" s="8"/>
      <c r="Q168" s="8"/>
      <c r="R168" s="49"/>
      <c r="S168" s="49"/>
      <c r="T168" s="49"/>
      <c r="U168" s="49"/>
    </row>
    <row r="169" spans="1:21" x14ac:dyDescent="0.25">
      <c r="A169" s="8"/>
      <c r="B169" s="8"/>
      <c r="C169" s="8"/>
      <c r="D169" s="8"/>
      <c r="E169" s="8"/>
      <c r="F169" s="8"/>
      <c r="G169" s="49"/>
      <c r="H169" s="49"/>
      <c r="I169" s="49"/>
      <c r="J169" s="49"/>
      <c r="R169" s="50"/>
      <c r="S169" s="50"/>
      <c r="T169" s="50"/>
      <c r="U169" s="50"/>
    </row>
    <row r="170" spans="1:21" x14ac:dyDescent="0.25">
      <c r="G170" s="50"/>
      <c r="H170" s="50"/>
      <c r="I170" s="50"/>
      <c r="J170" s="50"/>
      <c r="Q170" s="13" t="s">
        <v>14</v>
      </c>
      <c r="R170" s="13">
        <f>SUM(R149:R169)</f>
        <v>0</v>
      </c>
      <c r="S170" s="13">
        <f>SUM(S163:S169)</f>
        <v>0</v>
      </c>
      <c r="T170" s="13"/>
      <c r="U170" s="13">
        <f>SUM(U149:U169)</f>
        <v>0</v>
      </c>
    </row>
    <row r="171" spans="1:21" x14ac:dyDescent="0.25">
      <c r="F171" s="13" t="s">
        <v>14</v>
      </c>
      <c r="G171" s="13">
        <f>SUM(G150:G170)</f>
        <v>0</v>
      </c>
      <c r="H171" s="13">
        <f>SUM(H164:H170)</f>
        <v>0</v>
      </c>
      <c r="I171" s="13"/>
      <c r="J171" s="13">
        <f>SUM(J150:J170)</f>
        <v>0</v>
      </c>
      <c r="Q171" s="13" t="s">
        <v>17</v>
      </c>
      <c r="R171" s="13">
        <f>R170*0.99</f>
        <v>0</v>
      </c>
      <c r="S171" s="10"/>
      <c r="T171" s="10"/>
      <c r="U171" s="10"/>
    </row>
    <row r="172" spans="1:21" ht="15.75" x14ac:dyDescent="0.25">
      <c r="F172" s="13" t="s">
        <v>17</v>
      </c>
      <c r="G172" s="13">
        <f>G171*0.99</f>
        <v>0</v>
      </c>
      <c r="H172" s="10"/>
      <c r="I172" s="10"/>
      <c r="J172" s="10"/>
      <c r="Q172" s="289" t="s">
        <v>18</v>
      </c>
      <c r="R172" s="290"/>
      <c r="S172" s="291"/>
      <c r="T172" s="51"/>
      <c r="U172" s="42">
        <f>R171-U170</f>
        <v>0</v>
      </c>
    </row>
    <row r="173" spans="1:21" ht="15.75" x14ac:dyDescent="0.25">
      <c r="F173" s="289" t="s">
        <v>18</v>
      </c>
      <c r="G173" s="290"/>
      <c r="H173" s="291"/>
      <c r="I173" s="51"/>
      <c r="J173" s="42">
        <f>G172-J171</f>
        <v>0</v>
      </c>
    </row>
  </sheetData>
  <mergeCells count="24">
    <mergeCell ref="F145:H145"/>
    <mergeCell ref="Q144:S144"/>
    <mergeCell ref="C148:F148"/>
    <mergeCell ref="N147:Q147"/>
    <mergeCell ref="F173:H173"/>
    <mergeCell ref="Q172:S172"/>
    <mergeCell ref="C87:F87"/>
    <mergeCell ref="N86:Q86"/>
    <mergeCell ref="F113:H113"/>
    <mergeCell ref="Q112:S112"/>
    <mergeCell ref="C116:F116"/>
    <mergeCell ref="N115:Q115"/>
    <mergeCell ref="F55:H55"/>
    <mergeCell ref="Q55:S55"/>
    <mergeCell ref="C59:F59"/>
    <mergeCell ref="N59:Q59"/>
    <mergeCell ref="F84:H84"/>
    <mergeCell ref="Q83:S83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1" sqref="G11"/>
    </sheetView>
  </sheetViews>
  <sheetFormatPr baseColWidth="10" defaultRowHeight="15" x14ac:dyDescent="0.25"/>
  <sheetData>
    <row r="1" spans="1:10" x14ac:dyDescent="0.25">
      <c r="A1" s="7">
        <v>45173</v>
      </c>
      <c r="B1" s="8" t="s">
        <v>689</v>
      </c>
      <c r="C1" s="8" t="s">
        <v>853</v>
      </c>
      <c r="D1" s="8" t="s">
        <v>711</v>
      </c>
      <c r="E1" s="8" t="s">
        <v>745</v>
      </c>
      <c r="F1" s="8"/>
      <c r="G1" s="49">
        <v>150</v>
      </c>
      <c r="H1" s="49"/>
      <c r="I1" s="49" t="s">
        <v>854</v>
      </c>
      <c r="J1" s="49">
        <v>140</v>
      </c>
    </row>
    <row r="2" spans="1:10" x14ac:dyDescent="0.25">
      <c r="A2" s="7">
        <v>45173</v>
      </c>
      <c r="B2" s="8" t="s">
        <v>546</v>
      </c>
      <c r="C2" s="8" t="s">
        <v>139</v>
      </c>
      <c r="D2" s="8" t="s">
        <v>711</v>
      </c>
      <c r="E2" s="8" t="s">
        <v>745</v>
      </c>
      <c r="F2" s="8"/>
      <c r="G2" s="49">
        <v>150</v>
      </c>
      <c r="H2" s="49"/>
      <c r="I2" s="49" t="s">
        <v>854</v>
      </c>
      <c r="J2" s="49">
        <v>140</v>
      </c>
    </row>
    <row r="3" spans="1:10" x14ac:dyDescent="0.25">
      <c r="A3" s="7">
        <v>45176</v>
      </c>
      <c r="B3" s="8" t="s">
        <v>546</v>
      </c>
      <c r="C3" s="8" t="s">
        <v>139</v>
      </c>
      <c r="D3" s="8" t="s">
        <v>711</v>
      </c>
      <c r="E3" s="8" t="s">
        <v>217</v>
      </c>
      <c r="F3" s="8"/>
      <c r="G3" s="49">
        <v>140</v>
      </c>
      <c r="H3" s="49"/>
      <c r="I3" s="49" t="s">
        <v>854</v>
      </c>
      <c r="J3" s="49">
        <v>130</v>
      </c>
    </row>
    <row r="4" spans="1:10" x14ac:dyDescent="0.25">
      <c r="G4" s="50">
        <f>SUM(G1:G3)</f>
        <v>440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F168"/>
  <sheetViews>
    <sheetView topLeftCell="H82" workbookViewId="0">
      <selection activeCell="O95" sqref="O95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17" max="17" width="4.5703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306" t="s">
        <v>24</v>
      </c>
      <c r="D1" s="306"/>
      <c r="E1" s="306"/>
      <c r="F1" s="306"/>
      <c r="N1" s="306" t="s">
        <v>87</v>
      </c>
      <c r="O1" s="306"/>
      <c r="P1" s="306"/>
      <c r="Q1" s="30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89" t="s">
        <v>18</v>
      </c>
      <c r="G26" s="290"/>
      <c r="H26" s="291"/>
      <c r="I26" s="51"/>
      <c r="J26" s="42">
        <f>G25-J24</f>
        <v>18</v>
      </c>
      <c r="Q26" s="289" t="s">
        <v>18</v>
      </c>
      <c r="R26" s="290"/>
      <c r="S26" s="291"/>
      <c r="T26" s="51"/>
      <c r="U26" s="42">
        <f>R25-U24</f>
        <v>31</v>
      </c>
    </row>
    <row r="30" spans="1:32" ht="26.25" x14ac:dyDescent="0.4">
      <c r="C30" s="306" t="s">
        <v>101</v>
      </c>
      <c r="D30" s="306"/>
      <c r="E30" s="306"/>
      <c r="F30" s="306"/>
      <c r="H30" s="170" t="s">
        <v>567</v>
      </c>
      <c r="I30" s="170">
        <v>544</v>
      </c>
      <c r="N30" s="306" t="s">
        <v>89</v>
      </c>
      <c r="O30" s="306"/>
      <c r="P30" s="306"/>
      <c r="Q30" s="306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89" t="s">
        <v>18</v>
      </c>
      <c r="G55" s="290"/>
      <c r="H55" s="291"/>
      <c r="I55" s="51"/>
      <c r="J55" s="42">
        <f>G54-J53</f>
        <v>28.5</v>
      </c>
      <c r="Q55" s="289" t="s">
        <v>18</v>
      </c>
      <c r="R55" s="290"/>
      <c r="S55" s="291"/>
      <c r="T55" s="51"/>
      <c r="U55" s="42">
        <f>R54-U53</f>
        <v>80</v>
      </c>
    </row>
    <row r="59" spans="1:21" ht="23.25" x14ac:dyDescent="0.35">
      <c r="C59" s="306" t="s">
        <v>97</v>
      </c>
      <c r="D59" s="306"/>
      <c r="E59" s="306"/>
      <c r="F59" s="306"/>
      <c r="N59" s="306" t="s">
        <v>91</v>
      </c>
      <c r="O59" s="306"/>
      <c r="P59" s="306"/>
      <c r="Q59" s="30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2" x14ac:dyDescent="0.25">
      <c r="G81" s="50"/>
      <c r="H81" s="50"/>
      <c r="I81" s="50"/>
      <c r="J81" s="50"/>
      <c r="R81" s="50"/>
      <c r="S81" s="50"/>
      <c r="T81" s="50"/>
      <c r="U81" s="50"/>
    </row>
    <row r="82" spans="1:22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2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2" ht="15.75" x14ac:dyDescent="0.25">
      <c r="F84" s="289" t="s">
        <v>18</v>
      </c>
      <c r="G84" s="290"/>
      <c r="H84" s="291"/>
      <c r="I84" s="51"/>
      <c r="J84" s="42">
        <f>G83-J82</f>
        <v>56.5</v>
      </c>
      <c r="Q84" s="289" t="s">
        <v>18</v>
      </c>
      <c r="R84" s="290"/>
      <c r="S84" s="291"/>
      <c r="T84" s="51"/>
      <c r="U84" s="42">
        <f>R83-U82</f>
        <v>0</v>
      </c>
    </row>
    <row r="87" spans="1:22" ht="23.25" x14ac:dyDescent="0.35">
      <c r="C87" s="306" t="s">
        <v>92</v>
      </c>
      <c r="D87" s="306"/>
      <c r="E87" s="306"/>
      <c r="F87" s="306"/>
      <c r="N87" s="306" t="s">
        <v>93</v>
      </c>
      <c r="O87" s="306"/>
      <c r="P87" s="306"/>
      <c r="Q87" s="306"/>
    </row>
    <row r="88" spans="1:22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10</v>
      </c>
      <c r="U88" s="5" t="s">
        <v>45</v>
      </c>
    </row>
    <row r="89" spans="1:22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8">
        <v>713</v>
      </c>
      <c r="U89" s="49">
        <v>375</v>
      </c>
    </row>
    <row r="90" spans="1:22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862</v>
      </c>
      <c r="P90" s="8" t="s">
        <v>316</v>
      </c>
      <c r="Q90" s="8"/>
      <c r="R90" s="49">
        <v>150</v>
      </c>
      <c r="S90" s="49"/>
      <c r="T90" s="8">
        <v>713</v>
      </c>
      <c r="U90" s="49">
        <v>130</v>
      </c>
    </row>
    <row r="91" spans="1:22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330</v>
      </c>
      <c r="S91" s="49">
        <v>90</v>
      </c>
      <c r="T91" s="8">
        <v>713</v>
      </c>
      <c r="U91" s="49">
        <v>300</v>
      </c>
      <c r="V91" s="283">
        <v>220</v>
      </c>
    </row>
    <row r="92" spans="1:22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2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2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2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2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880</v>
      </c>
      <c r="S110" s="13">
        <f>SUM(S103:S109)</f>
        <v>0</v>
      </c>
      <c r="T110" s="13"/>
      <c r="U110" s="13">
        <f>SUM(U89:U109)</f>
        <v>805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836</v>
      </c>
      <c r="S111" s="10"/>
      <c r="T111" s="10"/>
      <c r="U111" s="10"/>
    </row>
    <row r="112" spans="1:21" ht="15.75" x14ac:dyDescent="0.25">
      <c r="F112" s="289" t="s">
        <v>18</v>
      </c>
      <c r="G112" s="290"/>
      <c r="H112" s="291"/>
      <c r="I112" s="51"/>
      <c r="J112" s="42">
        <f>G111-J110</f>
        <v>0</v>
      </c>
      <c r="Q112" s="289" t="s">
        <v>18</v>
      </c>
      <c r="R112" s="290"/>
      <c r="S112" s="291"/>
      <c r="T112" s="51"/>
      <c r="U112" s="42">
        <f>R111-U110</f>
        <v>31</v>
      </c>
    </row>
    <row r="115" spans="1:21" ht="23.25" x14ac:dyDescent="0.35">
      <c r="C115" s="306" t="s">
        <v>94</v>
      </c>
      <c r="D115" s="306"/>
      <c r="E115" s="306"/>
      <c r="F115" s="306"/>
      <c r="N115" s="306" t="s">
        <v>99</v>
      </c>
      <c r="O115" s="306"/>
      <c r="P115" s="306"/>
      <c r="Q115" s="30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49"/>
      <c r="J117" s="49">
        <v>350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49"/>
      <c r="J118" s="49">
        <v>130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45176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280</v>
      </c>
      <c r="H119" s="49"/>
      <c r="I119" s="49"/>
      <c r="J119" s="49">
        <v>250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45197</v>
      </c>
      <c r="B120" s="8" t="s">
        <v>870</v>
      </c>
      <c r="C120" s="8" t="s">
        <v>122</v>
      </c>
      <c r="D120" s="8" t="s">
        <v>948</v>
      </c>
      <c r="E120" s="8" t="s">
        <v>949</v>
      </c>
      <c r="F120" s="8">
        <v>64564</v>
      </c>
      <c r="G120" s="49">
        <v>260</v>
      </c>
      <c r="H120" s="49"/>
      <c r="I120" s="49"/>
      <c r="J120" s="49">
        <v>230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45197</v>
      </c>
      <c r="B121" s="8" t="s">
        <v>194</v>
      </c>
      <c r="C121" s="8" t="s">
        <v>139</v>
      </c>
      <c r="D121" s="8" t="s">
        <v>195</v>
      </c>
      <c r="E121" s="8" t="s">
        <v>950</v>
      </c>
      <c r="F121" s="8"/>
      <c r="G121" s="49">
        <v>390</v>
      </c>
      <c r="H121" s="49"/>
      <c r="I121" s="49"/>
      <c r="J121" s="49">
        <v>350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1460</v>
      </c>
      <c r="H138" s="13">
        <f>SUM(H131:H137)</f>
        <v>0</v>
      </c>
      <c r="I138" s="13"/>
      <c r="J138" s="13">
        <f>SUM(J117:J137)</f>
        <v>1310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G138*0.95</f>
        <v>1387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9" t="s">
        <v>18</v>
      </c>
      <c r="G140" s="290"/>
      <c r="H140" s="291"/>
      <c r="I140" s="51"/>
      <c r="J140" s="42">
        <f>G139-J138</f>
        <v>77</v>
      </c>
      <c r="Q140" s="289" t="s">
        <v>18</v>
      </c>
      <c r="R140" s="290"/>
      <c r="S140" s="291"/>
      <c r="T140" s="51"/>
      <c r="U140" s="42">
        <f>R139-U138</f>
        <v>0</v>
      </c>
    </row>
    <row r="143" spans="1:21" ht="23.25" x14ac:dyDescent="0.35">
      <c r="C143" s="306" t="s">
        <v>96</v>
      </c>
      <c r="D143" s="306"/>
      <c r="E143" s="306"/>
      <c r="F143" s="306"/>
      <c r="N143" s="306" t="s">
        <v>0</v>
      </c>
      <c r="O143" s="306"/>
      <c r="P143" s="306"/>
      <c r="Q143" s="30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9" t="s">
        <v>18</v>
      </c>
      <c r="G168" s="290"/>
      <c r="H168" s="291"/>
      <c r="I168" s="51"/>
      <c r="J168" s="42">
        <f>G167-J166</f>
        <v>0</v>
      </c>
      <c r="Q168" s="289" t="s">
        <v>18</v>
      </c>
      <c r="R168" s="290"/>
      <c r="S168" s="291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1:Q164"/>
  <sheetViews>
    <sheetView topLeftCell="A127" workbookViewId="0">
      <selection activeCell="G142" sqref="G142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9" t="s">
        <v>24</v>
      </c>
      <c r="D1" s="309"/>
      <c r="E1" s="309"/>
      <c r="F1" s="54"/>
      <c r="L1" s="309" t="s">
        <v>87</v>
      </c>
      <c r="M1" s="309"/>
      <c r="N1" s="309"/>
      <c r="O1" s="54"/>
    </row>
    <row r="2" spans="2:17" ht="27" x14ac:dyDescent="0.35">
      <c r="C2" s="309"/>
      <c r="D2" s="309"/>
      <c r="E2" s="309"/>
      <c r="F2" s="54"/>
      <c r="L2" s="309"/>
      <c r="M2" s="309"/>
      <c r="N2" s="30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10" t="s">
        <v>40</v>
      </c>
      <c r="D21" s="311"/>
      <c r="E21" s="311"/>
      <c r="F21" s="312"/>
      <c r="G21" s="307">
        <f>SUM(G5:G20)</f>
        <v>0</v>
      </c>
      <c r="H21" s="8"/>
      <c r="K21" s="8"/>
      <c r="L21" s="310" t="s">
        <v>40</v>
      </c>
      <c r="M21" s="311"/>
      <c r="N21" s="311"/>
      <c r="O21" s="312"/>
      <c r="P21" s="307">
        <f>SUM(P5:P20)</f>
        <v>0</v>
      </c>
      <c r="Q21" s="8"/>
    </row>
    <row r="22" spans="2:17" ht="15" customHeight="1" x14ac:dyDescent="0.25">
      <c r="B22" s="8"/>
      <c r="C22" s="313"/>
      <c r="D22" s="314"/>
      <c r="E22" s="314"/>
      <c r="F22" s="315"/>
      <c r="G22" s="308"/>
      <c r="H22" s="8"/>
      <c r="K22" s="8"/>
      <c r="L22" s="313"/>
      <c r="M22" s="314"/>
      <c r="N22" s="314"/>
      <c r="O22" s="315"/>
      <c r="P22" s="308"/>
      <c r="Q22" s="8"/>
    </row>
    <row r="28" spans="2:17" ht="27" x14ac:dyDescent="0.35">
      <c r="C28" s="309" t="s">
        <v>88</v>
      </c>
      <c r="D28" s="309"/>
      <c r="E28" s="309"/>
      <c r="F28" s="54"/>
      <c r="L28" s="309" t="s">
        <v>89</v>
      </c>
      <c r="M28" s="309"/>
      <c r="N28" s="309"/>
      <c r="O28" s="54"/>
    </row>
    <row r="29" spans="2:17" ht="27" x14ac:dyDescent="0.35">
      <c r="C29" s="309"/>
      <c r="D29" s="309"/>
      <c r="E29" s="309"/>
      <c r="F29" s="54"/>
      <c r="L29" s="309"/>
      <c r="M29" s="309"/>
      <c r="N29" s="30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10" t="s">
        <v>40</v>
      </c>
      <c r="D48" s="311"/>
      <c r="E48" s="311"/>
      <c r="F48" s="312"/>
      <c r="G48" s="307">
        <f>SUM(G32:G47)</f>
        <v>0</v>
      </c>
      <c r="H48" s="8"/>
      <c r="K48" s="8"/>
      <c r="L48" s="310" t="s">
        <v>40</v>
      </c>
      <c r="M48" s="311"/>
      <c r="N48" s="311"/>
      <c r="O48" s="312"/>
      <c r="P48" s="307">
        <f>SUM(P32:P47)</f>
        <v>0</v>
      </c>
      <c r="Q48" s="8"/>
    </row>
    <row r="49" spans="2:17" x14ac:dyDescent="0.25">
      <c r="B49" s="8"/>
      <c r="C49" s="313"/>
      <c r="D49" s="314"/>
      <c r="E49" s="314"/>
      <c r="F49" s="315"/>
      <c r="G49" s="308"/>
      <c r="H49" s="8"/>
      <c r="K49" s="8"/>
      <c r="L49" s="313"/>
      <c r="M49" s="314"/>
      <c r="N49" s="314"/>
      <c r="O49" s="315"/>
      <c r="P49" s="308"/>
      <c r="Q49" s="8"/>
    </row>
    <row r="55" spans="2:17" ht="27" x14ac:dyDescent="0.35">
      <c r="C55" s="309" t="s">
        <v>97</v>
      </c>
      <c r="D55" s="309"/>
      <c r="E55" s="309"/>
      <c r="F55" s="54"/>
      <c r="L55" s="309" t="s">
        <v>91</v>
      </c>
      <c r="M55" s="309"/>
      <c r="N55" s="309"/>
      <c r="O55" s="54"/>
    </row>
    <row r="56" spans="2:17" ht="27" x14ac:dyDescent="0.35">
      <c r="C56" s="309"/>
      <c r="D56" s="309"/>
      <c r="E56" s="309"/>
      <c r="F56" s="54"/>
      <c r="L56" s="309"/>
      <c r="M56" s="309"/>
      <c r="N56" s="30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10" t="s">
        <v>40</v>
      </c>
      <c r="D75" s="311"/>
      <c r="E75" s="311"/>
      <c r="F75" s="312"/>
      <c r="G75" s="307">
        <f>SUM(G59:G74)</f>
        <v>0</v>
      </c>
      <c r="H75" s="8"/>
      <c r="K75" s="8"/>
      <c r="L75" s="310" t="s">
        <v>40</v>
      </c>
      <c r="M75" s="311"/>
      <c r="N75" s="311"/>
      <c r="O75" s="312"/>
      <c r="P75" s="307">
        <f>SUM(P59:P74)</f>
        <v>0</v>
      </c>
      <c r="Q75" s="8"/>
    </row>
    <row r="76" spans="2:17" x14ac:dyDescent="0.25">
      <c r="B76" s="8"/>
      <c r="C76" s="313"/>
      <c r="D76" s="314"/>
      <c r="E76" s="314"/>
      <c r="F76" s="315"/>
      <c r="G76" s="308"/>
      <c r="H76" s="8"/>
      <c r="K76" s="8"/>
      <c r="L76" s="313"/>
      <c r="M76" s="314"/>
      <c r="N76" s="314"/>
      <c r="O76" s="315"/>
      <c r="P76" s="308"/>
      <c r="Q76" s="8"/>
    </row>
    <row r="82" spans="2:17" ht="27" x14ac:dyDescent="0.35">
      <c r="C82" s="309" t="s">
        <v>92</v>
      </c>
      <c r="D82" s="309"/>
      <c r="E82" s="309"/>
      <c r="F82" s="54"/>
      <c r="L82" s="309" t="s">
        <v>93</v>
      </c>
      <c r="M82" s="309"/>
      <c r="N82" s="309"/>
      <c r="O82" s="54"/>
    </row>
    <row r="83" spans="2:17" ht="27" x14ac:dyDescent="0.35">
      <c r="C83" s="309"/>
      <c r="D83" s="309"/>
      <c r="E83" s="309"/>
      <c r="F83" s="54"/>
      <c r="L83" s="309"/>
      <c r="M83" s="309"/>
      <c r="N83" s="30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10" t="s">
        <v>40</v>
      </c>
      <c r="D107" s="311"/>
      <c r="E107" s="311"/>
      <c r="F107" s="312"/>
      <c r="G107" s="307">
        <f>SUM(G86:G106)</f>
        <v>0</v>
      </c>
      <c r="H107" s="8"/>
      <c r="K107" s="8"/>
      <c r="L107" s="310" t="s">
        <v>40</v>
      </c>
      <c r="M107" s="311"/>
      <c r="N107" s="311"/>
      <c r="O107" s="312"/>
      <c r="P107" s="307">
        <f>SUM(P86:P106)</f>
        <v>3440</v>
      </c>
      <c r="Q107" s="8"/>
    </row>
    <row r="108" spans="2:17" x14ac:dyDescent="0.25">
      <c r="B108" s="8"/>
      <c r="C108" s="313"/>
      <c r="D108" s="314"/>
      <c r="E108" s="314"/>
      <c r="F108" s="315"/>
      <c r="G108" s="308"/>
      <c r="H108" s="8"/>
      <c r="K108" s="8"/>
      <c r="L108" s="313"/>
      <c r="M108" s="314"/>
      <c r="N108" s="314"/>
      <c r="O108" s="315"/>
      <c r="P108" s="308"/>
      <c r="Q108" s="8"/>
    </row>
    <row r="115" spans="2:17" ht="27" x14ac:dyDescent="0.35">
      <c r="C115" s="309" t="s">
        <v>844</v>
      </c>
      <c r="D115" s="309"/>
      <c r="E115" s="309"/>
      <c r="F115" s="54"/>
      <c r="L115" s="309" t="s">
        <v>99</v>
      </c>
      <c r="M115" s="309"/>
      <c r="N115" s="309"/>
      <c r="O115" s="54"/>
    </row>
    <row r="116" spans="2:17" ht="27" x14ac:dyDescent="0.35">
      <c r="C116" s="309"/>
      <c r="D116" s="309"/>
      <c r="E116" s="309"/>
      <c r="F116" s="54"/>
      <c r="L116" s="309"/>
      <c r="M116" s="309"/>
      <c r="N116" s="309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/>
      <c r="O121" s="10">
        <f t="shared" si="1"/>
        <v>0</v>
      </c>
      <c r="P121" s="10">
        <f>N121+L121</f>
        <v>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/>
      <c r="M124" s="8">
        <v>1</v>
      </c>
      <c r="N124" s="10"/>
      <c r="O124" s="10">
        <f t="shared" si="1"/>
        <v>0</v>
      </c>
      <c r="P124" s="10">
        <f>N124*M124+L124</f>
        <v>0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/>
      <c r="O127" s="10">
        <f t="shared" si="1"/>
        <v>0</v>
      </c>
      <c r="P127" s="10">
        <f>N127*M127+L127</f>
        <v>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10" t="s">
        <v>40</v>
      </c>
      <c r="M135" s="311"/>
      <c r="N135" s="311"/>
      <c r="O135" s="312"/>
      <c r="P135" s="307">
        <f>SUM(P119:P134)</f>
        <v>0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13"/>
      <c r="M136" s="314"/>
      <c r="N136" s="314"/>
      <c r="O136" s="315"/>
      <c r="P136" s="308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10" t="s">
        <v>40</v>
      </c>
      <c r="D140" s="311"/>
      <c r="E140" s="311"/>
      <c r="F140" s="312"/>
      <c r="G140" s="316">
        <f>SUM(G119:G139)</f>
        <v>340</v>
      </c>
      <c r="H140" s="8"/>
    </row>
    <row r="141" spans="2:17" x14ac:dyDescent="0.25">
      <c r="B141" s="8"/>
      <c r="C141" s="313"/>
      <c r="D141" s="314"/>
      <c r="E141" s="314"/>
      <c r="F141" s="315"/>
      <c r="G141" s="317"/>
      <c r="H141" s="8"/>
    </row>
    <row r="142" spans="2:17" x14ac:dyDescent="0.25">
      <c r="G142" s="212">
        <f>G140</f>
        <v>340</v>
      </c>
    </row>
    <row r="143" spans="2:17" ht="27" x14ac:dyDescent="0.35">
      <c r="C143" s="309" t="s">
        <v>96</v>
      </c>
      <c r="D143" s="309"/>
      <c r="E143" s="309"/>
      <c r="F143" s="54"/>
      <c r="L143" s="309" t="s">
        <v>0</v>
      </c>
      <c r="M143" s="309"/>
      <c r="N143" s="309"/>
      <c r="O143" s="54"/>
    </row>
    <row r="144" spans="2:17" ht="27" x14ac:dyDescent="0.35">
      <c r="C144" s="309"/>
      <c r="D144" s="309"/>
      <c r="E144" s="309"/>
      <c r="F144" s="54"/>
      <c r="L144" s="309"/>
      <c r="M144" s="309"/>
      <c r="N144" s="309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/>
      <c r="F152" s="10">
        <f t="shared" si="3"/>
        <v>0</v>
      </c>
      <c r="G152" s="10">
        <f>E152*D152+C152</f>
        <v>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10" t="s">
        <v>40</v>
      </c>
      <c r="D163" s="311"/>
      <c r="E163" s="311"/>
      <c r="F163" s="312"/>
      <c r="G163" s="307">
        <f>SUM(G147:G162)</f>
        <v>0</v>
      </c>
      <c r="H163" s="8"/>
      <c r="K163" s="8"/>
      <c r="L163" s="310" t="s">
        <v>40</v>
      </c>
      <c r="M163" s="311"/>
      <c r="N163" s="311"/>
      <c r="O163" s="312"/>
      <c r="P163" s="307">
        <f>SUM(P147:P162)</f>
        <v>0</v>
      </c>
      <c r="Q163" s="8"/>
    </row>
    <row r="164" spans="2:17" x14ac:dyDescent="0.25">
      <c r="B164" s="8"/>
      <c r="C164" s="313"/>
      <c r="D164" s="314"/>
      <c r="E164" s="314"/>
      <c r="F164" s="315"/>
      <c r="G164" s="308"/>
      <c r="H164" s="8"/>
      <c r="K164" s="8"/>
      <c r="L164" s="313"/>
      <c r="M164" s="314"/>
      <c r="N164" s="314"/>
      <c r="O164" s="315"/>
      <c r="P164" s="308"/>
      <c r="Q164" s="8"/>
    </row>
  </sheetData>
  <mergeCells count="36"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11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06" t="s">
        <v>0</v>
      </c>
      <c r="D1" s="306"/>
      <c r="E1" s="306"/>
      <c r="F1" s="306"/>
      <c r="N1" s="306" t="s">
        <v>87</v>
      </c>
      <c r="O1" s="306"/>
      <c r="P1" s="306"/>
      <c r="Q1" s="30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89" t="s">
        <v>18</v>
      </c>
      <c r="G26" s="290"/>
      <c r="H26" s="291"/>
      <c r="I26" s="51"/>
      <c r="J26" s="42">
        <f>G25-J24</f>
        <v>58.549999999999955</v>
      </c>
      <c r="Q26" s="289" t="s">
        <v>18</v>
      </c>
      <c r="R26" s="290"/>
      <c r="S26" s="291"/>
      <c r="T26" s="51"/>
      <c r="U26" s="42">
        <f>T24-U24</f>
        <v>115</v>
      </c>
    </row>
    <row r="30" spans="1:21" ht="23.25" x14ac:dyDescent="0.35">
      <c r="C30" s="306" t="s">
        <v>101</v>
      </c>
      <c r="D30" s="306"/>
      <c r="E30" s="306"/>
      <c r="F30" s="306"/>
      <c r="N30" s="306" t="s">
        <v>89</v>
      </c>
      <c r="O30" s="306"/>
      <c r="P30" s="306"/>
      <c r="Q30" s="30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89" t="s">
        <v>18</v>
      </c>
      <c r="G55" s="290"/>
      <c r="H55" s="291"/>
      <c r="I55" s="51"/>
      <c r="J55" s="42">
        <f>G54-J53</f>
        <v>0</v>
      </c>
      <c r="Q55" s="289" t="s">
        <v>18</v>
      </c>
      <c r="R55" s="290"/>
      <c r="S55" s="291"/>
      <c r="T55" s="51"/>
      <c r="U55" s="42">
        <f>R54-U53</f>
        <v>0</v>
      </c>
    </row>
    <row r="59" spans="1:21" ht="23.25" x14ac:dyDescent="0.35">
      <c r="C59" s="306" t="s">
        <v>97</v>
      </c>
      <c r="D59" s="306"/>
      <c r="E59" s="306"/>
      <c r="F59" s="306"/>
      <c r="N59" s="306" t="s">
        <v>91</v>
      </c>
      <c r="O59" s="306"/>
      <c r="P59" s="306"/>
      <c r="Q59" s="30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89" t="s">
        <v>18</v>
      </c>
      <c r="G84" s="290"/>
      <c r="H84" s="291"/>
      <c r="I84" s="51"/>
      <c r="J84" s="42">
        <f>G83-J82</f>
        <v>0</v>
      </c>
      <c r="Q84" s="289" t="s">
        <v>18</v>
      </c>
      <c r="R84" s="290"/>
      <c r="S84" s="291"/>
      <c r="T84" s="51"/>
      <c r="U84" s="42">
        <f>R83-U82</f>
        <v>0</v>
      </c>
    </row>
    <row r="87" spans="1:21" ht="23.25" x14ac:dyDescent="0.35">
      <c r="C87" s="306" t="s">
        <v>92</v>
      </c>
      <c r="D87" s="306"/>
      <c r="E87" s="306"/>
      <c r="F87" s="306"/>
      <c r="N87" s="306" t="s">
        <v>93</v>
      </c>
      <c r="O87" s="306"/>
      <c r="P87" s="306"/>
      <c r="Q87" s="30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89" t="s">
        <v>18</v>
      </c>
      <c r="G112" s="290"/>
      <c r="H112" s="291"/>
      <c r="I112" s="51"/>
      <c r="J112" s="42">
        <f>G111-J110</f>
        <v>0</v>
      </c>
      <c r="Q112" s="289" t="s">
        <v>18</v>
      </c>
      <c r="R112" s="290"/>
      <c r="S112" s="291"/>
      <c r="T112" s="51"/>
      <c r="U112" s="42">
        <f>R111-U110</f>
        <v>0</v>
      </c>
    </row>
    <row r="115" spans="1:21" ht="23.25" x14ac:dyDescent="0.35">
      <c r="C115" s="306" t="s">
        <v>94</v>
      </c>
      <c r="D115" s="306"/>
      <c r="E115" s="306"/>
      <c r="F115" s="306"/>
      <c r="N115" s="306" t="s">
        <v>99</v>
      </c>
      <c r="O115" s="306"/>
      <c r="P115" s="306"/>
      <c r="Q115" s="30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9" t="s">
        <v>18</v>
      </c>
      <c r="G140" s="290"/>
      <c r="H140" s="291"/>
      <c r="I140" s="51"/>
      <c r="J140" s="42">
        <f>G139-J138</f>
        <v>0</v>
      </c>
      <c r="Q140" s="289" t="s">
        <v>18</v>
      </c>
      <c r="R140" s="290"/>
      <c r="S140" s="291"/>
      <c r="T140" s="51"/>
      <c r="U140" s="42">
        <f>R139-U138</f>
        <v>0</v>
      </c>
    </row>
    <row r="143" spans="1:21" ht="23.25" x14ac:dyDescent="0.35">
      <c r="C143" s="306" t="s">
        <v>96</v>
      </c>
      <c r="D143" s="306"/>
      <c r="E143" s="306"/>
      <c r="F143" s="306"/>
      <c r="N143" s="306" t="s">
        <v>0</v>
      </c>
      <c r="O143" s="306"/>
      <c r="P143" s="306"/>
      <c r="Q143" s="30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9" t="s">
        <v>18</v>
      </c>
      <c r="G168" s="290"/>
      <c r="H168" s="291"/>
      <c r="I168" s="51"/>
      <c r="J168" s="42">
        <f>G167-J166</f>
        <v>0</v>
      </c>
      <c r="Q168" s="289" t="s">
        <v>18</v>
      </c>
      <c r="R168" s="290"/>
      <c r="S168" s="291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2"/>
  <sheetViews>
    <sheetView topLeftCell="A109" workbookViewId="0">
      <selection activeCell="Q67" sqref="Q67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9" t="s">
        <v>24</v>
      </c>
      <c r="D1" s="309"/>
      <c r="E1" s="309"/>
      <c r="F1" s="54"/>
      <c r="L1" s="309" t="s">
        <v>87</v>
      </c>
      <c r="M1" s="309"/>
      <c r="N1" s="309"/>
      <c r="O1" s="54"/>
    </row>
    <row r="2" spans="2:17" ht="27" x14ac:dyDescent="0.35">
      <c r="C2" s="309"/>
      <c r="D2" s="309"/>
      <c r="E2" s="309"/>
      <c r="F2" s="54"/>
      <c r="L2" s="309"/>
      <c r="M2" s="309"/>
      <c r="N2" s="30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10" t="s">
        <v>40</v>
      </c>
      <c r="D21" s="311"/>
      <c r="E21" s="311"/>
      <c r="F21" s="312"/>
      <c r="G21" s="307">
        <f>SUM(G5:G20)</f>
        <v>560</v>
      </c>
      <c r="H21" s="8"/>
      <c r="K21" s="8"/>
      <c r="L21" s="310" t="s">
        <v>40</v>
      </c>
      <c r="M21" s="311"/>
      <c r="N21" s="311"/>
      <c r="O21" s="312"/>
      <c r="P21" s="307">
        <f>SUM(P5:P20)</f>
        <v>510</v>
      </c>
      <c r="Q21" s="8"/>
    </row>
    <row r="22" spans="2:17" ht="15" customHeight="1" x14ac:dyDescent="0.25">
      <c r="B22" s="8"/>
      <c r="C22" s="313"/>
      <c r="D22" s="314"/>
      <c r="E22" s="314"/>
      <c r="F22" s="315"/>
      <c r="G22" s="308"/>
      <c r="H22" s="8"/>
      <c r="K22" s="8"/>
      <c r="L22" s="313"/>
      <c r="M22" s="314"/>
      <c r="N22" s="314"/>
      <c r="O22" s="315"/>
      <c r="P22" s="308"/>
      <c r="Q22" s="8"/>
    </row>
    <row r="28" spans="2:17" ht="27" x14ac:dyDescent="0.35">
      <c r="C28" s="309" t="s">
        <v>88</v>
      </c>
      <c r="D28" s="309"/>
      <c r="E28" s="309"/>
      <c r="F28" s="54"/>
      <c r="L28" s="309" t="s">
        <v>89</v>
      </c>
      <c r="M28" s="309"/>
      <c r="N28" s="309"/>
      <c r="O28" s="54"/>
    </row>
    <row r="29" spans="2:17" ht="27" x14ac:dyDescent="0.35">
      <c r="C29" s="309"/>
      <c r="D29" s="309"/>
      <c r="E29" s="309"/>
      <c r="F29" s="54"/>
      <c r="L29" s="309"/>
      <c r="M29" s="309"/>
      <c r="N29" s="30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10" t="s">
        <v>40</v>
      </c>
      <c r="D48" s="311"/>
      <c r="E48" s="311"/>
      <c r="F48" s="312"/>
      <c r="G48" s="307">
        <f>SUM(G32:G47)</f>
        <v>540</v>
      </c>
      <c r="H48" s="8"/>
      <c r="K48" s="8"/>
      <c r="L48" s="310" t="s">
        <v>40</v>
      </c>
      <c r="M48" s="311"/>
      <c r="N48" s="311"/>
      <c r="O48" s="312"/>
      <c r="P48" s="307">
        <f>SUM(P32:P47)</f>
        <v>570</v>
      </c>
      <c r="Q48" s="8"/>
    </row>
    <row r="49" spans="2:17" x14ac:dyDescent="0.25">
      <c r="B49" s="8"/>
      <c r="C49" s="313"/>
      <c r="D49" s="314"/>
      <c r="E49" s="314"/>
      <c r="F49" s="315"/>
      <c r="G49" s="308"/>
      <c r="H49" s="8"/>
      <c r="K49" s="8"/>
      <c r="L49" s="313"/>
      <c r="M49" s="314"/>
      <c r="N49" s="314"/>
      <c r="O49" s="315"/>
      <c r="P49" s="308"/>
      <c r="Q49" s="8"/>
    </row>
    <row r="55" spans="2:17" ht="27" x14ac:dyDescent="0.35">
      <c r="C55" s="309" t="s">
        <v>97</v>
      </c>
      <c r="D55" s="309"/>
      <c r="E55" s="309"/>
      <c r="F55" s="54"/>
      <c r="L55" s="309" t="s">
        <v>91</v>
      </c>
      <c r="M55" s="309"/>
      <c r="N55" s="309"/>
      <c r="O55" s="54"/>
    </row>
    <row r="56" spans="2:17" ht="27" x14ac:dyDescent="0.35">
      <c r="C56" s="309"/>
      <c r="D56" s="309"/>
      <c r="E56" s="309"/>
      <c r="F56" s="54"/>
      <c r="L56" s="309"/>
      <c r="M56" s="309"/>
      <c r="N56" s="30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10" t="s">
        <v>40</v>
      </c>
      <c r="D75" s="311"/>
      <c r="E75" s="311"/>
      <c r="F75" s="312"/>
      <c r="G75" s="307">
        <f>SUM(G59:G74)</f>
        <v>500</v>
      </c>
      <c r="H75" s="8"/>
      <c r="K75" s="8"/>
      <c r="L75" s="310" t="s">
        <v>40</v>
      </c>
      <c r="M75" s="311"/>
      <c r="N75" s="311"/>
      <c r="O75" s="312"/>
      <c r="P75" s="307">
        <f>SUM(P59:P74)</f>
        <v>540</v>
      </c>
      <c r="Q75" s="8"/>
    </row>
    <row r="76" spans="2:17" x14ac:dyDescent="0.25">
      <c r="B76" s="8"/>
      <c r="C76" s="313"/>
      <c r="D76" s="314"/>
      <c r="E76" s="314"/>
      <c r="F76" s="315"/>
      <c r="G76" s="308"/>
      <c r="H76" s="8"/>
      <c r="K76" s="8"/>
      <c r="L76" s="313"/>
      <c r="M76" s="314"/>
      <c r="N76" s="314"/>
      <c r="O76" s="315"/>
      <c r="P76" s="308"/>
      <c r="Q76" s="8"/>
    </row>
    <row r="82" spans="2:17" ht="27" x14ac:dyDescent="0.35">
      <c r="C82" s="309" t="s">
        <v>92</v>
      </c>
      <c r="D82" s="309"/>
      <c r="E82" s="309"/>
      <c r="F82" s="54"/>
      <c r="L82" s="309" t="s">
        <v>93</v>
      </c>
      <c r="M82" s="309"/>
      <c r="N82" s="309"/>
      <c r="O82" s="54"/>
    </row>
    <row r="83" spans="2:17" ht="27" x14ac:dyDescent="0.35">
      <c r="C83" s="309"/>
      <c r="D83" s="309"/>
      <c r="E83" s="309"/>
      <c r="F83" s="54"/>
      <c r="L83" s="309"/>
      <c r="M83" s="309"/>
      <c r="N83" s="30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71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10" t="s">
        <v>40</v>
      </c>
      <c r="D102" s="311"/>
      <c r="E102" s="311"/>
      <c r="F102" s="312"/>
      <c r="G102" s="307">
        <f>SUM(G86:G101)</f>
        <v>510</v>
      </c>
      <c r="H102" s="8"/>
      <c r="K102" s="8"/>
      <c r="L102" s="310" t="s">
        <v>40</v>
      </c>
      <c r="M102" s="311"/>
      <c r="N102" s="311"/>
      <c r="O102" s="312"/>
      <c r="P102" s="307">
        <f>SUM(P86:P101)</f>
        <v>480</v>
      </c>
      <c r="Q102" s="8"/>
    </row>
    <row r="103" spans="2:17" x14ac:dyDescent="0.25">
      <c r="B103" s="8"/>
      <c r="C103" s="313"/>
      <c r="D103" s="314"/>
      <c r="E103" s="314"/>
      <c r="F103" s="315"/>
      <c r="G103" s="308"/>
      <c r="H103" s="8"/>
      <c r="K103" s="8"/>
      <c r="L103" s="313"/>
      <c r="M103" s="314"/>
      <c r="N103" s="314"/>
      <c r="O103" s="315"/>
      <c r="P103" s="308"/>
      <c r="Q103" s="8"/>
    </row>
    <row r="110" spans="2:17" ht="27" x14ac:dyDescent="0.35">
      <c r="C110" s="309" t="s">
        <v>94</v>
      </c>
      <c r="D110" s="309"/>
      <c r="E110" s="309"/>
      <c r="F110" s="54"/>
      <c r="L110" s="309" t="s">
        <v>99</v>
      </c>
      <c r="M110" s="309"/>
      <c r="N110" s="309"/>
      <c r="O110" s="54"/>
    </row>
    <row r="111" spans="2:17" ht="27" x14ac:dyDescent="0.35">
      <c r="C111" s="309"/>
      <c r="D111" s="309"/>
      <c r="E111" s="309"/>
      <c r="F111" s="54"/>
      <c r="L111" s="309"/>
      <c r="M111" s="309"/>
      <c r="N111" s="30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ht="15.7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8" t="s">
        <v>69</v>
      </c>
      <c r="L115" s="10"/>
      <c r="M115" s="8"/>
      <c r="N115" s="10"/>
      <c r="O115" s="10">
        <f t="shared" ref="O115:O122" si="9">M115*N115</f>
        <v>0</v>
      </c>
      <c r="P115" s="10">
        <f>N115+L115</f>
        <v>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8" t="s">
        <v>22</v>
      </c>
      <c r="L116" s="10"/>
      <c r="M116" s="8">
        <v>1</v>
      </c>
      <c r="N116" s="10"/>
      <c r="O116" s="10">
        <f t="shared" si="9"/>
        <v>0</v>
      </c>
      <c r="P116" s="10">
        <f>N116+L116</f>
        <v>0</v>
      </c>
      <c r="Q116" s="8"/>
    </row>
    <row r="117" spans="2:17" ht="15.7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8" t="s">
        <v>13</v>
      </c>
      <c r="L117" s="10"/>
      <c r="M117" s="8">
        <v>2</v>
      </c>
      <c r="N117" s="10"/>
      <c r="O117" s="10">
        <f t="shared" si="9"/>
        <v>0</v>
      </c>
      <c r="P117" s="10">
        <f>N117+L117</f>
        <v>0</v>
      </c>
      <c r="Q117" s="8"/>
    </row>
    <row r="118" spans="2:17" ht="15.7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8" t="s">
        <v>70</v>
      </c>
      <c r="L118" s="10"/>
      <c r="M118" s="8">
        <v>2</v>
      </c>
      <c r="N118" s="10"/>
      <c r="O118" s="10">
        <f t="shared" si="9"/>
        <v>0</v>
      </c>
      <c r="P118" s="10">
        <f>N118+L118</f>
        <v>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8" t="s">
        <v>23</v>
      </c>
      <c r="L119" s="10"/>
      <c r="M119" s="8">
        <v>1</v>
      </c>
      <c r="N119" s="10"/>
      <c r="O119" s="10">
        <f t="shared" si="9"/>
        <v>0</v>
      </c>
      <c r="P119" s="10">
        <f>N119*M119+L119</f>
        <v>0</v>
      </c>
      <c r="Q119" s="8"/>
    </row>
    <row r="120" spans="2:17" ht="15.75" thickBot="1" x14ac:dyDescent="0.3">
      <c r="B120" s="271" t="s">
        <v>887</v>
      </c>
      <c r="C120" s="10">
        <v>20</v>
      </c>
      <c r="D120" s="8"/>
      <c r="E120" s="10"/>
      <c r="F120" s="10">
        <f t="shared" si="8"/>
        <v>0</v>
      </c>
      <c r="G120" s="10">
        <f t="shared" si="10"/>
        <v>20</v>
      </c>
      <c r="H120" s="8"/>
      <c r="K120" s="8" t="s">
        <v>34</v>
      </c>
      <c r="L120" s="10"/>
      <c r="M120" s="8">
        <v>1</v>
      </c>
      <c r="N120" s="10"/>
      <c r="O120" s="10">
        <f t="shared" si="9"/>
        <v>0</v>
      </c>
      <c r="P120" s="10">
        <f>N120*M120+L120</f>
        <v>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8" t="s">
        <v>71</v>
      </c>
      <c r="L121" s="10"/>
      <c r="M121" s="8">
        <v>1</v>
      </c>
      <c r="N121" s="10"/>
      <c r="O121" s="10">
        <f t="shared" si="9"/>
        <v>0</v>
      </c>
      <c r="P121" s="10">
        <f>N121*M121+L121</f>
        <v>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8" t="s">
        <v>72</v>
      </c>
      <c r="L122" s="10"/>
      <c r="M122" s="8">
        <v>1</v>
      </c>
      <c r="N122" s="10"/>
      <c r="O122" s="10">
        <f t="shared" si="9"/>
        <v>0</v>
      </c>
      <c r="P122" s="10">
        <f>N122*M122+L122</f>
        <v>0</v>
      </c>
      <c r="Q122" s="8"/>
    </row>
    <row r="123" spans="2:17" ht="15.7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8"/>
      <c r="L123" s="10"/>
      <c r="M123" s="8"/>
      <c r="N123" s="10"/>
      <c r="O123" s="10"/>
      <c r="P123" s="10"/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8"/>
      <c r="L124" s="10"/>
      <c r="M124" s="8"/>
      <c r="N124" s="10"/>
      <c r="O124" s="10"/>
      <c r="P124" s="10"/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8"/>
      <c r="L125" s="10"/>
      <c r="M125" s="8"/>
      <c r="N125" s="10"/>
      <c r="O125" s="10"/>
      <c r="P125" s="10"/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8"/>
      <c r="L126" s="10"/>
      <c r="M126" s="8"/>
      <c r="N126" s="10"/>
      <c r="O126" s="10"/>
      <c r="P126" s="10"/>
      <c r="Q126" s="8"/>
    </row>
    <row r="127" spans="2:17" ht="23.25" thickBot="1" x14ac:dyDescent="0.3">
      <c r="B127" s="272" t="s">
        <v>895</v>
      </c>
      <c r="C127" s="10"/>
      <c r="D127" s="8"/>
      <c r="E127" s="10"/>
      <c r="F127" s="10">
        <f t="shared" si="8"/>
        <v>0</v>
      </c>
      <c r="G127" s="10">
        <f t="shared" si="10"/>
        <v>0</v>
      </c>
      <c r="H127" s="8"/>
      <c r="K127" s="8"/>
      <c r="L127" s="10"/>
      <c r="M127" s="8"/>
      <c r="N127" s="10"/>
      <c r="O127" s="10"/>
      <c r="P127" s="10"/>
      <c r="Q127" s="8"/>
    </row>
    <row r="128" spans="2:17" ht="15.7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8"/>
      <c r="L128" s="10"/>
      <c r="M128" s="8"/>
      <c r="N128" s="10"/>
      <c r="O128" s="10"/>
      <c r="P128" s="10"/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8"/>
      <c r="L129" s="10"/>
      <c r="M129" s="8"/>
      <c r="N129" s="10"/>
      <c r="O129" s="10"/>
      <c r="P129" s="10"/>
      <c r="Q129" s="8"/>
    </row>
    <row r="130" spans="2:17" ht="15.75" thickBot="1" x14ac:dyDescent="0.3">
      <c r="B130" s="272" t="s">
        <v>898</v>
      </c>
      <c r="C130" s="10">
        <v>10</v>
      </c>
      <c r="D130" s="8"/>
      <c r="E130" s="10"/>
      <c r="F130" s="10">
        <f t="shared" si="8"/>
        <v>0</v>
      </c>
      <c r="G130" s="10">
        <f t="shared" si="10"/>
        <v>10</v>
      </c>
      <c r="H130" s="8"/>
      <c r="K130" s="8"/>
      <c r="L130" s="10"/>
      <c r="M130" s="8"/>
      <c r="N130" s="10"/>
      <c r="O130" s="10"/>
      <c r="P130" s="10"/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8"/>
      <c r="L131" s="10"/>
      <c r="M131" s="8"/>
      <c r="N131" s="10"/>
      <c r="O131" s="10"/>
      <c r="P131" s="10"/>
      <c r="Q131" s="8"/>
    </row>
    <row r="132" spans="2:17" ht="23.25" thickBot="1" x14ac:dyDescent="0.3">
      <c r="B132" s="272" t="s">
        <v>886</v>
      </c>
      <c r="C132" s="10">
        <v>120</v>
      </c>
      <c r="D132" s="8">
        <v>1</v>
      </c>
      <c r="E132" s="8">
        <v>30</v>
      </c>
      <c r="F132" s="10">
        <f t="shared" si="8"/>
        <v>30</v>
      </c>
      <c r="G132" s="10">
        <f t="shared" si="10"/>
        <v>150</v>
      </c>
      <c r="H132" s="8"/>
      <c r="K132" s="8"/>
      <c r="L132" s="10"/>
      <c r="M132" s="8"/>
      <c r="N132" s="8"/>
      <c r="O132" s="10"/>
      <c r="P132" s="10"/>
      <c r="Q132" s="8"/>
    </row>
    <row r="133" spans="2:17" x14ac:dyDescent="0.25">
      <c r="B133" s="8"/>
      <c r="C133" s="310" t="s">
        <v>40</v>
      </c>
      <c r="D133" s="311"/>
      <c r="E133" s="311"/>
      <c r="F133" s="312"/>
      <c r="G133" s="307">
        <f>SUM(G114:G132)</f>
        <v>1420</v>
      </c>
      <c r="H133" s="8"/>
      <c r="K133" s="8"/>
      <c r="L133" s="310" t="s">
        <v>40</v>
      </c>
      <c r="M133" s="311"/>
      <c r="N133" s="311"/>
      <c r="O133" s="312"/>
      <c r="P133" s="307">
        <f>SUM(P114:P132)</f>
        <v>0</v>
      </c>
      <c r="Q133" s="8"/>
    </row>
    <row r="134" spans="2:17" x14ac:dyDescent="0.25">
      <c r="B134" s="8"/>
      <c r="C134" s="313"/>
      <c r="D134" s="314"/>
      <c r="E134" s="314"/>
      <c r="F134" s="315"/>
      <c r="G134" s="308"/>
      <c r="H134" s="8"/>
      <c r="K134" s="8"/>
      <c r="L134" s="313"/>
      <c r="M134" s="314"/>
      <c r="N134" s="314"/>
      <c r="O134" s="315"/>
      <c r="P134" s="308"/>
      <c r="Q134" s="8"/>
    </row>
    <row r="141" spans="2:17" ht="27" x14ac:dyDescent="0.35">
      <c r="C141" s="309" t="s">
        <v>96</v>
      </c>
      <c r="D141" s="309"/>
      <c r="E141" s="309"/>
      <c r="F141" s="54"/>
      <c r="L141" s="309" t="s">
        <v>0</v>
      </c>
      <c r="M141" s="309"/>
      <c r="N141" s="309"/>
      <c r="O141" s="54"/>
    </row>
    <row r="142" spans="2:17" ht="27" x14ac:dyDescent="0.35">
      <c r="C142" s="309"/>
      <c r="D142" s="309"/>
      <c r="E142" s="309"/>
      <c r="F142" s="54"/>
      <c r="L142" s="309"/>
      <c r="M142" s="309"/>
      <c r="N142" s="309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x14ac:dyDescent="0.25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x14ac:dyDescent="0.25">
      <c r="B145" s="8" t="s">
        <v>12</v>
      </c>
      <c r="C145" s="10"/>
      <c r="D145" s="8">
        <v>2</v>
      </c>
      <c r="E145" s="10"/>
      <c r="F145" s="10">
        <f>D145*E145</f>
        <v>0</v>
      </c>
      <c r="G145" s="10">
        <f>F145+C145</f>
        <v>0</v>
      </c>
      <c r="H145" s="8"/>
      <c r="K145" s="8" t="s">
        <v>12</v>
      </c>
      <c r="L145" s="10"/>
      <c r="M145" s="8">
        <v>2</v>
      </c>
      <c r="N145" s="10"/>
      <c r="O145" s="10">
        <f>M145*N145</f>
        <v>0</v>
      </c>
      <c r="P145" s="10">
        <f>O145+L145</f>
        <v>0</v>
      </c>
      <c r="Q145" s="8"/>
    </row>
    <row r="146" spans="2:17" x14ac:dyDescent="0.25">
      <c r="B146" s="8" t="s">
        <v>69</v>
      </c>
      <c r="C146" s="10"/>
      <c r="D146" s="8"/>
      <c r="E146" s="10"/>
      <c r="F146" s="10">
        <f t="shared" ref="F146:F153" si="11">D146*E146</f>
        <v>0</v>
      </c>
      <c r="G146" s="10">
        <f>E146+C146</f>
        <v>0</v>
      </c>
      <c r="H146" s="8"/>
      <c r="K146" s="8" t="s">
        <v>69</v>
      </c>
      <c r="L146" s="10"/>
      <c r="M146" s="8"/>
      <c r="N146" s="10"/>
      <c r="O146" s="10">
        <f t="shared" ref="O146:O153" si="12">M146*N146</f>
        <v>0</v>
      </c>
      <c r="P146" s="10">
        <f>N146+L146</f>
        <v>0</v>
      </c>
      <c r="Q146" s="8"/>
    </row>
    <row r="147" spans="2:17" x14ac:dyDescent="0.25">
      <c r="B147" s="8" t="s">
        <v>22</v>
      </c>
      <c r="C147" s="10"/>
      <c r="D147" s="8">
        <v>1</v>
      </c>
      <c r="E147" s="10"/>
      <c r="F147" s="10">
        <f t="shared" si="11"/>
        <v>0</v>
      </c>
      <c r="G147" s="10">
        <f>E147+C147</f>
        <v>0</v>
      </c>
      <c r="H147" s="8"/>
      <c r="K147" s="8" t="s">
        <v>22</v>
      </c>
      <c r="L147" s="10"/>
      <c r="M147" s="8">
        <v>1</v>
      </c>
      <c r="N147" s="10"/>
      <c r="O147" s="10">
        <f t="shared" si="12"/>
        <v>0</v>
      </c>
      <c r="P147" s="10">
        <f>N147+L147</f>
        <v>0</v>
      </c>
      <c r="Q147" s="8"/>
    </row>
    <row r="148" spans="2:17" x14ac:dyDescent="0.25">
      <c r="B148" s="8" t="s">
        <v>13</v>
      </c>
      <c r="C148" s="10"/>
      <c r="D148" s="8">
        <v>2</v>
      </c>
      <c r="E148" s="10"/>
      <c r="F148" s="10">
        <f t="shared" si="11"/>
        <v>0</v>
      </c>
      <c r="G148" s="10">
        <f>E148+C148</f>
        <v>0</v>
      </c>
      <c r="H148" s="8"/>
      <c r="K148" s="8" t="s">
        <v>13</v>
      </c>
      <c r="L148" s="10"/>
      <c r="M148" s="8">
        <v>2</v>
      </c>
      <c r="N148" s="10"/>
      <c r="O148" s="10">
        <f t="shared" si="12"/>
        <v>0</v>
      </c>
      <c r="P148" s="10">
        <f>N148+L148</f>
        <v>0</v>
      </c>
      <c r="Q148" s="8"/>
    </row>
    <row r="149" spans="2:17" x14ac:dyDescent="0.25">
      <c r="B149" s="8" t="s">
        <v>70</v>
      </c>
      <c r="C149" s="10"/>
      <c r="D149" s="8">
        <v>2</v>
      </c>
      <c r="E149" s="10"/>
      <c r="F149" s="10">
        <f t="shared" si="11"/>
        <v>0</v>
      </c>
      <c r="G149" s="10">
        <f>E149+C149</f>
        <v>0</v>
      </c>
      <c r="H149" s="8"/>
      <c r="K149" s="8" t="s">
        <v>70</v>
      </c>
      <c r="L149" s="10"/>
      <c r="M149" s="8">
        <v>2</v>
      </c>
      <c r="N149" s="10"/>
      <c r="O149" s="10">
        <f t="shared" si="12"/>
        <v>0</v>
      </c>
      <c r="P149" s="10">
        <f>N149+L149</f>
        <v>0</v>
      </c>
      <c r="Q149" s="8"/>
    </row>
    <row r="150" spans="2:17" x14ac:dyDescent="0.25">
      <c r="B150" s="8" t="s">
        <v>23</v>
      </c>
      <c r="C150" s="10"/>
      <c r="D150" s="8">
        <v>1</v>
      </c>
      <c r="E150" s="10"/>
      <c r="F150" s="10">
        <f t="shared" si="11"/>
        <v>0</v>
      </c>
      <c r="G150" s="10">
        <f>E150*D150+C150</f>
        <v>0</v>
      </c>
      <c r="H150" s="8"/>
      <c r="K150" s="8" t="s">
        <v>23</v>
      </c>
      <c r="L150" s="10"/>
      <c r="M150" s="8">
        <v>1</v>
      </c>
      <c r="N150" s="10"/>
      <c r="O150" s="10">
        <f t="shared" si="12"/>
        <v>0</v>
      </c>
      <c r="P150" s="10">
        <f>N150*M150+L150</f>
        <v>0</v>
      </c>
      <c r="Q150" s="8"/>
    </row>
    <row r="151" spans="2:17" x14ac:dyDescent="0.25">
      <c r="B151" s="8" t="s">
        <v>34</v>
      </c>
      <c r="C151" s="10"/>
      <c r="D151" s="8">
        <v>1</v>
      </c>
      <c r="E151" s="10"/>
      <c r="F151" s="10">
        <f t="shared" si="11"/>
        <v>0</v>
      </c>
      <c r="G151" s="10">
        <f>E151*D151+C151</f>
        <v>0</v>
      </c>
      <c r="H151" s="8"/>
      <c r="K151" s="8" t="s">
        <v>34</v>
      </c>
      <c r="L151" s="10"/>
      <c r="M151" s="8">
        <v>1</v>
      </c>
      <c r="N151" s="10"/>
      <c r="O151" s="10">
        <f t="shared" si="12"/>
        <v>0</v>
      </c>
      <c r="P151" s="10">
        <f>N151*M151+L151</f>
        <v>0</v>
      </c>
      <c r="Q151" s="8"/>
    </row>
    <row r="152" spans="2:17" x14ac:dyDescent="0.25">
      <c r="B152" s="8" t="s">
        <v>71</v>
      </c>
      <c r="C152" s="10"/>
      <c r="D152" s="8">
        <v>1</v>
      </c>
      <c r="E152" s="10"/>
      <c r="F152" s="10">
        <f t="shared" si="11"/>
        <v>0</v>
      </c>
      <c r="G152" s="10">
        <f>E152*D152+C152</f>
        <v>0</v>
      </c>
      <c r="H152" s="8"/>
      <c r="K152" s="8" t="s">
        <v>71</v>
      </c>
      <c r="L152" s="10"/>
      <c r="M152" s="8">
        <v>1</v>
      </c>
      <c r="N152" s="10"/>
      <c r="O152" s="10">
        <f t="shared" si="12"/>
        <v>0</v>
      </c>
      <c r="P152" s="10">
        <f>N152*M152+L152</f>
        <v>0</v>
      </c>
      <c r="Q152" s="8"/>
    </row>
    <row r="153" spans="2:17" x14ac:dyDescent="0.25">
      <c r="B153" s="8" t="s">
        <v>72</v>
      </c>
      <c r="C153" s="10"/>
      <c r="D153" s="8">
        <v>1</v>
      </c>
      <c r="E153" s="10"/>
      <c r="F153" s="10">
        <f t="shared" si="11"/>
        <v>0</v>
      </c>
      <c r="G153" s="10">
        <f>E153*D153+C153</f>
        <v>0</v>
      </c>
      <c r="H153" s="8"/>
      <c r="K153" s="8" t="s">
        <v>72</v>
      </c>
      <c r="L153" s="10"/>
      <c r="M153" s="8">
        <v>1</v>
      </c>
      <c r="N153" s="10"/>
      <c r="O153" s="10">
        <f t="shared" si="12"/>
        <v>0</v>
      </c>
      <c r="P153" s="10">
        <f>N153*M153+L153</f>
        <v>0</v>
      </c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8"/>
      <c r="F160" s="10"/>
      <c r="G160" s="10"/>
      <c r="H160" s="8"/>
      <c r="K160" s="8"/>
      <c r="L160" s="10"/>
      <c r="M160" s="8"/>
      <c r="N160" s="8"/>
      <c r="O160" s="10"/>
      <c r="P160" s="10"/>
      <c r="Q160" s="8"/>
    </row>
    <row r="161" spans="2:17" x14ac:dyDescent="0.25">
      <c r="B161" s="8"/>
      <c r="C161" s="310" t="s">
        <v>40</v>
      </c>
      <c r="D161" s="311"/>
      <c r="E161" s="311"/>
      <c r="F161" s="312"/>
      <c r="G161" s="307">
        <f>SUM(G145:G160)</f>
        <v>0</v>
      </c>
      <c r="H161" s="8"/>
      <c r="K161" s="8"/>
      <c r="L161" s="310" t="s">
        <v>40</v>
      </c>
      <c r="M161" s="311"/>
      <c r="N161" s="311"/>
      <c r="O161" s="312"/>
      <c r="P161" s="307">
        <f>SUM(P145:P160)</f>
        <v>0</v>
      </c>
      <c r="Q161" s="8"/>
    </row>
    <row r="162" spans="2:17" x14ac:dyDescent="0.25">
      <c r="B162" s="8"/>
      <c r="C162" s="313"/>
      <c r="D162" s="314"/>
      <c r="E162" s="314"/>
      <c r="F162" s="315"/>
      <c r="G162" s="308"/>
      <c r="H162" s="8"/>
      <c r="K162" s="8"/>
      <c r="L162" s="313"/>
      <c r="M162" s="314"/>
      <c r="N162" s="314"/>
      <c r="O162" s="315"/>
      <c r="P162" s="308"/>
      <c r="Q162" s="8"/>
    </row>
  </sheetData>
  <mergeCells count="36">
    <mergeCell ref="C161:F162"/>
    <mergeCell ref="G161:G162"/>
    <mergeCell ref="L161:O162"/>
    <mergeCell ref="P161:P162"/>
    <mergeCell ref="C133:F134"/>
    <mergeCell ref="G133:G134"/>
    <mergeCell ref="L133:O134"/>
    <mergeCell ref="P133:P134"/>
    <mergeCell ref="C141:E142"/>
    <mergeCell ref="L141:N142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46" workbookViewId="0">
      <selection activeCell="G56" sqref="G56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9" t="s">
        <v>24</v>
      </c>
      <c r="B1" s="309"/>
      <c r="C1" s="309"/>
      <c r="E1" s="309" t="s">
        <v>87</v>
      </c>
      <c r="F1" s="309"/>
      <c r="G1" s="309"/>
      <c r="I1" s="309" t="s">
        <v>88</v>
      </c>
      <c r="J1" s="309"/>
      <c r="K1" s="309"/>
      <c r="M1" s="309" t="s">
        <v>103</v>
      </c>
      <c r="N1" s="309"/>
      <c r="O1" s="309"/>
    </row>
    <row r="2" spans="1:15" ht="15" customHeight="1" x14ac:dyDescent="0.25">
      <c r="A2" s="309"/>
      <c r="B2" s="309"/>
      <c r="C2" s="309"/>
      <c r="E2" s="309"/>
      <c r="F2" s="309"/>
      <c r="G2" s="309"/>
      <c r="I2" s="309"/>
      <c r="J2" s="309"/>
      <c r="K2" s="309"/>
      <c r="M2" s="309"/>
      <c r="N2" s="309"/>
      <c r="O2" s="30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09" t="s">
        <v>97</v>
      </c>
      <c r="B22" s="309"/>
      <c r="C22" s="309"/>
      <c r="E22" s="309" t="s">
        <v>91</v>
      </c>
      <c r="F22" s="309"/>
      <c r="G22" s="309"/>
      <c r="I22" s="309" t="s">
        <v>92</v>
      </c>
      <c r="J22" s="309"/>
      <c r="K22" s="309"/>
      <c r="M22" s="309" t="s">
        <v>93</v>
      </c>
      <c r="N22" s="309"/>
      <c r="O22" s="309"/>
    </row>
    <row r="23" spans="1:15" x14ac:dyDescent="0.25">
      <c r="A23" s="309"/>
      <c r="B23" s="309"/>
      <c r="C23" s="309"/>
      <c r="E23" s="309"/>
      <c r="F23" s="309"/>
      <c r="G23" s="309"/>
      <c r="I23" s="309"/>
      <c r="J23" s="309"/>
      <c r="K23" s="309"/>
      <c r="M23" s="309"/>
      <c r="N23" s="309"/>
      <c r="O23" s="30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09" t="s">
        <v>94</v>
      </c>
      <c r="B43" s="309"/>
      <c r="C43" s="309"/>
      <c r="E43" s="309" t="s">
        <v>99</v>
      </c>
      <c r="F43" s="309"/>
      <c r="G43" s="309"/>
      <c r="I43" s="309" t="s">
        <v>96</v>
      </c>
      <c r="J43" s="309"/>
      <c r="K43" s="309"/>
      <c r="M43" s="309" t="s">
        <v>0</v>
      </c>
      <c r="N43" s="309"/>
      <c r="O43" s="309"/>
    </row>
    <row r="44" spans="1:15" x14ac:dyDescent="0.25">
      <c r="A44" s="309"/>
      <c r="B44" s="309"/>
      <c r="C44" s="309"/>
      <c r="E44" s="309"/>
      <c r="F44" s="309"/>
      <c r="G44" s="309"/>
      <c r="I44" s="309"/>
      <c r="J44" s="309"/>
      <c r="K44" s="309"/>
      <c r="M44" s="309"/>
      <c r="N44" s="309"/>
      <c r="O44" s="30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>
        <v>18.05</v>
      </c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>
        <v>18.05</v>
      </c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36.1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45" workbookViewId="0">
      <selection activeCell="J33" sqref="J33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9" t="s">
        <v>0</v>
      </c>
      <c r="B1" s="309"/>
      <c r="C1" s="309"/>
      <c r="E1" s="309" t="s">
        <v>24</v>
      </c>
      <c r="F1" s="309"/>
      <c r="G1" s="309"/>
      <c r="I1" s="309" t="s">
        <v>87</v>
      </c>
      <c r="J1" s="309"/>
      <c r="K1" s="309"/>
      <c r="M1" s="309" t="s">
        <v>88</v>
      </c>
      <c r="N1" s="309"/>
      <c r="O1" s="309"/>
    </row>
    <row r="2" spans="1:15" ht="15" customHeight="1" x14ac:dyDescent="0.25">
      <c r="A2" s="309"/>
      <c r="B2" s="309"/>
      <c r="C2" s="309"/>
      <c r="E2" s="309"/>
      <c r="F2" s="309"/>
      <c r="G2" s="309"/>
      <c r="I2" s="309"/>
      <c r="J2" s="309"/>
      <c r="K2" s="309"/>
      <c r="M2" s="309"/>
      <c r="N2" s="309"/>
      <c r="O2" s="30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309" t="s">
        <v>498</v>
      </c>
      <c r="B22" s="309"/>
      <c r="C22" s="309"/>
      <c r="E22" s="309" t="s">
        <v>591</v>
      </c>
      <c r="F22" s="309"/>
      <c r="G22" s="309"/>
      <c r="I22" s="309" t="s">
        <v>91</v>
      </c>
      <c r="J22" s="309"/>
      <c r="K22" s="309"/>
      <c r="M22" s="309" t="s">
        <v>92</v>
      </c>
      <c r="N22" s="309"/>
      <c r="O22" s="309"/>
    </row>
    <row r="23" spans="1:15" x14ac:dyDescent="0.25">
      <c r="A23" s="309"/>
      <c r="B23" s="309"/>
      <c r="C23" s="309"/>
      <c r="E23" s="309"/>
      <c r="F23" s="309"/>
      <c r="G23" s="309"/>
      <c r="I23" s="309"/>
      <c r="J23" s="309"/>
      <c r="K23" s="309"/>
      <c r="M23" s="309"/>
      <c r="N23" s="309"/>
      <c r="O23" s="30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309" t="s">
        <v>94</v>
      </c>
      <c r="B43" s="309"/>
      <c r="C43" s="309"/>
      <c r="E43" s="309" t="s">
        <v>99</v>
      </c>
      <c r="F43" s="309"/>
      <c r="G43" s="309"/>
      <c r="I43" s="309" t="s">
        <v>96</v>
      </c>
      <c r="J43" s="309"/>
      <c r="K43" s="309"/>
      <c r="M43" s="309" t="s">
        <v>0</v>
      </c>
      <c r="N43" s="309"/>
      <c r="O43" s="309"/>
    </row>
    <row r="44" spans="1:15" x14ac:dyDescent="0.25">
      <c r="A44" s="309"/>
      <c r="B44" s="309"/>
      <c r="C44" s="309"/>
      <c r="E44" s="309"/>
      <c r="F44" s="309"/>
      <c r="G44" s="309"/>
      <c r="I44" s="309"/>
      <c r="J44" s="309"/>
      <c r="K44" s="309"/>
      <c r="M44" s="309"/>
      <c r="N44" s="309"/>
      <c r="O44" s="30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45" workbookViewId="0">
      <selection activeCell="B63" sqref="B6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9" t="s">
        <v>24</v>
      </c>
      <c r="B1" s="309"/>
      <c r="C1" s="309"/>
      <c r="E1" s="309" t="s">
        <v>87</v>
      </c>
      <c r="F1" s="309"/>
      <c r="G1" s="309"/>
      <c r="I1" s="309" t="s">
        <v>88</v>
      </c>
      <c r="J1" s="309"/>
      <c r="K1" s="309"/>
      <c r="M1" s="309" t="s">
        <v>89</v>
      </c>
      <c r="N1" s="309"/>
      <c r="O1" s="309"/>
    </row>
    <row r="2" spans="1:15" ht="15" customHeight="1" x14ac:dyDescent="0.25">
      <c r="A2" s="309"/>
      <c r="B2" s="309"/>
      <c r="C2" s="309"/>
      <c r="E2" s="309"/>
      <c r="F2" s="309"/>
      <c r="G2" s="309"/>
      <c r="I2" s="309"/>
      <c r="J2" s="309"/>
      <c r="K2" s="309"/>
      <c r="M2" s="309"/>
      <c r="N2" s="309"/>
      <c r="O2" s="30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09" t="s">
        <v>97</v>
      </c>
      <c r="B22" s="309"/>
      <c r="C22" s="309"/>
      <c r="E22" s="309" t="s">
        <v>91</v>
      </c>
      <c r="F22" s="309"/>
      <c r="G22" s="309"/>
      <c r="I22" s="309" t="s">
        <v>92</v>
      </c>
      <c r="J22" s="309"/>
      <c r="K22" s="309"/>
      <c r="M22" s="309" t="s">
        <v>93</v>
      </c>
      <c r="N22" s="309"/>
      <c r="O22" s="309"/>
    </row>
    <row r="23" spans="1:15" x14ac:dyDescent="0.25">
      <c r="A23" s="309"/>
      <c r="B23" s="309"/>
      <c r="C23" s="309"/>
      <c r="E23" s="309"/>
      <c r="F23" s="309"/>
      <c r="G23" s="309"/>
      <c r="I23" s="309"/>
      <c r="J23" s="309"/>
      <c r="K23" s="309"/>
      <c r="M23" s="309"/>
      <c r="N23" s="309"/>
      <c r="O23" s="30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09" t="s">
        <v>94</v>
      </c>
      <c r="B43" s="309"/>
      <c r="C43" s="309"/>
      <c r="E43" s="309" t="s">
        <v>99</v>
      </c>
      <c r="F43" s="309"/>
      <c r="G43" s="309"/>
      <c r="I43" s="309" t="s">
        <v>96</v>
      </c>
      <c r="J43" s="309"/>
      <c r="K43" s="309"/>
      <c r="M43" s="309" t="s">
        <v>0</v>
      </c>
      <c r="N43" s="309"/>
      <c r="O43" s="309"/>
    </row>
    <row r="44" spans="1:15" x14ac:dyDescent="0.25">
      <c r="A44" s="309"/>
      <c r="B44" s="309"/>
      <c r="C44" s="309"/>
      <c r="E44" s="309"/>
      <c r="F44" s="309"/>
      <c r="G44" s="309"/>
      <c r="I44" s="309"/>
      <c r="J44" s="309"/>
      <c r="K44" s="309"/>
      <c r="M44" s="309"/>
      <c r="N44" s="309"/>
      <c r="O44" s="30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61" workbookViewId="0">
      <selection activeCell="D81" sqref="D81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09" t="s">
        <v>346</v>
      </c>
      <c r="B1" s="309"/>
      <c r="C1" s="309"/>
      <c r="E1" s="309" t="s">
        <v>347</v>
      </c>
      <c r="F1" s="309"/>
      <c r="G1" s="309"/>
      <c r="I1" s="309" t="s">
        <v>348</v>
      </c>
      <c r="J1" s="309"/>
      <c r="K1" s="309"/>
      <c r="M1" s="309" t="s">
        <v>101</v>
      </c>
      <c r="N1" s="309"/>
      <c r="O1" s="309"/>
    </row>
    <row r="2" spans="1:15" ht="15" customHeight="1" x14ac:dyDescent="0.25">
      <c r="A2" s="309"/>
      <c r="B2" s="309"/>
      <c r="C2" s="309"/>
      <c r="E2" s="309"/>
      <c r="F2" s="309"/>
      <c r="G2" s="309"/>
      <c r="I2" s="309"/>
      <c r="J2" s="309"/>
      <c r="K2" s="309"/>
      <c r="M2" s="309"/>
      <c r="N2" s="309"/>
      <c r="O2" s="30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09" t="s">
        <v>89</v>
      </c>
      <c r="B25" s="309"/>
      <c r="C25" s="309"/>
      <c r="E25" s="309" t="s">
        <v>90</v>
      </c>
      <c r="F25" s="309"/>
      <c r="G25" s="309"/>
      <c r="I25" s="309" t="s">
        <v>630</v>
      </c>
      <c r="J25" s="309"/>
      <c r="K25" s="309"/>
      <c r="O25" s="137"/>
    </row>
    <row r="26" spans="1:15" ht="15" customHeight="1" x14ac:dyDescent="0.35">
      <c r="A26" s="309"/>
      <c r="B26" s="309"/>
      <c r="C26" s="309"/>
      <c r="E26" s="309"/>
      <c r="F26" s="309"/>
      <c r="G26" s="309"/>
      <c r="I26" s="309"/>
      <c r="J26" s="309"/>
      <c r="K26" s="309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09" t="s">
        <v>93</v>
      </c>
      <c r="B54" s="309"/>
      <c r="C54" s="309"/>
      <c r="E54" s="309" t="s">
        <v>99</v>
      </c>
      <c r="F54" s="309"/>
      <c r="G54" s="309"/>
      <c r="I54" s="309" t="s">
        <v>96</v>
      </c>
      <c r="J54" s="309"/>
      <c r="K54" s="309"/>
      <c r="M54" s="137" t="s">
        <v>0</v>
      </c>
      <c r="N54" s="137"/>
      <c r="O54" s="137"/>
    </row>
    <row r="55" spans="1:15" ht="15" customHeight="1" x14ac:dyDescent="0.35">
      <c r="A55" s="309"/>
      <c r="B55" s="309"/>
      <c r="C55" s="309"/>
      <c r="E55" s="309"/>
      <c r="F55" s="309"/>
      <c r="G55" s="309"/>
      <c r="I55" s="309"/>
      <c r="J55" s="309"/>
      <c r="K55" s="309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140" t="s">
        <v>12</v>
      </c>
      <c r="B58" s="216">
        <v>95.54</v>
      </c>
      <c r="C58" s="8"/>
      <c r="E58" s="8" t="s">
        <v>12</v>
      </c>
      <c r="F58" s="10"/>
      <c r="G58" s="8"/>
      <c r="I58" s="8" t="s">
        <v>12</v>
      </c>
      <c r="J58" s="10"/>
      <c r="K58" s="8"/>
      <c r="M58" s="8" t="s">
        <v>12</v>
      </c>
      <c r="N58" s="10"/>
      <c r="O58" s="8"/>
    </row>
    <row r="59" spans="1:15" x14ac:dyDescent="0.25">
      <c r="A59" s="140" t="s">
        <v>69</v>
      </c>
      <c r="B59" s="216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69</v>
      </c>
      <c r="N59" s="10"/>
      <c r="O59" s="8"/>
    </row>
    <row r="60" spans="1:15" x14ac:dyDescent="0.25">
      <c r="A60" s="111" t="s">
        <v>22</v>
      </c>
      <c r="B60" s="216">
        <v>59.1</v>
      </c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22</v>
      </c>
      <c r="N60" s="10"/>
      <c r="O60" s="8"/>
    </row>
    <row r="61" spans="1:15" x14ac:dyDescent="0.25">
      <c r="A61" s="140" t="s">
        <v>13</v>
      </c>
      <c r="B61" s="216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13</v>
      </c>
      <c r="N61" s="10"/>
      <c r="O61" s="8"/>
    </row>
    <row r="62" spans="1:15" x14ac:dyDescent="0.25">
      <c r="A62" s="140" t="s">
        <v>70</v>
      </c>
      <c r="B62" s="216">
        <v>98.8</v>
      </c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70</v>
      </c>
      <c r="N62" s="10"/>
      <c r="O62" s="8"/>
    </row>
    <row r="63" spans="1:15" x14ac:dyDescent="0.25">
      <c r="A63" s="140" t="s">
        <v>23</v>
      </c>
      <c r="B63" s="216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23</v>
      </c>
      <c r="N63" s="10"/>
      <c r="O63" s="8"/>
    </row>
    <row r="64" spans="1:15" x14ac:dyDescent="0.25">
      <c r="A64" s="111" t="s">
        <v>34</v>
      </c>
      <c r="B64" s="216">
        <v>59.1</v>
      </c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34</v>
      </c>
      <c r="N64" s="10"/>
      <c r="O64" s="8"/>
    </row>
    <row r="65" spans="1:15" x14ac:dyDescent="0.25">
      <c r="A65" s="140" t="s">
        <v>273</v>
      </c>
      <c r="B65" s="216">
        <v>95.54</v>
      </c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71</v>
      </c>
      <c r="N65" s="10"/>
      <c r="O65" s="8"/>
    </row>
    <row r="66" spans="1:15" x14ac:dyDescent="0.25">
      <c r="A66" s="140" t="s">
        <v>274</v>
      </c>
      <c r="B66" s="216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72</v>
      </c>
      <c r="N66" s="10"/>
      <c r="O66" s="8"/>
    </row>
    <row r="67" spans="1:15" x14ac:dyDescent="0.25">
      <c r="A67" s="111" t="s">
        <v>275</v>
      </c>
      <c r="B67" s="216"/>
      <c r="C67" s="8"/>
      <c r="E67" s="8"/>
      <c r="F67" s="10"/>
      <c r="G67" s="8"/>
      <c r="I67" s="8"/>
      <c r="J67" s="10"/>
      <c r="K67" s="8"/>
      <c r="M67" s="8"/>
      <c r="N67" s="10"/>
      <c r="O67" s="8"/>
    </row>
    <row r="68" spans="1:15" x14ac:dyDescent="0.25">
      <c r="A68" s="111" t="s">
        <v>214</v>
      </c>
      <c r="B68" s="216">
        <v>59.1</v>
      </c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111" t="s">
        <v>782</v>
      </c>
      <c r="B69" s="216">
        <v>49.18</v>
      </c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111" t="s">
        <v>349</v>
      </c>
      <c r="B70" s="216">
        <v>59.1</v>
      </c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111" t="s">
        <v>443</v>
      </c>
      <c r="B71" s="216">
        <v>59.1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 t="s">
        <v>40</v>
      </c>
      <c r="N71" s="10">
        <f>SUM(N58:N70)</f>
        <v>0</v>
      </c>
      <c r="O71" s="8"/>
    </row>
    <row r="72" spans="1:15" x14ac:dyDescent="0.25">
      <c r="A72" s="111" t="s">
        <v>350</v>
      </c>
      <c r="B72" s="216">
        <v>59.1</v>
      </c>
      <c r="C72" s="8"/>
    </row>
    <row r="73" spans="1:15" x14ac:dyDescent="0.25">
      <c r="A73" s="8" t="s">
        <v>552</v>
      </c>
      <c r="B73" s="216"/>
      <c r="C73" s="8"/>
    </row>
    <row r="74" spans="1:15" x14ac:dyDescent="0.25">
      <c r="A74" s="8" t="s">
        <v>444</v>
      </c>
      <c r="B74" s="216">
        <v>59.1</v>
      </c>
      <c r="C74" s="8"/>
    </row>
    <row r="75" spans="1:15" x14ac:dyDescent="0.25">
      <c r="A75" s="111" t="s">
        <v>549</v>
      </c>
      <c r="B75" s="216"/>
      <c r="C75" s="8"/>
    </row>
    <row r="76" spans="1:15" x14ac:dyDescent="0.25">
      <c r="A76" s="111" t="s">
        <v>571</v>
      </c>
      <c r="B76" s="216">
        <v>59.1</v>
      </c>
      <c r="C76" s="8"/>
    </row>
    <row r="77" spans="1:15" x14ac:dyDescent="0.25">
      <c r="A77" s="8" t="s">
        <v>563</v>
      </c>
      <c r="B77" s="216"/>
      <c r="C77" s="8"/>
    </row>
    <row r="78" spans="1:15" x14ac:dyDescent="0.25">
      <c r="A78" s="8"/>
      <c r="B78" s="216"/>
      <c r="C78" s="8"/>
    </row>
    <row r="79" spans="1:15" x14ac:dyDescent="0.25">
      <c r="A79" s="8" t="s">
        <v>40</v>
      </c>
      <c r="B79" s="10">
        <f>SUM(B58:B78)</f>
        <v>811.86000000000013</v>
      </c>
      <c r="C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45" workbookViewId="0">
      <selection activeCell="D61" sqref="D61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09" t="s">
        <v>24</v>
      </c>
      <c r="C1" s="309"/>
      <c r="D1" s="309"/>
      <c r="G1" s="309" t="s">
        <v>87</v>
      </c>
      <c r="H1" s="309"/>
      <c r="I1" s="309"/>
      <c r="L1" s="309" t="s">
        <v>88</v>
      </c>
      <c r="M1" s="309"/>
      <c r="N1" s="309"/>
      <c r="Q1" s="309" t="s">
        <v>103</v>
      </c>
      <c r="R1" s="309"/>
      <c r="S1" s="309"/>
    </row>
    <row r="2" spans="2:19" x14ac:dyDescent="0.25">
      <c r="B2" s="309"/>
      <c r="C2" s="309"/>
      <c r="D2" s="309"/>
      <c r="G2" s="309"/>
      <c r="H2" s="309"/>
      <c r="I2" s="309"/>
      <c r="L2" s="309"/>
      <c r="M2" s="309"/>
      <c r="N2" s="309"/>
      <c r="Q2" s="309"/>
      <c r="R2" s="309"/>
      <c r="S2" s="309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09" t="s">
        <v>97</v>
      </c>
      <c r="C22" s="309"/>
      <c r="D22" s="309"/>
      <c r="G22" s="309" t="s">
        <v>91</v>
      </c>
      <c r="H22" s="309"/>
      <c r="I22" s="309"/>
      <c r="L22" s="309" t="s">
        <v>92</v>
      </c>
      <c r="M22" s="309"/>
      <c r="N22" s="309"/>
      <c r="Q22" s="309" t="s">
        <v>93</v>
      </c>
      <c r="R22" s="309"/>
      <c r="S22" s="309"/>
    </row>
    <row r="23" spans="2:19" ht="15" customHeight="1" x14ac:dyDescent="0.25">
      <c r="B23" s="309"/>
      <c r="C23" s="309"/>
      <c r="D23" s="309"/>
      <c r="G23" s="309"/>
      <c r="H23" s="309"/>
      <c r="I23" s="309"/>
      <c r="L23" s="309"/>
      <c r="M23" s="309"/>
      <c r="N23" s="309"/>
      <c r="Q23" s="309"/>
      <c r="R23" s="309"/>
      <c r="S23" s="309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09" t="s">
        <v>94</v>
      </c>
      <c r="C45" s="309"/>
      <c r="D45" s="309"/>
      <c r="G45" s="309" t="s">
        <v>99</v>
      </c>
      <c r="H45" s="309"/>
      <c r="I45" s="309"/>
      <c r="L45" s="309" t="s">
        <v>96</v>
      </c>
      <c r="M45" s="309"/>
      <c r="N45" s="309"/>
      <c r="Q45" s="309" t="s">
        <v>0</v>
      </c>
      <c r="R45" s="309"/>
      <c r="S45" s="309"/>
    </row>
    <row r="46" spans="1:19" x14ac:dyDescent="0.25">
      <c r="B46" s="309"/>
      <c r="C46" s="309"/>
      <c r="D46" s="309"/>
      <c r="G46" s="309"/>
      <c r="H46" s="309"/>
      <c r="I46" s="309"/>
      <c r="L46" s="309"/>
      <c r="M46" s="309"/>
      <c r="N46" s="309"/>
      <c r="Q46" s="309"/>
      <c r="R46" s="309"/>
      <c r="S46" s="309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G48" s="5" t="s">
        <v>186</v>
      </c>
      <c r="H48" s="35" t="s">
        <v>157</v>
      </c>
      <c r="I48" s="35"/>
      <c r="L48" s="5" t="s">
        <v>186</v>
      </c>
      <c r="M48" s="35" t="s">
        <v>157</v>
      </c>
      <c r="N48" s="35"/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G49" s="8"/>
      <c r="H49" s="74"/>
      <c r="I49" s="8"/>
      <c r="L49" s="8"/>
      <c r="M49" s="74"/>
      <c r="N49" s="8"/>
      <c r="Q49" s="8" t="s">
        <v>12</v>
      </c>
      <c r="R49" s="74">
        <v>89.5</v>
      </c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G50" s="8"/>
      <c r="H50" s="74"/>
      <c r="I50" s="8"/>
      <c r="L50" s="8"/>
      <c r="M50" s="74"/>
      <c r="N50" s="8"/>
      <c r="Q50" s="8" t="s">
        <v>69</v>
      </c>
      <c r="R50" s="74">
        <v>89.5</v>
      </c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G51" s="8"/>
      <c r="H51" s="75"/>
      <c r="I51" s="8"/>
      <c r="L51" s="8"/>
      <c r="M51" s="75"/>
      <c r="N51" s="8"/>
      <c r="Q51" s="8" t="s">
        <v>22</v>
      </c>
      <c r="R51" s="75">
        <v>106.15</v>
      </c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G52" s="8"/>
      <c r="H52" s="74"/>
      <c r="I52" s="8"/>
      <c r="L52" s="8"/>
      <c r="M52" s="74"/>
      <c r="N52" s="8"/>
      <c r="Q52" s="8" t="s">
        <v>13</v>
      </c>
      <c r="R52" s="74">
        <v>119.5</v>
      </c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G53" s="8"/>
      <c r="H53" s="75"/>
      <c r="I53" s="8"/>
      <c r="L53" s="8"/>
      <c r="M53" s="75"/>
      <c r="N53" s="8"/>
      <c r="Q53" s="8" t="s">
        <v>70</v>
      </c>
      <c r="R53" s="75">
        <v>95</v>
      </c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G54" s="8"/>
      <c r="H54" s="74"/>
      <c r="I54" s="8"/>
      <c r="L54" s="8"/>
      <c r="M54" s="74"/>
      <c r="N54" s="8"/>
      <c r="Q54" s="8" t="s">
        <v>23</v>
      </c>
      <c r="R54" s="74">
        <v>89.5</v>
      </c>
      <c r="S54" s="8"/>
    </row>
    <row r="55" spans="1:19" x14ac:dyDescent="0.25">
      <c r="A55" s="28">
        <v>45188</v>
      </c>
      <c r="B55" s="8" t="s">
        <v>912</v>
      </c>
      <c r="C55" s="75">
        <v>4395.9399999999996</v>
      </c>
      <c r="D55" s="8"/>
      <c r="G55" s="8"/>
      <c r="H55" s="75"/>
      <c r="I55" s="8"/>
      <c r="L55" s="8"/>
      <c r="M55" s="75"/>
      <c r="N55" s="8"/>
      <c r="Q55" s="8" t="s">
        <v>34</v>
      </c>
      <c r="R55" s="75">
        <v>55.15</v>
      </c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G56" s="8"/>
      <c r="H56" s="74"/>
      <c r="I56" s="8"/>
      <c r="L56" s="8"/>
      <c r="M56" s="74"/>
      <c r="N56" s="8"/>
      <c r="Q56" s="8" t="s">
        <v>71</v>
      </c>
      <c r="R56" s="74"/>
      <c r="S56" s="8"/>
    </row>
    <row r="57" spans="1:19" x14ac:dyDescent="0.25">
      <c r="A57" s="28">
        <v>45197</v>
      </c>
      <c r="B57" s="8" t="s">
        <v>936</v>
      </c>
      <c r="C57" s="74">
        <v>25</v>
      </c>
      <c r="D57" s="8"/>
      <c r="G57" s="8"/>
      <c r="H57" s="74"/>
      <c r="I57" s="8"/>
      <c r="L57" s="8"/>
      <c r="M57" s="74"/>
      <c r="N57" s="8"/>
      <c r="Q57" s="8" t="s">
        <v>176</v>
      </c>
      <c r="R57" s="74">
        <v>89.5</v>
      </c>
      <c r="S57" s="8"/>
    </row>
    <row r="58" spans="1:19" x14ac:dyDescent="0.25">
      <c r="A58" s="28">
        <v>45197</v>
      </c>
      <c r="B58" s="8" t="s">
        <v>937</v>
      </c>
      <c r="C58" s="75">
        <v>20</v>
      </c>
      <c r="D58" s="8"/>
      <c r="G58" s="8"/>
      <c r="H58" s="75"/>
      <c r="I58" s="8"/>
      <c r="L58" s="8"/>
      <c r="M58" s="75"/>
      <c r="N58" s="8"/>
      <c r="Q58" s="8" t="s">
        <v>177</v>
      </c>
      <c r="R58" s="75">
        <v>55.15</v>
      </c>
      <c r="S58" s="8"/>
    </row>
    <row r="59" spans="1:19" x14ac:dyDescent="0.25">
      <c r="A59" s="28">
        <v>45198</v>
      </c>
      <c r="B59" s="8" t="s">
        <v>938</v>
      </c>
      <c r="C59" s="10">
        <v>200</v>
      </c>
      <c r="D59" s="8"/>
      <c r="G59" s="8"/>
      <c r="H59" s="10"/>
      <c r="I59" s="8"/>
      <c r="L59" s="8"/>
      <c r="M59" s="10"/>
      <c r="N59" s="8"/>
      <c r="Q59" s="8"/>
      <c r="R59" s="10"/>
      <c r="S59" s="8"/>
    </row>
    <row r="60" spans="1:19" x14ac:dyDescent="0.25">
      <c r="A60" s="28">
        <v>45198</v>
      </c>
      <c r="B60" s="8" t="s">
        <v>954</v>
      </c>
      <c r="C60" s="10">
        <v>189</v>
      </c>
      <c r="D60" s="8"/>
      <c r="G60" s="8"/>
      <c r="H60" s="10"/>
      <c r="I60" s="8"/>
      <c r="L60" s="8"/>
      <c r="M60" s="10"/>
      <c r="N60" s="8"/>
      <c r="Q60" s="8"/>
      <c r="R60" s="10"/>
      <c r="S60" s="8"/>
    </row>
    <row r="61" spans="1:19" x14ac:dyDescent="0.25">
      <c r="A61" s="28">
        <v>45198</v>
      </c>
      <c r="B61" s="8" t="s">
        <v>184</v>
      </c>
      <c r="C61" s="10">
        <v>133.6</v>
      </c>
      <c r="D61" s="8"/>
      <c r="G61" s="8"/>
      <c r="H61" s="10"/>
      <c r="I61" s="8"/>
      <c r="L61" s="8"/>
      <c r="M61" s="10"/>
      <c r="N61" s="8"/>
      <c r="Q61" s="8"/>
      <c r="R61" s="10"/>
      <c r="S61" s="8"/>
    </row>
    <row r="62" spans="1:19" x14ac:dyDescent="0.25">
      <c r="A62" s="28"/>
      <c r="B62" s="8"/>
      <c r="C62" s="10"/>
      <c r="D62" s="8"/>
      <c r="G62" s="8"/>
      <c r="H62" s="10"/>
      <c r="I62" s="8"/>
      <c r="L62" s="8"/>
      <c r="M62" s="10"/>
      <c r="N62" s="8"/>
      <c r="Q62" s="8"/>
      <c r="R62" s="10"/>
      <c r="S62" s="8"/>
    </row>
    <row r="63" spans="1:19" x14ac:dyDescent="0.25">
      <c r="A63" s="28"/>
      <c r="B63" s="8"/>
      <c r="C63" s="10"/>
      <c r="D63" s="8"/>
      <c r="G63" s="8"/>
      <c r="H63" s="10"/>
      <c r="I63" s="8"/>
      <c r="L63" s="8"/>
      <c r="M63" s="10"/>
      <c r="N63" s="8"/>
      <c r="Q63" s="8"/>
      <c r="R63" s="10"/>
      <c r="S63" s="8"/>
    </row>
    <row r="64" spans="1:19" x14ac:dyDescent="0.25">
      <c r="A64" s="8"/>
      <c r="B64" s="8"/>
      <c r="C64" s="10"/>
      <c r="D64" s="8"/>
      <c r="G64" s="8"/>
      <c r="H64" s="10"/>
      <c r="I64" s="8"/>
      <c r="L64" s="8"/>
      <c r="M64" s="10"/>
      <c r="N64" s="8"/>
      <c r="Q64" s="8"/>
      <c r="R64" s="10"/>
      <c r="S64" s="8"/>
    </row>
    <row r="65" spans="1:19" x14ac:dyDescent="0.25">
      <c r="A65" s="8"/>
      <c r="B65" s="8"/>
      <c r="C65" s="10"/>
      <c r="D65" s="8"/>
      <c r="G65" s="8"/>
      <c r="H65" s="10"/>
      <c r="I65" s="8"/>
      <c r="L65" s="8"/>
      <c r="M65" s="10"/>
      <c r="N65" s="8"/>
      <c r="Q65" s="8"/>
      <c r="R65" s="10"/>
      <c r="S65" s="8"/>
    </row>
    <row r="66" spans="1:19" x14ac:dyDescent="0.25">
      <c r="A66" s="8"/>
      <c r="B66" s="8" t="s">
        <v>40</v>
      </c>
      <c r="C66" s="10">
        <f>SUM(C49:C65)</f>
        <v>5673.38</v>
      </c>
      <c r="D66" s="8"/>
      <c r="G66" s="8" t="s">
        <v>40</v>
      </c>
      <c r="H66" s="10">
        <f>SUM(H49:H65)</f>
        <v>0</v>
      </c>
      <c r="I66" s="8"/>
      <c r="L66" s="8" t="s">
        <v>40</v>
      </c>
      <c r="M66" s="10">
        <f>SUM(M49:M65)</f>
        <v>0</v>
      </c>
      <c r="N66" s="8"/>
      <c r="Q66" s="8" t="s">
        <v>40</v>
      </c>
      <c r="R66" s="10">
        <f>SUM(R49:R65)</f>
        <v>788.94999999999993</v>
      </c>
      <c r="S66" s="8"/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09"/>
      <c r="D1" s="309"/>
      <c r="E1" s="54"/>
    </row>
    <row r="2" spans="2:13" ht="27" x14ac:dyDescent="0.35">
      <c r="C2" s="309"/>
      <c r="D2" s="309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97" t="s">
        <v>40</v>
      </c>
      <c r="C14" s="298"/>
      <c r="D14" s="299"/>
      <c r="E14" s="13">
        <f>SUM(E5:E13)</f>
        <v>300</v>
      </c>
      <c r="F14" s="8"/>
      <c r="I14" s="297" t="s">
        <v>40</v>
      </c>
      <c r="J14" s="298"/>
      <c r="K14" s="299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97" t="s">
        <v>40</v>
      </c>
      <c r="C31" s="298"/>
      <c r="D31" s="299"/>
      <c r="E31" s="13">
        <f>SUM(E22:E30)</f>
        <v>60</v>
      </c>
      <c r="F31" s="8"/>
      <c r="I31" s="297" t="s">
        <v>40</v>
      </c>
      <c r="J31" s="298"/>
      <c r="K31" s="299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97" t="s">
        <v>40</v>
      </c>
      <c r="C48" s="298"/>
      <c r="D48" s="299"/>
      <c r="E48" s="13">
        <f>SUM(E39:E47)</f>
        <v>165</v>
      </c>
      <c r="F48" s="8"/>
      <c r="I48" s="297" t="s">
        <v>40</v>
      </c>
      <c r="J48" s="298"/>
      <c r="K48" s="299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97" t="s">
        <v>40</v>
      </c>
      <c r="C65" s="298"/>
      <c r="D65" s="299"/>
      <c r="E65" s="13">
        <f>SUM(E56:E64)</f>
        <v>300</v>
      </c>
      <c r="F65" s="8"/>
      <c r="I65" s="297" t="s">
        <v>40</v>
      </c>
      <c r="J65" s="298"/>
      <c r="K65" s="299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97" t="s">
        <v>40</v>
      </c>
      <c r="C83" s="298"/>
      <c r="D83" s="299"/>
      <c r="E83" s="13">
        <f>SUM(E74:E82)</f>
        <v>0</v>
      </c>
      <c r="F83" s="8"/>
      <c r="I83" s="297" t="s">
        <v>40</v>
      </c>
      <c r="J83" s="298"/>
      <c r="K83" s="299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97" t="s">
        <v>40</v>
      </c>
      <c r="C101" s="298"/>
      <c r="D101" s="299"/>
      <c r="E101" s="13">
        <f>SUM(E92:E100)</f>
        <v>0</v>
      </c>
      <c r="F101" s="8"/>
      <c r="I101" s="297" t="s">
        <v>40</v>
      </c>
      <c r="J101" s="298"/>
      <c r="K101" s="299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43" workbookViewId="0">
      <selection activeCell="C49" sqref="C49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309" t="s">
        <v>24</v>
      </c>
      <c r="B1" s="309"/>
      <c r="C1" s="309"/>
      <c r="F1" s="309" t="s">
        <v>87</v>
      </c>
      <c r="G1" s="309"/>
      <c r="H1" s="309"/>
      <c r="K1" s="309" t="s">
        <v>88</v>
      </c>
      <c r="L1" s="309"/>
      <c r="M1" s="309"/>
      <c r="O1" s="309" t="s">
        <v>103</v>
      </c>
      <c r="P1" s="309"/>
      <c r="Q1" s="309"/>
    </row>
    <row r="2" spans="1:17" x14ac:dyDescent="0.25">
      <c r="A2" s="309"/>
      <c r="B2" s="309"/>
      <c r="C2" s="309"/>
      <c r="F2" s="309"/>
      <c r="G2" s="309"/>
      <c r="H2" s="309"/>
      <c r="K2" s="309"/>
      <c r="L2" s="309"/>
      <c r="M2" s="309"/>
      <c r="O2" s="309"/>
      <c r="P2" s="309"/>
      <c r="Q2" s="309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09" t="s">
        <v>97</v>
      </c>
      <c r="B22" s="309"/>
      <c r="C22" s="309"/>
      <c r="F22" s="309" t="s">
        <v>91</v>
      </c>
      <c r="G22" s="309"/>
      <c r="H22" s="309"/>
      <c r="K22" s="309" t="s">
        <v>92</v>
      </c>
      <c r="L22" s="309"/>
      <c r="M22" s="309"/>
      <c r="O22" s="309" t="s">
        <v>93</v>
      </c>
      <c r="P22" s="309"/>
      <c r="Q22" s="309"/>
    </row>
    <row r="23" spans="1:17" ht="15" customHeight="1" x14ac:dyDescent="0.25">
      <c r="A23" s="309"/>
      <c r="B23" s="309"/>
      <c r="C23" s="309"/>
      <c r="F23" s="309"/>
      <c r="G23" s="309"/>
      <c r="H23" s="309"/>
      <c r="K23" s="309"/>
      <c r="L23" s="309"/>
      <c r="M23" s="309"/>
      <c r="O23" s="309"/>
      <c r="P23" s="309"/>
      <c r="Q23" s="309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09" t="s">
        <v>94</v>
      </c>
      <c r="B42" s="309"/>
      <c r="C42" s="309"/>
      <c r="F42" s="309" t="s">
        <v>99</v>
      </c>
      <c r="G42" s="309"/>
      <c r="H42" s="309"/>
      <c r="K42" s="309" t="s">
        <v>96</v>
      </c>
      <c r="L42" s="309"/>
      <c r="M42" s="309"/>
      <c r="O42" s="309" t="s">
        <v>0</v>
      </c>
      <c r="P42" s="309"/>
      <c r="Q42" s="309"/>
    </row>
    <row r="43" spans="1:17" x14ac:dyDescent="0.25">
      <c r="A43" s="309"/>
      <c r="B43" s="309"/>
      <c r="C43" s="309"/>
      <c r="F43" s="309"/>
      <c r="G43" s="309"/>
      <c r="H43" s="309"/>
      <c r="K43" s="309"/>
      <c r="L43" s="309"/>
      <c r="M43" s="309"/>
      <c r="O43" s="309"/>
      <c r="P43" s="309"/>
      <c r="Q43" s="30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 t="s">
        <v>856</v>
      </c>
      <c r="B47" s="74">
        <v>250</v>
      </c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 t="s">
        <v>23</v>
      </c>
      <c r="B48" s="75">
        <v>400</v>
      </c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950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0"/>
  <sheetViews>
    <sheetView topLeftCell="A241" zoomScale="96" zoomScaleNormal="96" workbookViewId="0">
      <selection activeCell="J254" sqref="J254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04" t="s">
        <v>46</v>
      </c>
      <c r="J2" s="304"/>
      <c r="K2" s="304"/>
    </row>
    <row r="3" spans="4:12" x14ac:dyDescent="0.25">
      <c r="D3" s="318" t="s">
        <v>24</v>
      </c>
      <c r="E3" s="318"/>
      <c r="H3" s="319" t="s">
        <v>24</v>
      </c>
      <c r="I3" s="319"/>
      <c r="J3" s="319"/>
      <c r="K3" s="319"/>
      <c r="L3" s="319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20" t="s">
        <v>67</v>
      </c>
      <c r="E32" s="322">
        <f>SUM(E5:E31)</f>
        <v>4529.1264000000001</v>
      </c>
      <c r="H32" s="8"/>
      <c r="I32" s="8"/>
      <c r="J32" s="330">
        <f>SUM(J5:J31)</f>
        <v>3313.67</v>
      </c>
      <c r="K32" s="8"/>
      <c r="L32" s="8"/>
    </row>
    <row r="33" spans="4:12" x14ac:dyDescent="0.25">
      <c r="D33" s="321"/>
      <c r="E33" s="323"/>
      <c r="H33" s="324" t="s">
        <v>40</v>
      </c>
      <c r="I33" s="325"/>
      <c r="J33" s="331"/>
      <c r="K33" s="8"/>
      <c r="L33" s="8"/>
    </row>
    <row r="38" spans="4:12" x14ac:dyDescent="0.25">
      <c r="D38" s="64" t="s">
        <v>46</v>
      </c>
      <c r="I38" s="304" t="s">
        <v>46</v>
      </c>
      <c r="J38" s="304"/>
      <c r="K38" s="304"/>
    </row>
    <row r="39" spans="4:12" x14ac:dyDescent="0.25">
      <c r="D39" s="318" t="s">
        <v>87</v>
      </c>
      <c r="E39" s="318"/>
      <c r="H39" s="319" t="s">
        <v>87</v>
      </c>
      <c r="I39" s="319"/>
      <c r="J39" s="319"/>
      <c r="K39" s="319"/>
      <c r="L39" s="319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20" t="s">
        <v>67</v>
      </c>
      <c r="E63" s="322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21"/>
      <c r="E64" s="323"/>
      <c r="H64" s="324" t="s">
        <v>40</v>
      </c>
      <c r="I64" s="325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04" t="s">
        <v>46</v>
      </c>
      <c r="J68" s="304"/>
      <c r="K68" s="304"/>
    </row>
    <row r="69" spans="4:12" x14ac:dyDescent="0.25">
      <c r="D69" s="318" t="s">
        <v>88</v>
      </c>
      <c r="E69" s="318"/>
      <c r="H69" s="319" t="s">
        <v>88</v>
      </c>
      <c r="I69" s="319"/>
      <c r="J69" s="319"/>
      <c r="K69" s="319"/>
      <c r="L69" s="319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20" t="s">
        <v>67</v>
      </c>
      <c r="E94" s="322">
        <f>SUM(E71:E93)</f>
        <v>4905.3713000000007</v>
      </c>
      <c r="H94" s="324" t="s">
        <v>40</v>
      </c>
      <c r="I94" s="325"/>
      <c r="J94" s="65">
        <f>SUM(J71:J93)</f>
        <v>3693.35</v>
      </c>
      <c r="K94" s="8"/>
      <c r="L94" s="8"/>
    </row>
    <row r="95" spans="4:12" x14ac:dyDescent="0.25">
      <c r="D95" s="321"/>
      <c r="E95" s="323"/>
    </row>
    <row r="99" spans="4:12" x14ac:dyDescent="0.25">
      <c r="I99" s="304" t="s">
        <v>46</v>
      </c>
      <c r="J99" s="304"/>
      <c r="K99" s="304"/>
    </row>
    <row r="100" spans="4:12" x14ac:dyDescent="0.25">
      <c r="D100" s="64" t="s">
        <v>566</v>
      </c>
      <c r="H100" s="319" t="s">
        <v>89</v>
      </c>
      <c r="I100" s="319"/>
      <c r="J100" s="319"/>
      <c r="K100" s="319"/>
      <c r="L100" s="319"/>
    </row>
    <row r="101" spans="4:12" x14ac:dyDescent="0.25">
      <c r="D101" s="318" t="s">
        <v>89</v>
      </c>
      <c r="E101" s="318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24" t="s">
        <v>40</v>
      </c>
      <c r="I125" s="325"/>
      <c r="J125" s="65">
        <f>SUM(J102:J124)</f>
        <v>3644.8100000000004</v>
      </c>
      <c r="K125" s="8"/>
      <c r="L125" s="8"/>
    </row>
    <row r="126" spans="4:12" x14ac:dyDescent="0.25">
      <c r="D126" s="320" t="s">
        <v>67</v>
      </c>
      <c r="E126" s="322">
        <f>SUM(E103:E125)</f>
        <v>4954.3834999999999</v>
      </c>
    </row>
    <row r="127" spans="4:12" x14ac:dyDescent="0.25">
      <c r="D127" s="321"/>
      <c r="E127" s="323"/>
    </row>
    <row r="129" spans="4:12" x14ac:dyDescent="0.25">
      <c r="I129" s="304" t="s">
        <v>46</v>
      </c>
      <c r="J129" s="304"/>
      <c r="K129" s="304"/>
    </row>
    <row r="130" spans="4:12" x14ac:dyDescent="0.25">
      <c r="D130" s="64" t="s">
        <v>565</v>
      </c>
      <c r="H130" s="319" t="s">
        <v>97</v>
      </c>
      <c r="I130" s="319"/>
      <c r="J130" s="319"/>
      <c r="K130" s="319"/>
      <c r="L130" s="319"/>
    </row>
    <row r="131" spans="4:12" x14ac:dyDescent="0.25">
      <c r="D131" s="318" t="s">
        <v>97</v>
      </c>
      <c r="E131" s="318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20" t="s">
        <v>67</v>
      </c>
      <c r="E156" s="322">
        <f>SUM(E133:E155)</f>
        <v>5152.3458999999993</v>
      </c>
      <c r="H156" s="324" t="s">
        <v>40</v>
      </c>
      <c r="I156" s="325"/>
      <c r="J156" s="65">
        <f>SUM(J132:J155)</f>
        <v>4130.47</v>
      </c>
      <c r="K156" s="8"/>
      <c r="L156" s="8"/>
    </row>
    <row r="157" spans="4:12" x14ac:dyDescent="0.25">
      <c r="D157" s="321"/>
      <c r="E157" s="323"/>
    </row>
    <row r="160" spans="4:12" x14ac:dyDescent="0.25">
      <c r="I160" s="304" t="s">
        <v>46</v>
      </c>
      <c r="J160" s="304"/>
      <c r="K160" s="304"/>
    </row>
    <row r="161" spans="4:12" x14ac:dyDescent="0.25">
      <c r="D161" s="64" t="s">
        <v>565</v>
      </c>
      <c r="H161" s="319" t="s">
        <v>91</v>
      </c>
      <c r="I161" s="319"/>
      <c r="J161" s="319"/>
      <c r="K161" s="319"/>
      <c r="L161" s="319"/>
    </row>
    <row r="162" spans="4:12" x14ac:dyDescent="0.25">
      <c r="D162" s="318" t="s">
        <v>630</v>
      </c>
      <c r="E162" s="318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540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24" t="s">
        <v>40</v>
      </c>
      <c r="I186" s="325"/>
      <c r="J186" s="65">
        <f>SUM(J163:J185)</f>
        <v>3760.8699999999994</v>
      </c>
      <c r="K186" s="8"/>
      <c r="L186" s="8"/>
    </row>
    <row r="187" spans="4:12" x14ac:dyDescent="0.25">
      <c r="D187" s="320" t="s">
        <v>67</v>
      </c>
      <c r="E187" s="328">
        <f>SUM(E164:E186)</f>
        <v>5408.5055000000002</v>
      </c>
    </row>
    <row r="188" spans="4:12" x14ac:dyDescent="0.25">
      <c r="D188" s="321"/>
      <c r="E188" s="329"/>
    </row>
    <row r="190" spans="4:12" x14ac:dyDescent="0.25">
      <c r="I190" s="304" t="s">
        <v>46</v>
      </c>
      <c r="J190" s="304"/>
      <c r="K190" s="304"/>
    </row>
    <row r="191" spans="4:12" x14ac:dyDescent="0.25">
      <c r="D191" s="64" t="s">
        <v>46</v>
      </c>
      <c r="H191" s="319" t="s">
        <v>92</v>
      </c>
      <c r="I191" s="319"/>
      <c r="J191" s="319"/>
      <c r="K191" s="319"/>
      <c r="L191" s="319"/>
    </row>
    <row r="192" spans="4:12" x14ac:dyDescent="0.25">
      <c r="D192" s="318" t="s">
        <v>92</v>
      </c>
      <c r="E192" s="318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510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24" t="s">
        <v>40</v>
      </c>
      <c r="I216" s="325"/>
      <c r="J216" s="65">
        <f>SUM(J193:J215)</f>
        <v>3355.25</v>
      </c>
      <c r="K216" s="8"/>
      <c r="L216" s="8"/>
    </row>
    <row r="217" spans="4:12" x14ac:dyDescent="0.25">
      <c r="D217" s="320" t="s">
        <v>67</v>
      </c>
      <c r="E217" s="326">
        <f>SUM(E194:E216)</f>
        <v>5522.411500000002</v>
      </c>
    </row>
    <row r="218" spans="4:12" x14ac:dyDescent="0.25">
      <c r="D218" s="321"/>
      <c r="E218" s="327"/>
    </row>
    <row r="220" spans="4:12" x14ac:dyDescent="0.25">
      <c r="I220" s="304" t="s">
        <v>46</v>
      </c>
      <c r="J220" s="304"/>
      <c r="K220" s="304"/>
    </row>
    <row r="221" spans="4:12" x14ac:dyDescent="0.25">
      <c r="D221" s="64" t="s">
        <v>46</v>
      </c>
      <c r="H221" s="319" t="s">
        <v>93</v>
      </c>
      <c r="I221" s="319"/>
      <c r="J221" s="319"/>
      <c r="K221" s="319"/>
      <c r="L221" s="319"/>
    </row>
    <row r="222" spans="4:12" x14ac:dyDescent="0.25">
      <c r="D222" s="318" t="s">
        <v>93</v>
      </c>
      <c r="E222" s="318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480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31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24" t="s">
        <v>40</v>
      </c>
      <c r="I246" s="325"/>
      <c r="J246" s="65">
        <f>SUM(J223:J245)</f>
        <v>8871</v>
      </c>
      <c r="K246" s="8"/>
      <c r="L246" s="8"/>
    </row>
    <row r="247" spans="4:12" x14ac:dyDescent="0.25">
      <c r="D247" s="320" t="s">
        <v>67</v>
      </c>
      <c r="E247" s="326">
        <f>SUM(E224:E246)</f>
        <v>8621.6898999999976</v>
      </c>
    </row>
    <row r="248" spans="4:12" x14ac:dyDescent="0.25">
      <c r="D248" s="321"/>
      <c r="E248" s="327"/>
    </row>
    <row r="250" spans="4:12" x14ac:dyDescent="0.25">
      <c r="I250" s="304" t="s">
        <v>46</v>
      </c>
      <c r="J250" s="304"/>
      <c r="K250" s="304"/>
    </row>
    <row r="251" spans="4:12" x14ac:dyDescent="0.25">
      <c r="D251" s="64" t="s">
        <v>46</v>
      </c>
      <c r="H251" s="319" t="s">
        <v>844</v>
      </c>
      <c r="I251" s="319"/>
      <c r="J251" s="319"/>
      <c r="K251" s="319"/>
      <c r="L251" s="319"/>
    </row>
    <row r="252" spans="4:12" x14ac:dyDescent="0.25">
      <c r="D252" s="318" t="s">
        <v>844</v>
      </c>
      <c r="E252" s="318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>
        <v>120</v>
      </c>
      <c r="K253" s="8"/>
      <c r="L253" s="8"/>
    </row>
    <row r="254" spans="4:12" x14ac:dyDescent="0.25">
      <c r="D254" s="53" t="s">
        <v>52</v>
      </c>
      <c r="E254" s="45">
        <f>mensualidades!G133</f>
        <v>1420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40.949999999999989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'!I287</f>
        <v>924.29999999999927</v>
      </c>
      <c r="H256" s="8"/>
      <c r="I256" s="8" t="s">
        <v>502</v>
      </c>
      <c r="J256" s="9">
        <f>NOMINA!B59</f>
        <v>950</v>
      </c>
      <c r="K256" s="8"/>
      <c r="L256" s="8"/>
    </row>
    <row r="257" spans="4:12" x14ac:dyDescent="0.25">
      <c r="D257" s="12" t="s">
        <v>57</v>
      </c>
      <c r="E257" s="10">
        <f>inpaecsa!I211</f>
        <v>101.67750000000001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58.700000000000045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17.399999999999977</v>
      </c>
      <c r="H259" s="8"/>
      <c r="I259" s="8" t="s">
        <v>153</v>
      </c>
      <c r="J259" s="9">
        <v>241.24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nestle!I361</f>
        <v>1547.0713999999971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GASTOS'!C66</f>
        <v>5673.38</v>
      </c>
      <c r="K263" s="8"/>
      <c r="L263" s="8"/>
    </row>
    <row r="264" spans="4:12" x14ac:dyDescent="0.25">
      <c r="D264" s="12" t="s">
        <v>60</v>
      </c>
      <c r="E264" s="10">
        <f>YOBEL!I110</f>
        <v>26.300000000000011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aldia!L147</f>
        <v>61.48889999999983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88.5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25.199999999999989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77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f>'OTROS INGRESOS '!G142</f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24" t="s">
        <v>40</v>
      </c>
      <c r="I276" s="325"/>
      <c r="J276" s="65">
        <f>SUM(J253:J275)</f>
        <v>8938.3900000000012</v>
      </c>
      <c r="K276" s="8"/>
      <c r="L276" s="8"/>
    </row>
    <row r="277" spans="4:12" x14ac:dyDescent="0.25">
      <c r="D277" s="320" t="s">
        <v>67</v>
      </c>
      <c r="E277" s="326">
        <f>SUM(E254:E276)</f>
        <v>6216.3477999999959</v>
      </c>
    </row>
    <row r="278" spans="4:12" x14ac:dyDescent="0.25">
      <c r="D278" s="321"/>
      <c r="E278" s="327"/>
    </row>
    <row r="281" spans="4:12" x14ac:dyDescent="0.25">
      <c r="I281" s="304" t="s">
        <v>46</v>
      </c>
      <c r="J281" s="304"/>
      <c r="K281" s="304"/>
    </row>
    <row r="282" spans="4:12" x14ac:dyDescent="0.25">
      <c r="D282" s="64" t="s">
        <v>46</v>
      </c>
      <c r="H282" s="319" t="s">
        <v>99</v>
      </c>
      <c r="I282" s="319"/>
      <c r="J282" s="319"/>
      <c r="K282" s="319"/>
      <c r="L282" s="319"/>
    </row>
    <row r="283" spans="4:12" x14ac:dyDescent="0.25">
      <c r="D283" s="318" t="s">
        <v>99</v>
      </c>
      <c r="E283" s="318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mensualidades!G297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'!I326</f>
        <v>0</v>
      </c>
      <c r="H287" s="8"/>
      <c r="I287" s="8" t="s">
        <v>502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 t="s">
        <v>154</v>
      </c>
      <c r="J289" s="9"/>
      <c r="K289" s="8"/>
      <c r="L289" s="8"/>
    </row>
    <row r="290" spans="4:12" x14ac:dyDescent="0.25">
      <c r="D290" s="12" t="s">
        <v>60</v>
      </c>
      <c r="E290" s="10">
        <f>UNIVIAST!J297</f>
        <v>0</v>
      </c>
      <c r="H290" s="8"/>
      <c r="I290" s="8" t="s">
        <v>153</v>
      </c>
      <c r="J290" s="9">
        <v>241.24</v>
      </c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nestle!I360</f>
        <v>0</v>
      </c>
      <c r="H292" s="8"/>
      <c r="I292" s="8" t="s">
        <v>183</v>
      </c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 t="s">
        <v>901</v>
      </c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 t="s">
        <v>184</v>
      </c>
      <c r="J294" s="9"/>
      <c r="K294" s="8"/>
      <c r="L294" s="8"/>
    </row>
    <row r="295" spans="4:12" x14ac:dyDescent="0.25">
      <c r="D295" s="12" t="s">
        <v>64</v>
      </c>
      <c r="E295" s="10">
        <f>YOBEL!I292</f>
        <v>0</v>
      </c>
      <c r="H295" s="8"/>
      <c r="I295" s="8" t="s">
        <v>295</v>
      </c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 t="s">
        <v>294</v>
      </c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2.'!J304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320" t="s">
        <v>67</v>
      </c>
      <c r="E307" s="322">
        <f>SUM(E285:E305)</f>
        <v>0</v>
      </c>
      <c r="H307" s="324" t="s">
        <v>40</v>
      </c>
      <c r="I307" s="325"/>
      <c r="J307" s="65">
        <f>SUM(J284:J306)</f>
        <v>241.24</v>
      </c>
      <c r="K307" s="8"/>
      <c r="L307" s="8"/>
    </row>
    <row r="308" spans="4:12" x14ac:dyDescent="0.25">
      <c r="D308" s="321"/>
      <c r="E308" s="323"/>
    </row>
    <row r="312" spans="4:12" x14ac:dyDescent="0.25">
      <c r="I312" s="304" t="s">
        <v>46</v>
      </c>
      <c r="J312" s="304"/>
      <c r="K312" s="304"/>
    </row>
    <row r="313" spans="4:12" x14ac:dyDescent="0.25">
      <c r="D313" s="64" t="s">
        <v>46</v>
      </c>
      <c r="H313" s="319" t="s">
        <v>96</v>
      </c>
      <c r="I313" s="319"/>
      <c r="J313" s="319"/>
      <c r="K313" s="319"/>
      <c r="L313" s="319"/>
    </row>
    <row r="314" spans="4:12" x14ac:dyDescent="0.25">
      <c r="D314" s="318" t="s">
        <v>96</v>
      </c>
      <c r="E314" s="318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mensualidades!G328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'!I357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UNIVIAST!J328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nestle!I391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YOBEL!I323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2.'!J335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320" t="s">
        <v>67</v>
      </c>
      <c r="E338" s="322">
        <f>SUM(E316:E336)</f>
        <v>0</v>
      </c>
      <c r="H338" s="324" t="s">
        <v>40</v>
      </c>
      <c r="I338" s="325"/>
      <c r="J338" s="65">
        <f>SUM(J315:J337)</f>
        <v>0</v>
      </c>
      <c r="K338" s="8"/>
      <c r="L338" s="8"/>
    </row>
    <row r="339" spans="4:12" x14ac:dyDescent="0.25">
      <c r="D339" s="321"/>
      <c r="E339" s="323"/>
    </row>
    <row r="343" spans="4:12" x14ac:dyDescent="0.25">
      <c r="I343" s="304" t="s">
        <v>46</v>
      </c>
      <c r="J343" s="304"/>
      <c r="K343" s="304"/>
    </row>
    <row r="344" spans="4:12" x14ac:dyDescent="0.25">
      <c r="D344" s="64" t="s">
        <v>46</v>
      </c>
      <c r="H344" s="319" t="s">
        <v>0</v>
      </c>
      <c r="I344" s="319"/>
      <c r="J344" s="319"/>
      <c r="K344" s="319"/>
      <c r="L344" s="319"/>
    </row>
    <row r="345" spans="4:12" x14ac:dyDescent="0.25">
      <c r="D345" s="318" t="s">
        <v>0</v>
      </c>
      <c r="E345" s="318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mensualidades!G359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'!I388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UNIVIAST!J359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nestle!I422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YOBEL!I354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2.'!J366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320" t="s">
        <v>67</v>
      </c>
      <c r="E369" s="322">
        <f>SUM(E347:E367)</f>
        <v>0</v>
      </c>
      <c r="H369" s="324" t="s">
        <v>40</v>
      </c>
      <c r="I369" s="325"/>
      <c r="J369" s="65">
        <f>SUM(J346:J368)</f>
        <v>0</v>
      </c>
      <c r="K369" s="8"/>
      <c r="L369" s="8"/>
    </row>
    <row r="370" spans="4:12" x14ac:dyDescent="0.25">
      <c r="D370" s="321"/>
      <c r="E370" s="323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H216:I216"/>
    <mergeCell ref="D217:D218"/>
    <mergeCell ref="E217:E218"/>
    <mergeCell ref="I220:K220"/>
    <mergeCell ref="D222:E222"/>
    <mergeCell ref="H221:L221"/>
    <mergeCell ref="H246:I246"/>
    <mergeCell ref="D247:D248"/>
    <mergeCell ref="E247:E248"/>
    <mergeCell ref="I250:K250"/>
    <mergeCell ref="D252:E252"/>
    <mergeCell ref="H251:L251"/>
    <mergeCell ref="H276:I276"/>
    <mergeCell ref="D277:D278"/>
    <mergeCell ref="E277:E278"/>
    <mergeCell ref="I281:K281"/>
    <mergeCell ref="D283:E283"/>
    <mergeCell ref="H282:L282"/>
    <mergeCell ref="D307:D308"/>
    <mergeCell ref="E307:E308"/>
    <mergeCell ref="H307:I307"/>
    <mergeCell ref="I312:K312"/>
    <mergeCell ref="D314:E314"/>
    <mergeCell ref="H313:L313"/>
    <mergeCell ref="D338:D339"/>
    <mergeCell ref="E338:E339"/>
    <mergeCell ref="H338:I338"/>
    <mergeCell ref="I343:K343"/>
    <mergeCell ref="D345:E345"/>
    <mergeCell ref="H344:L344"/>
    <mergeCell ref="D369:D370"/>
    <mergeCell ref="E369:E370"/>
    <mergeCell ref="H369:I369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K15" sqref="K15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</cols>
  <sheetData>
    <row r="1" spans="2:15" ht="33" x14ac:dyDescent="0.45">
      <c r="G1" s="332" t="s">
        <v>102</v>
      </c>
      <c r="H1" s="332"/>
      <c r="I1" s="332"/>
      <c r="J1" s="332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5408.5055000000002</v>
      </c>
      <c r="I3" s="219">
        <f>utilidad!E217</f>
        <v>5522.411500000002</v>
      </c>
      <c r="J3" s="219">
        <f>utilidad!E247</f>
        <v>8621.6898999999976</v>
      </c>
      <c r="K3" s="219">
        <f>utilidad!E277</f>
        <v>6216.3477999999959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5408.5055000000002</v>
      </c>
      <c r="I6" s="220">
        <f t="shared" si="0"/>
        <v>5522.411500000002</v>
      </c>
      <c r="J6" s="220">
        <f t="shared" si="0"/>
        <v>8621.6898999999976</v>
      </c>
      <c r="K6" s="220">
        <f t="shared" si="0"/>
        <v>6216.3477999999959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3355.25</v>
      </c>
      <c r="J8" s="221">
        <f>utilidad!J246</f>
        <v>8871</v>
      </c>
      <c r="K8" s="221">
        <f>utilidad!J276</f>
        <v>8938.3900000000012</v>
      </c>
      <c r="L8" s="221">
        <f>utilidad!J307</f>
        <v>241.24</v>
      </c>
      <c r="M8" s="221">
        <f>utilidad!J338</f>
        <v>0</v>
      </c>
      <c r="N8" s="221">
        <f>utilidad!J369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3355.25</v>
      </c>
      <c r="J12" s="222">
        <f t="shared" si="1"/>
        <v>8871</v>
      </c>
      <c r="K12" s="222">
        <f t="shared" si="1"/>
        <v>8938.3900000000012</v>
      </c>
      <c r="L12" s="222">
        <f t="shared" si="1"/>
        <v>241.24</v>
      </c>
      <c r="M12" s="222">
        <f t="shared" si="1"/>
        <v>0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1647.6355000000008</v>
      </c>
      <c r="I15" s="218">
        <f t="shared" si="2"/>
        <v>2167.161500000002</v>
      </c>
      <c r="J15" s="218">
        <f t="shared" si="2"/>
        <v>-249.31010000000242</v>
      </c>
      <c r="K15" s="218">
        <f t="shared" si="2"/>
        <v>-2722.0422000000053</v>
      </c>
      <c r="L15" s="218">
        <f t="shared" si="2"/>
        <v>-241.24</v>
      </c>
      <c r="M15" s="218">
        <f t="shared" si="2"/>
        <v>0</v>
      </c>
      <c r="N15" s="218">
        <f t="shared" si="2"/>
        <v>0</v>
      </c>
      <c r="O15" s="212">
        <f>SUM(C15:N15)</f>
        <v>6123.7549999999937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RowHeight="15" x14ac:dyDescent="0.25"/>
  <cols>
    <col min="2" max="2" width="15" customWidth="1"/>
  </cols>
  <sheetData>
    <row r="1" spans="1:3" x14ac:dyDescent="0.25">
      <c r="A1" s="35" t="s">
        <v>26</v>
      </c>
      <c r="B1" s="35" t="s">
        <v>958</v>
      </c>
      <c r="C1" s="35" t="s">
        <v>959</v>
      </c>
    </row>
    <row r="2" spans="1:3" x14ac:dyDescent="0.25">
      <c r="A2" s="28">
        <v>45170</v>
      </c>
      <c r="B2" s="8" t="s">
        <v>961</v>
      </c>
      <c r="C2" s="216">
        <v>160</v>
      </c>
    </row>
    <row r="3" spans="1:3" x14ac:dyDescent="0.25">
      <c r="A3" s="28">
        <v>45175</v>
      </c>
      <c r="B3" s="8" t="s">
        <v>961</v>
      </c>
      <c r="C3" s="216">
        <v>160</v>
      </c>
    </row>
    <row r="4" spans="1:3" x14ac:dyDescent="0.25">
      <c r="A4" s="28">
        <v>45180</v>
      </c>
      <c r="B4" s="8" t="s">
        <v>960</v>
      </c>
      <c r="C4" s="216">
        <v>80</v>
      </c>
    </row>
    <row r="5" spans="1:3" x14ac:dyDescent="0.25">
      <c r="A5" s="28">
        <v>45184</v>
      </c>
      <c r="B5" s="8" t="s">
        <v>960</v>
      </c>
      <c r="C5" s="216">
        <v>80</v>
      </c>
    </row>
    <row r="6" spans="1:3" x14ac:dyDescent="0.25">
      <c r="A6" s="8"/>
      <c r="B6" s="8"/>
      <c r="C6" s="216"/>
    </row>
    <row r="7" spans="1:3" x14ac:dyDescent="0.25">
      <c r="A7" s="8"/>
      <c r="B7" s="8"/>
      <c r="C7" s="216"/>
    </row>
    <row r="8" spans="1:3" x14ac:dyDescent="0.25">
      <c r="A8" s="297" t="s">
        <v>40</v>
      </c>
      <c r="B8" s="299"/>
      <c r="C8" s="265">
        <f>SUM(C2:C7)</f>
        <v>480</v>
      </c>
    </row>
  </sheetData>
  <mergeCells count="1">
    <mergeCell ref="A8:B8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sear</vt:lpstr>
      <vt:lpstr>OTROS CLIENTES 2.</vt:lpstr>
      <vt:lpstr>Hoja2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2023-10-06T17:47:43Z</cp:lastPrinted>
  <dcterms:created xsi:type="dcterms:W3CDTF">2022-12-25T20:49:22Z</dcterms:created>
  <dcterms:modified xsi:type="dcterms:W3CDTF">2023-10-06T18:31:56Z</dcterms:modified>
</cp:coreProperties>
</file>