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5c2814c5a2fbe62b/Documents/GitHub/OFICINA/DOC 2023/"/>
    </mc:Choice>
  </mc:AlternateContent>
  <xr:revisionPtr revIDLastSave="94" documentId="13_ncr:1_{FB774CAF-BCA7-4125-A5D1-746552136201}" xr6:coauthVersionLast="47" xr6:coauthVersionMax="47" xr10:uidLastSave="{679F3CA5-80BD-4C77-AC52-20024B31C7CF}"/>
  <bookViews>
    <workbookView xWindow="-120" yWindow="-120" windowWidth="20730" windowHeight="11040" tabRatio="565" firstSheet="1" activeTab="2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Hoja3" sheetId="24" r:id="rId7"/>
    <sheet name="MILTON ABRIL" sheetId="4" r:id="rId8"/>
    <sheet name="Franklin Abril" sheetId="5" r:id="rId9"/>
    <sheet name="Jaime Abril " sheetId="6" r:id="rId10"/>
    <sheet name="Stalin Abril " sheetId="7" r:id="rId11"/>
    <sheet name="roberto reyes " sheetId="16" r:id="rId12"/>
    <sheet name="OTROS PROVEEDORES 1" sheetId="19" r:id="rId13"/>
    <sheet name="Otros proveedores" sheetId="8" r:id="rId14"/>
    <sheet name="estivadores " sheetId="9" r:id="rId15"/>
    <sheet name="COMPROBANTE DE PAGO " sheetId="23" r:id="rId16"/>
    <sheet name="combustibles " sheetId="10" r:id="rId17"/>
    <sheet name="rol de pagos Empleados " sheetId="12" r:id="rId18"/>
    <sheet name="Hoja2" sheetId="15" r:id="rId19"/>
    <sheet name="Hoja1" sheetId="21" r:id="rId20"/>
  </sheets>
  <calcPr calcId="191029" concurrentManualCount="8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935" i="6" l="1"/>
  <c r="Y930" i="5"/>
  <c r="Y935" i="4"/>
  <c r="Y898" i="13"/>
  <c r="Y940" i="22"/>
  <c r="Y960" i="3"/>
  <c r="Y929" i="2"/>
  <c r="Y952" i="1"/>
  <c r="AN956" i="1"/>
  <c r="AN942" i="6"/>
  <c r="AN939" i="2"/>
  <c r="AN945" i="22"/>
  <c r="AN907" i="13"/>
  <c r="AN939" i="4"/>
  <c r="AN964" i="3"/>
  <c r="AN935" i="5"/>
  <c r="Y881" i="13"/>
  <c r="C939" i="19"/>
  <c r="Y923" i="22"/>
  <c r="C891" i="1"/>
  <c r="Y913" i="5"/>
  <c r="C918" i="6" l="1"/>
  <c r="C918" i="4"/>
  <c r="C935" i="1"/>
  <c r="H310" i="23" l="1"/>
  <c r="R919" i="3" l="1"/>
  <c r="C914" i="3" s="1"/>
  <c r="R911" i="1"/>
  <c r="C906" i="1" s="1"/>
  <c r="R897" i="4"/>
  <c r="C889" i="4" s="1"/>
  <c r="R861" i="13"/>
  <c r="C852" i="13" s="1"/>
  <c r="R899" i="6"/>
  <c r="C889" i="6" s="1"/>
  <c r="R895" i="5"/>
  <c r="C886" i="5" s="1"/>
  <c r="R901" i="22"/>
  <c r="C894" i="22" s="1"/>
  <c r="R899" i="2"/>
  <c r="C883" i="2" s="1"/>
  <c r="H363" i="23" l="1"/>
  <c r="H362" i="23"/>
  <c r="H361" i="23"/>
  <c r="H360" i="23"/>
  <c r="H359" i="23"/>
  <c r="H358" i="23"/>
  <c r="H357" i="23"/>
  <c r="H356" i="23"/>
  <c r="H355" i="23"/>
  <c r="H354" i="23"/>
  <c r="H353" i="23"/>
  <c r="H352" i="23"/>
  <c r="H351" i="23"/>
  <c r="H350" i="23"/>
  <c r="H349" i="23"/>
  <c r="H348" i="23"/>
  <c r="H347" i="23"/>
  <c r="H346" i="23"/>
  <c r="H345" i="23"/>
  <c r="H344" i="23"/>
  <c r="H343" i="23"/>
  <c r="H342" i="23"/>
  <c r="H341" i="23"/>
  <c r="H340" i="23"/>
  <c r="H339" i="23"/>
  <c r="H338" i="23"/>
  <c r="H337" i="23"/>
  <c r="H336" i="23"/>
  <c r="H335" i="23"/>
  <c r="H334" i="23"/>
  <c r="H333" i="23"/>
  <c r="H332" i="23"/>
  <c r="H331" i="23"/>
  <c r="H330" i="23"/>
  <c r="H329" i="23"/>
  <c r="H328" i="23"/>
  <c r="H327" i="23"/>
  <c r="H326" i="23"/>
  <c r="H325" i="23"/>
  <c r="H324" i="23"/>
  <c r="H323" i="23"/>
  <c r="H322" i="23"/>
  <c r="H321" i="23"/>
  <c r="H320" i="23"/>
  <c r="H319" i="23"/>
  <c r="H318" i="23"/>
  <c r="H317" i="23"/>
  <c r="H316" i="23"/>
  <c r="H315" i="23"/>
  <c r="H314" i="23"/>
  <c r="H313" i="23"/>
  <c r="H312" i="23"/>
  <c r="H311" i="23"/>
  <c r="H309" i="23"/>
  <c r="H308" i="23"/>
  <c r="H307" i="23"/>
  <c r="H306" i="23"/>
  <c r="H305" i="23"/>
  <c r="H304" i="23"/>
  <c r="H303" i="23"/>
  <c r="H302" i="23"/>
  <c r="H301" i="23"/>
  <c r="H300" i="23"/>
  <c r="H299" i="23"/>
  <c r="H298" i="23"/>
  <c r="H297" i="23"/>
  <c r="H296" i="23"/>
  <c r="H295" i="23"/>
  <c r="H294" i="23"/>
  <c r="H293" i="23"/>
  <c r="H292" i="23"/>
  <c r="H291" i="23"/>
  <c r="H290" i="23"/>
  <c r="H289" i="23"/>
  <c r="H288" i="23"/>
  <c r="H287" i="23"/>
  <c r="H286" i="23"/>
  <c r="H285" i="23"/>
  <c r="H284" i="23"/>
  <c r="H283" i="23"/>
  <c r="H282" i="23"/>
  <c r="H281" i="23"/>
  <c r="H280" i="23"/>
  <c r="H279" i="23"/>
  <c r="H278" i="23"/>
  <c r="H277" i="23"/>
  <c r="H276" i="23"/>
  <c r="H275" i="23"/>
  <c r="H895" i="6" l="1"/>
  <c r="C874" i="6" s="1"/>
  <c r="Y846" i="8" l="1"/>
  <c r="Y806" i="8"/>
  <c r="C849" i="19"/>
  <c r="C894" i="19"/>
  <c r="Y849" i="19"/>
  <c r="R850" i="6"/>
  <c r="C844" i="6" s="1"/>
  <c r="R846" i="5"/>
  <c r="C838" i="5" s="1"/>
  <c r="R851" i="4"/>
  <c r="C844" i="4" s="1"/>
  <c r="R814" i="13"/>
  <c r="C805" i="13" s="1"/>
  <c r="R855" i="22"/>
  <c r="C850" i="22" s="1"/>
  <c r="R876" i="3"/>
  <c r="C869" i="3" s="1"/>
  <c r="R846" i="2"/>
  <c r="C835" i="2" s="1"/>
  <c r="R865" i="1"/>
  <c r="C861" i="1" s="1"/>
  <c r="C806" i="8"/>
  <c r="L142" i="12" l="1"/>
  <c r="C142" i="12"/>
  <c r="L119" i="12"/>
  <c r="C119" i="12"/>
  <c r="C99" i="12"/>
  <c r="L99" i="12" s="1"/>
  <c r="L76" i="12"/>
  <c r="C76" i="12"/>
  <c r="L53" i="12"/>
  <c r="C53" i="12"/>
  <c r="L28" i="12"/>
  <c r="C28" i="12"/>
  <c r="L6" i="12"/>
  <c r="H205" i="23" l="1"/>
  <c r="H206" i="23"/>
  <c r="H207" i="23"/>
  <c r="H208" i="23"/>
  <c r="H209" i="23"/>
  <c r="H210" i="23"/>
  <c r="H211" i="23"/>
  <c r="H212" i="23"/>
  <c r="H213" i="23"/>
  <c r="H214" i="23"/>
  <c r="H215" i="23"/>
  <c r="C804" i="22" l="1"/>
  <c r="S826" i="1"/>
  <c r="C817" i="1" s="1"/>
  <c r="S808" i="6"/>
  <c r="C800" i="6" s="1"/>
  <c r="S769" i="13"/>
  <c r="C761" i="13" s="1"/>
  <c r="S805" i="4"/>
  <c r="C798" i="4" s="1"/>
  <c r="S832" i="3"/>
  <c r="C825" i="3" s="1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R788" i="3" l="1"/>
  <c r="C776" i="5" l="1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C763" i="8" l="1"/>
  <c r="R683" i="13" l="1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C725" i="8" l="1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2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48" i="12" l="1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M150" i="12" l="1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49" i="12" l="1"/>
  <c r="D148" i="12"/>
  <c r="D147" i="12"/>
  <c r="H145" i="12"/>
  <c r="H150" i="12" s="1"/>
  <c r="M106" i="12"/>
  <c r="AD504" i="6"/>
  <c r="Y484" i="6" s="1"/>
  <c r="D150" i="12" l="1"/>
  <c r="E151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32" i="22"/>
  <c r="AN1034" i="22"/>
  <c r="Y1026" i="22" s="1"/>
  <c r="R1034" i="22"/>
  <c r="C1026" i="22" s="1"/>
  <c r="AD1032" i="22"/>
  <c r="Y1017" i="22" s="1"/>
  <c r="C1017" i="22"/>
  <c r="H987" i="22"/>
  <c r="C972" i="22" s="1"/>
  <c r="AN989" i="22"/>
  <c r="Y980" i="22" s="1"/>
  <c r="R989" i="22"/>
  <c r="C980" i="22" s="1"/>
  <c r="AD987" i="22"/>
  <c r="Y972" i="22" s="1"/>
  <c r="B979" i="22"/>
  <c r="H939" i="22"/>
  <c r="C924" i="22" s="1"/>
  <c r="AN941" i="22"/>
  <c r="Y933" i="22" s="1"/>
  <c r="R941" i="22"/>
  <c r="C933" i="22" s="1"/>
  <c r="AD939" i="22"/>
  <c r="Y924" i="22" s="1"/>
  <c r="H894" i="22"/>
  <c r="C879" i="22" s="1"/>
  <c r="AN896" i="22"/>
  <c r="Y887" i="22" s="1"/>
  <c r="R896" i="22"/>
  <c r="C887" i="22" s="1"/>
  <c r="AD894" i="22"/>
  <c r="Y879" i="22" s="1"/>
  <c r="B886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50" i="19"/>
  <c r="Y1042" i="19" s="1"/>
  <c r="R1050" i="19"/>
  <c r="C1042" i="19" s="1"/>
  <c r="AD1048" i="19"/>
  <c r="Y1033" i="19" s="1"/>
  <c r="H1048" i="19"/>
  <c r="C1033" i="19" s="1"/>
  <c r="AN1005" i="19"/>
  <c r="Y996" i="19" s="1"/>
  <c r="R1005" i="19"/>
  <c r="C996" i="19" s="1"/>
  <c r="AD1003" i="19"/>
  <c r="Y988" i="19" s="1"/>
  <c r="H1003" i="19"/>
  <c r="C988" i="19" s="1"/>
  <c r="B995" i="19"/>
  <c r="AN957" i="19"/>
  <c r="Y949" i="19" s="1"/>
  <c r="R957" i="19"/>
  <c r="C949" i="19" s="1"/>
  <c r="AD955" i="19"/>
  <c r="Y940" i="19" s="1"/>
  <c r="H955" i="19"/>
  <c r="C940" i="19" s="1"/>
  <c r="AN912" i="19"/>
  <c r="Y903" i="19" s="1"/>
  <c r="R912" i="19"/>
  <c r="C903" i="19" s="1"/>
  <c r="AD910" i="19"/>
  <c r="Y895" i="19" s="1"/>
  <c r="H910" i="19"/>
  <c r="C895" i="19" s="1"/>
  <c r="B902" i="19"/>
  <c r="AN867" i="19"/>
  <c r="Y859" i="19" s="1"/>
  <c r="R867" i="19"/>
  <c r="C859" i="19" s="1"/>
  <c r="AD865" i="19"/>
  <c r="Y850" i="19" s="1"/>
  <c r="H865" i="19"/>
  <c r="C850" i="19" s="1"/>
  <c r="AN825" i="19"/>
  <c r="Y816" i="19" s="1"/>
  <c r="R825" i="19"/>
  <c r="C816" i="19" s="1"/>
  <c r="AD823" i="19"/>
  <c r="Y808" i="19" s="1"/>
  <c r="H823" i="19"/>
  <c r="C808" i="19" s="1"/>
  <c r="B815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Y13" i="19" s="1"/>
  <c r="C62" i="19" s="1"/>
  <c r="C81" i="19" s="1"/>
  <c r="C57" i="19" s="1"/>
  <c r="C58" i="19" s="1"/>
  <c r="X16" i="19"/>
  <c r="C543" i="22"/>
  <c r="Y546" i="22" s="1"/>
  <c r="Y560" i="22" s="1"/>
  <c r="Y542" i="22" s="1"/>
  <c r="Y538" i="22"/>
  <c r="Y541" i="22" s="1"/>
  <c r="Y53" i="3"/>
  <c r="B544" i="22" l="1"/>
  <c r="X546" i="22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C111" i="19"/>
  <c r="B112" i="19" s="1"/>
  <c r="Y106" i="19"/>
  <c r="Y109" i="19" s="1"/>
  <c r="X114" i="19"/>
  <c r="Y16" i="16"/>
  <c r="Y35" i="16" s="1"/>
  <c r="Y12" i="16" s="1"/>
  <c r="Y13" i="16" s="1"/>
  <c r="B14" i="16"/>
  <c r="X16" i="16"/>
  <c r="B585" i="22" l="1"/>
  <c r="Y587" i="22"/>
  <c r="Y600" i="22" s="1"/>
  <c r="Y582" i="22" s="1"/>
  <c r="Y114" i="19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Y384" i="19"/>
  <c r="B428" i="19" s="1"/>
  <c r="Y297" i="16"/>
  <c r="C337" i="16" s="1"/>
  <c r="C340" i="16" s="1"/>
  <c r="C842" i="22" l="1"/>
  <c r="C857" i="22" s="1"/>
  <c r="C837" i="22" s="1"/>
  <c r="C833" i="22"/>
  <c r="C836" i="22" s="1"/>
  <c r="X794" i="22"/>
  <c r="B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38" i="22" l="1"/>
  <c r="Y833" i="22" s="1"/>
  <c r="Y836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842" i="22" l="1"/>
  <c r="Y857" i="22" s="1"/>
  <c r="Y837" i="22" s="1"/>
  <c r="B840" i="22"/>
  <c r="X842" i="22"/>
  <c r="Y838" i="22"/>
  <c r="X839" i="22" s="1"/>
  <c r="C878" i="22"/>
  <c r="C881" i="22" s="1"/>
  <c r="C886" i="22"/>
  <c r="C905" i="22" s="1"/>
  <c r="C882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883" i="22" l="1"/>
  <c r="Y886" i="22" s="1"/>
  <c r="Y905" i="22" s="1"/>
  <c r="Y88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886" i="22" l="1"/>
  <c r="Y878" i="22"/>
  <c r="Y881" i="22" s="1"/>
  <c r="Y883" i="22" s="1"/>
  <c r="C932" i="22" s="1"/>
  <c r="C951" i="22" s="1"/>
  <c r="C927" i="22" s="1"/>
  <c r="C923" i="22"/>
  <c r="C926" i="22" s="1"/>
  <c r="B884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B932" i="22" l="1"/>
  <c r="C928" i="22"/>
  <c r="X884" i="22"/>
  <c r="C518" i="19"/>
  <c r="C530" i="19" s="1"/>
  <c r="C513" i="19" s="1"/>
  <c r="C514" i="19" s="1"/>
  <c r="Y518" i="19" s="1"/>
  <c r="Y530" i="19" s="1"/>
  <c r="Y513" i="19" s="1"/>
  <c r="X470" i="19"/>
  <c r="Y390" i="16"/>
  <c r="B930" i="22" l="1"/>
  <c r="X932" i="22"/>
  <c r="Y932" i="22"/>
  <c r="Y951" i="22" s="1"/>
  <c r="Y927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Y926" i="22" l="1"/>
  <c r="Y928" i="22" s="1"/>
  <c r="C979" i="22"/>
  <c r="C998" i="22" s="1"/>
  <c r="C975" i="22" s="1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C971" i="22" l="1"/>
  <c r="C974" i="22" s="1"/>
  <c r="C976" i="22" s="1"/>
  <c r="X929" i="22"/>
  <c r="Y435" i="16"/>
  <c r="C561" i="19"/>
  <c r="C474" i="16"/>
  <c r="C477" i="16" s="1"/>
  <c r="X436" i="16"/>
  <c r="C482" i="16"/>
  <c r="C501" i="16" s="1"/>
  <c r="C478" i="16" s="1"/>
  <c r="Y979" i="22" l="1"/>
  <c r="Y998" i="22" s="1"/>
  <c r="Y975" i="22" s="1"/>
  <c r="C1016" i="22"/>
  <c r="C1019" i="22" s="1"/>
  <c r="B977" i="22"/>
  <c r="X979" i="22"/>
  <c r="Y971" i="22"/>
  <c r="Y974" i="22" s="1"/>
  <c r="X564" i="19"/>
  <c r="Y564" i="19"/>
  <c r="Y578" i="19" s="1"/>
  <c r="Y560" i="19" s="1"/>
  <c r="Y556" i="19"/>
  <c r="Y559" i="19" s="1"/>
  <c r="B562" i="19"/>
  <c r="C479" i="16"/>
  <c r="Y976" i="22" l="1"/>
  <c r="B1025" i="22" s="1"/>
  <c r="Y561" i="19"/>
  <c r="C519" i="16"/>
  <c r="C522" i="16" s="1"/>
  <c r="X482" i="16"/>
  <c r="B480" i="16"/>
  <c r="Y482" i="16"/>
  <c r="Y501" i="16" s="1"/>
  <c r="Y478" i="16" s="1"/>
  <c r="Y474" i="16"/>
  <c r="Y477" i="16" s="1"/>
  <c r="X977" i="22" l="1"/>
  <c r="C1025" i="22"/>
  <c r="C1044" i="22" s="1"/>
  <c r="C1020" i="22" s="1"/>
  <c r="C1021" i="22" s="1"/>
  <c r="Y1025" i="22" s="1"/>
  <c r="Y1044" i="22" s="1"/>
  <c r="Y1020" i="22" s="1"/>
  <c r="C605" i="19"/>
  <c r="C624" i="19" s="1"/>
  <c r="C600" i="19" s="1"/>
  <c r="C596" i="19"/>
  <c r="C599" i="19" s="1"/>
  <c r="X562" i="19"/>
  <c r="B605" i="19"/>
  <c r="Y479" i="16"/>
  <c r="X1025" i="22" l="1"/>
  <c r="Y1016" i="22"/>
  <c r="Y1019" i="22" s="1"/>
  <c r="Y1021" i="22" s="1"/>
  <c r="X1022" i="22" s="1"/>
  <c r="B1023" i="22"/>
  <c r="C601" i="19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5" i="19" l="1"/>
  <c r="C831" i="19" s="1"/>
  <c r="C811" i="19" s="1"/>
  <c r="Y770" i="19"/>
  <c r="Y772" i="19" s="1"/>
  <c r="X672" i="16"/>
  <c r="B720" i="16"/>
  <c r="Y720" i="16"/>
  <c r="Y739" i="16" s="1"/>
  <c r="Y715" i="16" s="1"/>
  <c r="B718" i="16"/>
  <c r="Y711" i="16"/>
  <c r="X720" i="16"/>
  <c r="AN992" i="13"/>
  <c r="Y984" i="13" s="1"/>
  <c r="R992" i="13"/>
  <c r="C984" i="13" s="1"/>
  <c r="AD990" i="13"/>
  <c r="Y975" i="13" s="1"/>
  <c r="H990" i="13"/>
  <c r="C975" i="13" s="1"/>
  <c r="AN947" i="13"/>
  <c r="Y938" i="13" s="1"/>
  <c r="R947" i="13"/>
  <c r="C938" i="13" s="1"/>
  <c r="AD945" i="13"/>
  <c r="Y930" i="13" s="1"/>
  <c r="H945" i="13"/>
  <c r="C930" i="13" s="1"/>
  <c r="B937" i="13"/>
  <c r="AN899" i="13"/>
  <c r="Y891" i="13" s="1"/>
  <c r="R899" i="13"/>
  <c r="C891" i="13" s="1"/>
  <c r="AD897" i="13"/>
  <c r="Y882" i="13" s="1"/>
  <c r="H897" i="13"/>
  <c r="C882" i="13" s="1"/>
  <c r="AN854" i="13"/>
  <c r="Y845" i="13" s="1"/>
  <c r="R854" i="13"/>
  <c r="C845" i="13" s="1"/>
  <c r="AD852" i="13"/>
  <c r="Y837" i="13" s="1"/>
  <c r="H852" i="13"/>
  <c r="C837" i="13" s="1"/>
  <c r="B844" i="13"/>
  <c r="AN806" i="13"/>
  <c r="Y798" i="13" s="1"/>
  <c r="R806" i="13"/>
  <c r="C798" i="13" s="1"/>
  <c r="AD804" i="13"/>
  <c r="Y789" i="13" s="1"/>
  <c r="H804" i="13"/>
  <c r="C789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7" i="19"/>
  <c r="C810" i="19" s="1"/>
  <c r="C812" i="19" s="1"/>
  <c r="C767" i="16"/>
  <c r="C786" i="16" s="1"/>
  <c r="C763" i="16" s="1"/>
  <c r="Y714" i="16"/>
  <c r="Y716" i="16" s="1"/>
  <c r="Y11" i="13"/>
  <c r="C13" i="13"/>
  <c r="B14" i="13" s="1"/>
  <c r="C9" i="13"/>
  <c r="X815" i="19" l="1"/>
  <c r="B813" i="19"/>
  <c r="Y815" i="19"/>
  <c r="Y831" i="19" s="1"/>
  <c r="Y811" i="19" s="1"/>
  <c r="Y807" i="19"/>
  <c r="Y810" i="19" s="1"/>
  <c r="C852" i="19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2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58" i="19" l="1"/>
  <c r="C873" i="19" s="1"/>
  <c r="C853" i="19" s="1"/>
  <c r="C854" i="19" s="1"/>
  <c r="B858" i="19"/>
  <c r="X813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2" i="19" l="1"/>
  <c r="B856" i="19"/>
  <c r="Y858" i="19"/>
  <c r="Y873" i="19" s="1"/>
  <c r="Y853" i="19" s="1"/>
  <c r="X858" i="19"/>
  <c r="X59" i="13"/>
  <c r="X765" i="16"/>
  <c r="B813" i="16"/>
  <c r="Y813" i="16"/>
  <c r="Y832" i="16" s="1"/>
  <c r="Y808" i="16" s="1"/>
  <c r="B811" i="16"/>
  <c r="Y804" i="16"/>
  <c r="X813" i="16"/>
  <c r="C107" i="13"/>
  <c r="Y854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02" i="19" l="1"/>
  <c r="C921" i="19" s="1"/>
  <c r="C898" i="19" s="1"/>
  <c r="C897" i="19"/>
  <c r="X855" i="19"/>
  <c r="C852" i="16"/>
  <c r="C855" i="16" s="1"/>
  <c r="C857" i="16" s="1"/>
  <c r="X810" i="16"/>
  <c r="Y107" i="13"/>
  <c r="C899" i="19" l="1"/>
  <c r="Y894" i="19" s="1"/>
  <c r="Y897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02" i="19" l="1"/>
  <c r="Y921" i="19" s="1"/>
  <c r="Y898" i="19" s="1"/>
  <c r="Y899" i="19" s="1"/>
  <c r="B900" i="19"/>
  <c r="X902" i="19"/>
  <c r="C942" i="19"/>
  <c r="C138" i="13"/>
  <c r="Y857" i="16"/>
  <c r="C906" i="16" s="1"/>
  <c r="C925" i="16" s="1"/>
  <c r="C901" i="16" s="1"/>
  <c r="C902" i="16" s="1"/>
  <c r="C948" i="19" l="1"/>
  <c r="C967" i="19" s="1"/>
  <c r="C943" i="19" s="1"/>
  <c r="C944" i="19" s="1"/>
  <c r="X900" i="19"/>
  <c r="B948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48" i="19" l="1"/>
  <c r="Y967" i="19" s="1"/>
  <c r="Y943" i="19" s="1"/>
  <c r="B946" i="19"/>
  <c r="X948" i="19"/>
  <c r="Y939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995" i="19" l="1"/>
  <c r="C1014" i="19" s="1"/>
  <c r="C991" i="19" s="1"/>
  <c r="Y942" i="19"/>
  <c r="Y944" i="19" s="1"/>
  <c r="C177" i="13"/>
  <c r="Y173" i="13" s="1"/>
  <c r="Y176" i="13" s="1"/>
  <c r="X903" i="16"/>
  <c r="C946" i="16"/>
  <c r="C949" i="16" s="1"/>
  <c r="C951" i="16" s="1"/>
  <c r="C987" i="19" l="1"/>
  <c r="C990" i="19" s="1"/>
  <c r="C992" i="19" s="1"/>
  <c r="X945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995" i="19"/>
  <c r="Y1014" i="19" s="1"/>
  <c r="Y991" i="19" s="1"/>
  <c r="C1032" i="19"/>
  <c r="C1035" i="19" s="1"/>
  <c r="Y987" i="19"/>
  <c r="Y990" i="19" s="1"/>
  <c r="B993" i="19"/>
  <c r="X995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992" i="19"/>
  <c r="B1041" i="19" s="1"/>
  <c r="C221" i="13"/>
  <c r="C222" i="13" s="1"/>
  <c r="Y218" i="13" s="1"/>
  <c r="C1047" i="16"/>
  <c r="C1066" i="16" s="1"/>
  <c r="C1043" i="16" s="1"/>
  <c r="X993" i="19" l="1"/>
  <c r="C1041" i="19"/>
  <c r="C1060" i="19" s="1"/>
  <c r="C1036" i="19" s="1"/>
  <c r="C1037" i="19" s="1"/>
  <c r="Y1041" i="19" s="1"/>
  <c r="Y1060" i="19" s="1"/>
  <c r="Y1036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41" i="19" l="1"/>
  <c r="B1039" i="19"/>
  <c r="Y1032" i="19"/>
  <c r="Y1035" i="19" s="1"/>
  <c r="Y1037" i="19" s="1"/>
  <c r="X1038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C703" i="13"/>
  <c r="Y657" i="13" l="1"/>
  <c r="Y660" i="13" s="1"/>
  <c r="Y665" i="13"/>
  <c r="Y682" i="13" s="1"/>
  <c r="Y661" i="13" s="1"/>
  <c r="B663" i="13"/>
  <c r="Y662" i="13" l="1"/>
  <c r="X663" i="13" s="1"/>
  <c r="B709" i="13"/>
  <c r="C709" i="13"/>
  <c r="C725" i="13" s="1"/>
  <c r="C704" i="13" s="1"/>
  <c r="C705" i="13" s="1"/>
  <c r="Y709" i="13" s="1"/>
  <c r="Y725" i="13" s="1"/>
  <c r="Y704" i="13" s="1"/>
  <c r="X709" i="13" l="1"/>
  <c r="B707" i="13"/>
  <c r="Y703" i="13"/>
  <c r="Y705" i="13" s="1"/>
  <c r="C753" i="13" l="1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B751" i="13"/>
  <c r="C797" i="13" l="1"/>
  <c r="C815" i="13" s="1"/>
  <c r="C792" i="13" s="1"/>
  <c r="C788" i="13"/>
  <c r="C791" i="13" s="1"/>
  <c r="X751" i="13"/>
  <c r="B797" i="13"/>
  <c r="C793" i="13" l="1"/>
  <c r="Y797" i="13" s="1"/>
  <c r="Y815" i="13" s="1"/>
  <c r="Y792" i="13" s="1"/>
  <c r="B795" i="13"/>
  <c r="Y788" i="13" l="1"/>
  <c r="Y791" i="13" s="1"/>
  <c r="Y793" i="13" s="1"/>
  <c r="C844" i="13" s="1"/>
  <c r="C863" i="13" s="1"/>
  <c r="C840" i="13" s="1"/>
  <c r="X797" i="13"/>
  <c r="X794" i="13" l="1"/>
  <c r="C836" i="13"/>
  <c r="C839" i="13" s="1"/>
  <c r="C841" i="13" s="1"/>
  <c r="Y844" i="13" s="1"/>
  <c r="Y863" i="13" s="1"/>
  <c r="Y840" i="13" s="1"/>
  <c r="B842" i="13" l="1"/>
  <c r="X844" i="13"/>
  <c r="C881" i="13"/>
  <c r="C884" i="13" s="1"/>
  <c r="Y836" i="13"/>
  <c r="Y839" i="13" s="1"/>
  <c r="Y841" i="13" s="1"/>
  <c r="X842" i="13" s="1"/>
  <c r="C890" i="13" l="1"/>
  <c r="C909" i="13" s="1"/>
  <c r="C885" i="13" s="1"/>
  <c r="C886" i="13" s="1"/>
  <c r="X890" i="13" s="1"/>
  <c r="B890" i="13"/>
  <c r="Y884" i="13" l="1"/>
  <c r="Y890" i="13"/>
  <c r="Y909" i="13" s="1"/>
  <c r="Y885" i="13" s="1"/>
  <c r="B888" i="13"/>
  <c r="C937" i="13" l="1"/>
  <c r="C956" i="13" s="1"/>
  <c r="C933" i="13" s="1"/>
  <c r="Y886" i="13"/>
  <c r="C929" i="13" s="1"/>
  <c r="C932" i="13" s="1"/>
  <c r="X887" i="13" l="1"/>
  <c r="C934" i="13"/>
  <c r="Y937" i="13" s="1"/>
  <c r="Y956" i="13" s="1"/>
  <c r="Y933" i="13" s="1"/>
  <c r="X937" i="13" l="1"/>
  <c r="Y929" i="13"/>
  <c r="Y932" i="13" s="1"/>
  <c r="Y934" i="13" s="1"/>
  <c r="C983" i="13" s="1"/>
  <c r="C1002" i="13" s="1"/>
  <c r="C978" i="13" s="1"/>
  <c r="B935" i="13"/>
  <c r="C974" i="13"/>
  <c r="C977" i="13" s="1"/>
  <c r="H24" i="1"/>
  <c r="H24" i="7"/>
  <c r="C979" i="13" l="1"/>
  <c r="B981" i="13" s="1"/>
  <c r="B983" i="13"/>
  <c r="X935" i="13"/>
  <c r="X983" i="13"/>
  <c r="Y983" i="13"/>
  <c r="Y1002" i="13" s="1"/>
  <c r="Y978" i="13" s="1"/>
  <c r="Y974" i="13"/>
  <c r="Y977" i="13" s="1"/>
  <c r="AN1054" i="3"/>
  <c r="Y1046" i="3" s="1"/>
  <c r="R1054" i="3"/>
  <c r="C1046" i="3" s="1"/>
  <c r="AD1052" i="3"/>
  <c r="Y1037" i="3" s="1"/>
  <c r="H1052" i="3"/>
  <c r="C1037" i="3" s="1"/>
  <c r="AN1009" i="3"/>
  <c r="R1009" i="3"/>
  <c r="C1000" i="3" s="1"/>
  <c r="AD1007" i="3"/>
  <c r="Y992" i="3" s="1"/>
  <c r="H1007" i="3"/>
  <c r="C992" i="3" s="1"/>
  <c r="Y1000" i="3"/>
  <c r="B999" i="3"/>
  <c r="AN961" i="3"/>
  <c r="Y953" i="3" s="1"/>
  <c r="R961" i="3"/>
  <c r="C953" i="3" s="1"/>
  <c r="AD959" i="3"/>
  <c r="Y944" i="3" s="1"/>
  <c r="H959" i="3"/>
  <c r="C944" i="3" s="1"/>
  <c r="AN916" i="3"/>
  <c r="Y907" i="3" s="1"/>
  <c r="R916" i="3"/>
  <c r="C907" i="3" s="1"/>
  <c r="AD914" i="3"/>
  <c r="Y899" i="3" s="1"/>
  <c r="H914" i="3"/>
  <c r="C899" i="3" s="1"/>
  <c r="B906" i="3"/>
  <c r="AN870" i="3"/>
  <c r="Y862" i="3" s="1"/>
  <c r="R870" i="3"/>
  <c r="C862" i="3" s="1"/>
  <c r="AD868" i="3"/>
  <c r="Y853" i="3" s="1"/>
  <c r="H868" i="3"/>
  <c r="C853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79" i="13" l="1"/>
  <c r="X980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68" i="9"/>
  <c r="Y1053" i="9" s="1"/>
  <c r="H1068" i="9"/>
  <c r="C1053" i="9" s="1"/>
  <c r="AN1025" i="9"/>
  <c r="Y1016" i="9" s="1"/>
  <c r="R1025" i="9"/>
  <c r="C1016" i="9" s="1"/>
  <c r="AD1023" i="9"/>
  <c r="Y1008" i="9" s="1"/>
  <c r="H1023" i="9"/>
  <c r="C1008" i="9" s="1"/>
  <c r="B1015" i="9"/>
  <c r="AN977" i="9"/>
  <c r="Y969" i="9" s="1"/>
  <c r="R977" i="9"/>
  <c r="C969" i="9" s="1"/>
  <c r="AD975" i="9"/>
  <c r="Y960" i="9" s="1"/>
  <c r="H975" i="9"/>
  <c r="C960" i="9" s="1"/>
  <c r="AN932" i="9"/>
  <c r="Y923" i="9" s="1"/>
  <c r="R932" i="9"/>
  <c r="C923" i="9" s="1"/>
  <c r="AD930" i="9"/>
  <c r="Y915" i="9" s="1"/>
  <c r="H930" i="9"/>
  <c r="C915" i="9" s="1"/>
  <c r="B922" i="9"/>
  <c r="AN883" i="9"/>
  <c r="Y875" i="9" s="1"/>
  <c r="R883" i="9"/>
  <c r="C875" i="9" s="1"/>
  <c r="AD881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45" i="8"/>
  <c r="Y1037" i="8" s="1"/>
  <c r="R1045" i="8"/>
  <c r="C1037" i="8" s="1"/>
  <c r="AD1043" i="8"/>
  <c r="Y1028" i="8" s="1"/>
  <c r="H1043" i="8"/>
  <c r="C1028" i="8" s="1"/>
  <c r="AN1000" i="8"/>
  <c r="Y991" i="8" s="1"/>
  <c r="R1000" i="8"/>
  <c r="C991" i="8" s="1"/>
  <c r="AD998" i="8"/>
  <c r="Y983" i="8" s="1"/>
  <c r="H998" i="8"/>
  <c r="C983" i="8" s="1"/>
  <c r="B990" i="8"/>
  <c r="AN952" i="8"/>
  <c r="Y944" i="8" s="1"/>
  <c r="R952" i="8"/>
  <c r="C944" i="8" s="1"/>
  <c r="AD950" i="8"/>
  <c r="Y935" i="8" s="1"/>
  <c r="H950" i="8"/>
  <c r="C935" i="8" s="1"/>
  <c r="AN907" i="8"/>
  <c r="Y898" i="8" s="1"/>
  <c r="R907" i="8"/>
  <c r="C898" i="8" s="1"/>
  <c r="AD905" i="8"/>
  <c r="Y890" i="8" s="1"/>
  <c r="H905" i="8"/>
  <c r="C890" i="8" s="1"/>
  <c r="B897" i="8"/>
  <c r="AN864" i="8"/>
  <c r="Y856" i="8" s="1"/>
  <c r="R864" i="8"/>
  <c r="C856" i="8" s="1"/>
  <c r="AD862" i="8"/>
  <c r="Y847" i="8" s="1"/>
  <c r="H862" i="8"/>
  <c r="C847" i="8" s="1"/>
  <c r="AN824" i="8"/>
  <c r="Y815" i="8" s="1"/>
  <c r="R824" i="8"/>
  <c r="C815" i="8" s="1"/>
  <c r="AD822" i="8"/>
  <c r="Y807" i="8" s="1"/>
  <c r="H822" i="8"/>
  <c r="C807" i="8" s="1"/>
  <c r="B814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29" i="6"/>
  <c r="Y1021" i="6" s="1"/>
  <c r="R1029" i="6"/>
  <c r="C1021" i="6" s="1"/>
  <c r="AD1027" i="6"/>
  <c r="Y1012" i="6" s="1"/>
  <c r="H1027" i="6"/>
  <c r="C1012" i="6" s="1"/>
  <c r="AN984" i="6"/>
  <c r="Y975" i="6" s="1"/>
  <c r="R984" i="6"/>
  <c r="C975" i="6" s="1"/>
  <c r="AD982" i="6"/>
  <c r="Y967" i="6" s="1"/>
  <c r="H982" i="6"/>
  <c r="C967" i="6" s="1"/>
  <c r="B974" i="6"/>
  <c r="AN936" i="6"/>
  <c r="Y928" i="6" s="1"/>
  <c r="R936" i="6"/>
  <c r="C928" i="6" s="1"/>
  <c r="AD934" i="6"/>
  <c r="Y919" i="6" s="1"/>
  <c r="H934" i="6"/>
  <c r="C919" i="6" s="1"/>
  <c r="AN891" i="6"/>
  <c r="Y882" i="6" s="1"/>
  <c r="R891" i="6"/>
  <c r="C882" i="6" s="1"/>
  <c r="AD889" i="6"/>
  <c r="Y874" i="6" s="1"/>
  <c r="B881" i="6"/>
  <c r="AN845" i="6"/>
  <c r="Y837" i="6" s="1"/>
  <c r="R845" i="6"/>
  <c r="C837" i="6" s="1"/>
  <c r="AD843" i="6"/>
  <c r="Y828" i="6" s="1"/>
  <c r="H843" i="6"/>
  <c r="C828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20" i="5"/>
  <c r="Y1012" i="5" s="1"/>
  <c r="R1020" i="5"/>
  <c r="C1012" i="5" s="1"/>
  <c r="AD1018" i="5"/>
  <c r="Y1003" i="5" s="1"/>
  <c r="H1018" i="5"/>
  <c r="C1003" i="5" s="1"/>
  <c r="AN975" i="5"/>
  <c r="Y966" i="5" s="1"/>
  <c r="R975" i="5"/>
  <c r="C966" i="5" s="1"/>
  <c r="AD973" i="5"/>
  <c r="Y958" i="5" s="1"/>
  <c r="H973" i="5"/>
  <c r="C958" i="5" s="1"/>
  <c r="B965" i="5"/>
  <c r="AN931" i="5"/>
  <c r="Y923" i="5" s="1"/>
  <c r="R931" i="5"/>
  <c r="C923" i="5" s="1"/>
  <c r="AD929" i="5"/>
  <c r="Y914" i="5" s="1"/>
  <c r="H929" i="5"/>
  <c r="C914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29" i="4"/>
  <c r="Y1021" i="4" s="1"/>
  <c r="R1029" i="4"/>
  <c r="C1021" i="4" s="1"/>
  <c r="AD1027" i="4"/>
  <c r="Y1012" i="4" s="1"/>
  <c r="H1027" i="4"/>
  <c r="C1012" i="4" s="1"/>
  <c r="AN984" i="4"/>
  <c r="Y975" i="4" s="1"/>
  <c r="R984" i="4"/>
  <c r="C975" i="4" s="1"/>
  <c r="AD982" i="4"/>
  <c r="Y967" i="4" s="1"/>
  <c r="H982" i="4"/>
  <c r="C967" i="4" s="1"/>
  <c r="B974" i="4"/>
  <c r="AN936" i="4"/>
  <c r="Y928" i="4" s="1"/>
  <c r="R936" i="4"/>
  <c r="C928" i="4" s="1"/>
  <c r="AD934" i="4"/>
  <c r="Y919" i="4" s="1"/>
  <c r="H934" i="4"/>
  <c r="C919" i="4" s="1"/>
  <c r="AN891" i="4"/>
  <c r="Y882" i="4" s="1"/>
  <c r="R891" i="4"/>
  <c r="C882" i="4" s="1"/>
  <c r="AD889" i="4"/>
  <c r="Y874" i="4" s="1"/>
  <c r="H889" i="4"/>
  <c r="C874" i="4" s="1"/>
  <c r="B881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23" i="2"/>
  <c r="Y1015" i="2" s="1"/>
  <c r="R1023" i="2"/>
  <c r="C1015" i="2" s="1"/>
  <c r="AD1021" i="2"/>
  <c r="Y1006" i="2" s="1"/>
  <c r="H1021" i="2"/>
  <c r="C1006" i="2" s="1"/>
  <c r="AN978" i="2"/>
  <c r="Y969" i="2" s="1"/>
  <c r="R978" i="2"/>
  <c r="C969" i="2" s="1"/>
  <c r="AD976" i="2"/>
  <c r="Y961" i="2" s="1"/>
  <c r="H976" i="2"/>
  <c r="C961" i="2" s="1"/>
  <c r="B968" i="2"/>
  <c r="AN930" i="2"/>
  <c r="Y922" i="2" s="1"/>
  <c r="R930" i="2"/>
  <c r="C922" i="2" s="1"/>
  <c r="AD928" i="2"/>
  <c r="Y913" i="2" s="1"/>
  <c r="H928" i="2"/>
  <c r="C913" i="2" s="1"/>
  <c r="AN885" i="2"/>
  <c r="Y874" i="2" s="1"/>
  <c r="R880" i="2"/>
  <c r="C876" i="2" s="1"/>
  <c r="AD883" i="2"/>
  <c r="Y866" i="2" s="1"/>
  <c r="H883" i="2"/>
  <c r="C868" i="2" s="1"/>
  <c r="B875" i="2"/>
  <c r="AN836" i="2"/>
  <c r="Y828" i="2" s="1"/>
  <c r="R836" i="2"/>
  <c r="C828" i="2" s="1"/>
  <c r="AD834" i="2"/>
  <c r="Y819" i="2" s="1"/>
  <c r="H834" i="2"/>
  <c r="C819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46" i="1"/>
  <c r="Y1038" i="1" s="1"/>
  <c r="R1046" i="1"/>
  <c r="C1038" i="1" s="1"/>
  <c r="AD1044" i="1"/>
  <c r="Y1029" i="1" s="1"/>
  <c r="H1044" i="1"/>
  <c r="C1029" i="1" s="1"/>
  <c r="AN1001" i="1"/>
  <c r="Y992" i="1" s="1"/>
  <c r="R1001" i="1"/>
  <c r="C992" i="1" s="1"/>
  <c r="AD999" i="1"/>
  <c r="Y984" i="1" s="1"/>
  <c r="H999" i="1"/>
  <c r="C984" i="1" s="1"/>
  <c r="B991" i="1"/>
  <c r="AN953" i="1"/>
  <c r="Y945" i="1" s="1"/>
  <c r="R953" i="1"/>
  <c r="C945" i="1" s="1"/>
  <c r="AD951" i="1"/>
  <c r="Y936" i="1" s="1"/>
  <c r="H951" i="1"/>
  <c r="C936" i="1" s="1"/>
  <c r="AN908" i="1"/>
  <c r="Y899" i="1" s="1"/>
  <c r="R908" i="1"/>
  <c r="C899" i="1" s="1"/>
  <c r="AD906" i="1"/>
  <c r="Y891" i="1" s="1"/>
  <c r="H906" i="1"/>
  <c r="B898" i="1"/>
  <c r="AN862" i="1"/>
  <c r="Y854" i="1" s="1"/>
  <c r="R862" i="1"/>
  <c r="C854" i="1" s="1"/>
  <c r="AD860" i="1"/>
  <c r="Y845" i="1" s="1"/>
  <c r="H860" i="1"/>
  <c r="C845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X62" i="8" s="1"/>
  <c r="B60" i="11"/>
  <c r="Y62" i="11"/>
  <c r="Y81" i="11" s="1"/>
  <c r="Y57" i="11" s="1"/>
  <c r="Y53" i="11"/>
  <c r="Y56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Y58" i="11" l="1"/>
  <c r="C106" i="11" s="1"/>
  <c r="C109" i="11" s="1"/>
  <c r="X59" i="1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4" i="9" l="1"/>
  <c r="C133" i="9" s="1"/>
  <c r="C110" i="9" s="1"/>
  <c r="C106" i="9"/>
  <c r="C109" i="9" s="1"/>
  <c r="C103" i="5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C111" i="9" l="1"/>
  <c r="Y113" i="6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C176" i="2" l="1"/>
  <c r="C179" i="2" s="1"/>
  <c r="C181" i="2" s="1"/>
  <c r="Y184" i="2" s="1"/>
  <c r="Y203" i="2" s="1"/>
  <c r="Y180" i="2" s="1"/>
  <c r="B254" i="11"/>
  <c r="X206" i="11"/>
  <c r="X142" i="2"/>
  <c r="B252" i="11"/>
  <c r="Y254" i="11"/>
  <c r="Y273" i="11" s="1"/>
  <c r="Y249" i="11" s="1"/>
  <c r="Y250" i="11" s="1"/>
  <c r="X251" i="11" s="1"/>
  <c r="X254" i="1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C297" i="11" l="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C333" i="7" l="1"/>
  <c r="C352" i="7" s="1"/>
  <c r="C328" i="7" s="1"/>
  <c r="C329" i="7" s="1"/>
  <c r="X333" i="7" s="1"/>
  <c r="X285" i="7"/>
  <c r="B317" i="4"/>
  <c r="Y320" i="4"/>
  <c r="Y334" i="4" s="1"/>
  <c r="Y315" i="4" s="1"/>
  <c r="Y311" i="4"/>
  <c r="Y314" i="4" s="1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33" i="7" l="1"/>
  <c r="Y352" i="7" s="1"/>
  <c r="Y328" i="7" s="1"/>
  <c r="B331" i="7"/>
  <c r="Y324" i="7"/>
  <c r="Y316" i="4"/>
  <c r="X317" i="4" s="1"/>
  <c r="Y327" i="7"/>
  <c r="Y329" i="7" s="1"/>
  <c r="C380" i="7"/>
  <c r="C399" i="7" s="1"/>
  <c r="C376" i="7" s="1"/>
  <c r="C313" i="2"/>
  <c r="C316" i="2" s="1"/>
  <c r="B322" i="2"/>
  <c r="C322" i="2"/>
  <c r="C341" i="2" s="1"/>
  <c r="C317" i="2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C358" i="4" l="1"/>
  <c r="C361" i="4" s="1"/>
  <c r="C366" i="4"/>
  <c r="C378" i="4" s="1"/>
  <c r="C362" i="4" s="1"/>
  <c r="C363" i="4" s="1"/>
  <c r="C318" i="2"/>
  <c r="Y322" i="2" s="1"/>
  <c r="Y334" i="2" s="1"/>
  <c r="Y317" i="2" s="1"/>
  <c r="X330" i="7"/>
  <c r="C372" i="7"/>
  <c r="C375" i="7" s="1"/>
  <c r="C377" i="7" s="1"/>
  <c r="Y313" i="2"/>
  <c r="Y316" i="2" s="1"/>
  <c r="X322" i="2"/>
  <c r="B320" i="2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B364" i="4" l="1"/>
  <c r="Y359" i="4"/>
  <c r="Y362" i="4" s="1"/>
  <c r="Y364" i="4" s="1"/>
  <c r="X365" i="4" s="1"/>
  <c r="Y367" i="4"/>
  <c r="Y379" i="4" s="1"/>
  <c r="Y363" i="4" s="1"/>
  <c r="X367" i="4"/>
  <c r="Y380" i="7"/>
  <c r="Y399" i="7" s="1"/>
  <c r="Y376" i="7" s="1"/>
  <c r="Y372" i="7"/>
  <c r="Y375" i="7" s="1"/>
  <c r="C417" i="7"/>
  <c r="C420" i="7" s="1"/>
  <c r="X380" i="7"/>
  <c r="B378" i="7"/>
  <c r="Y318" i="2"/>
  <c r="C369" i="2" s="1"/>
  <c r="C381" i="2" s="1"/>
  <c r="C365" i="2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77" i="7" l="1"/>
  <c r="B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26" i="7" l="1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B424" i="7" l="1"/>
  <c r="X426" i="7"/>
  <c r="Y417" i="7"/>
  <c r="Y420" i="7" s="1"/>
  <c r="Y422" i="7" s="1"/>
  <c r="C487" i="11"/>
  <c r="C527" i="11" s="1"/>
  <c r="C530" i="11" s="1"/>
  <c r="B404" i="4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X490" i="11" l="1"/>
  <c r="Y490" i="1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C399" i="2"/>
  <c r="C402" i="2" s="1"/>
  <c r="C408" i="2"/>
  <c r="C423" i="2" s="1"/>
  <c r="C403" i="2" s="1"/>
  <c r="B408" i="2"/>
  <c r="X367" i="2"/>
  <c r="Y402" i="4"/>
  <c r="X403" i="4" s="1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487" i="11" l="1"/>
  <c r="C536" i="11" s="1"/>
  <c r="C555" i="11" s="1"/>
  <c r="C531" i="11" s="1"/>
  <c r="C532" i="11" s="1"/>
  <c r="C474" i="7"/>
  <c r="C514" i="7" s="1"/>
  <c r="C517" i="7" s="1"/>
  <c r="C443" i="4"/>
  <c r="C446" i="4" s="1"/>
  <c r="C404" i="2"/>
  <c r="Y399" i="2" s="1"/>
  <c r="Y402" i="2" s="1"/>
  <c r="C451" i="4"/>
  <c r="C464" i="4" s="1"/>
  <c r="C447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Y469" i="7" l="1"/>
  <c r="Y472" i="7" s="1"/>
  <c r="B475" i="7"/>
  <c r="Y477" i="7"/>
  <c r="Y496" i="7" s="1"/>
  <c r="Y473" i="7" s="1"/>
  <c r="X477" i="7"/>
  <c r="C448" i="4"/>
  <c r="Y451" i="4" s="1"/>
  <c r="Y464" i="4" s="1"/>
  <c r="Y447" i="4" s="1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Y443" i="4" l="1"/>
  <c r="Y446" i="4" s="1"/>
  <c r="Y448" i="4" s="1"/>
  <c r="X449" i="4" s="1"/>
  <c r="B449" i="4"/>
  <c r="C482" i="4"/>
  <c r="C485" i="4" s="1"/>
  <c r="X451" i="4"/>
  <c r="Y474" i="7"/>
  <c r="B514" i="8"/>
  <c r="X466" i="8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X523" i="7"/>
  <c r="B521" i="7"/>
  <c r="Y482" i="4"/>
  <c r="Y485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Y519" i="7" l="1"/>
  <c r="C568" i="7" s="1"/>
  <c r="C571" i="7" s="1"/>
  <c r="Y487" i="4"/>
  <c r="X488" i="4" s="1"/>
  <c r="C576" i="7"/>
  <c r="C595" i="7" s="1"/>
  <c r="C572" i="7" s="1"/>
  <c r="C528" i="4"/>
  <c r="C531" i="4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/>
  <c r="C600" i="8" s="1"/>
  <c r="C573" i="7" l="1"/>
  <c r="X520" i="7"/>
  <c r="C536" i="4"/>
  <c r="C551" i="4" s="1"/>
  <c r="C532" i="4" s="1"/>
  <c r="C533" i="4" s="1"/>
  <c r="C613" i="7"/>
  <c r="C616" i="7" s="1"/>
  <c r="B574" i="7"/>
  <c r="Y576" i="7"/>
  <c r="Y595" i="7" s="1"/>
  <c r="Y572" i="7" s="1"/>
  <c r="X576" i="7"/>
  <c r="Y568" i="7"/>
  <c r="Y571" i="7" s="1"/>
  <c r="Y629" i="11"/>
  <c r="Y631" i="11" s="1"/>
  <c r="C674" i="11" s="1"/>
  <c r="C677" i="11" s="1"/>
  <c r="C679" i="11" s="1"/>
  <c r="Y560" i="8"/>
  <c r="Y579" i="8" s="1"/>
  <c r="Y556" i="8" s="1"/>
  <c r="C600" i="9"/>
  <c r="C619" i="9" s="1"/>
  <c r="C595" i="9" s="1"/>
  <c r="C591" i="9"/>
  <c r="X442" i="2"/>
  <c r="C483" i="2"/>
  <c r="C494" i="2" s="1"/>
  <c r="C478" i="2" s="1"/>
  <c r="C474" i="2"/>
  <c r="C477" i="2" s="1"/>
  <c r="Y552" i="8"/>
  <c r="Y555" i="8" s="1"/>
  <c r="B558" i="8"/>
  <c r="C533" i="6"/>
  <c r="C552" i="6" s="1"/>
  <c r="C529" i="6" s="1"/>
  <c r="C525" i="6"/>
  <c r="C528" i="6" s="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B534" i="4" l="1"/>
  <c r="Y528" i="4"/>
  <c r="Y531" i="4" s="1"/>
  <c r="X536" i="4"/>
  <c r="Y536" i="4"/>
  <c r="Y551" i="4" s="1"/>
  <c r="Y532" i="4" s="1"/>
  <c r="X682" i="11"/>
  <c r="B680" i="11"/>
  <c r="Y674" i="11"/>
  <c r="Y677" i="11" s="1"/>
  <c r="Y682" i="11"/>
  <c r="Y694" i="11" s="1"/>
  <c r="Y678" i="11" s="1"/>
  <c r="Y679" i="11" s="1"/>
  <c r="C721" i="11" s="1"/>
  <c r="C740" i="11" s="1"/>
  <c r="C716" i="11" s="1"/>
  <c r="C717" i="11" s="1"/>
  <c r="Y721" i="11" s="1"/>
  <c r="Y740" i="11" s="1"/>
  <c r="Y716" i="11" s="1"/>
  <c r="C712" i="11"/>
  <c r="C715" i="11" s="1"/>
  <c r="C479" i="2"/>
  <c r="X483" i="2" s="1"/>
  <c r="Y573" i="7"/>
  <c r="X632" i="11"/>
  <c r="Y557" i="8"/>
  <c r="X558" i="8" s="1"/>
  <c r="C530" i="6"/>
  <c r="Y520" i="5"/>
  <c r="Y523" i="5" s="1"/>
  <c r="Y525" i="5" s="1"/>
  <c r="C561" i="5" s="1"/>
  <c r="C564" i="5" s="1"/>
  <c r="X528" i="5"/>
  <c r="B526" i="5"/>
  <c r="C288" i="1"/>
  <c r="B289" i="1" s="1"/>
  <c r="Y533" i="4" l="1"/>
  <c r="X534" i="4" s="1"/>
  <c r="B606" i="8"/>
  <c r="C606" i="8"/>
  <c r="C625" i="8" s="1"/>
  <c r="C601" i="8" s="1"/>
  <c r="C602" i="8" s="1"/>
  <c r="B604" i="8" s="1"/>
  <c r="Y483" i="2"/>
  <c r="Y494" i="2" s="1"/>
  <c r="Y478" i="2" s="1"/>
  <c r="B578" i="4"/>
  <c r="C622" i="7"/>
  <c r="C641" i="7" s="1"/>
  <c r="C617" i="7" s="1"/>
  <c r="C618" i="7" s="1"/>
  <c r="B622" i="7"/>
  <c r="X574" i="7"/>
  <c r="B481" i="2"/>
  <c r="Y474" i="2"/>
  <c r="Y477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X291" i="1"/>
  <c r="Y291" i="1"/>
  <c r="Y310" i="1" s="1"/>
  <c r="Y287" i="1" s="1"/>
  <c r="Y479" i="2" l="1"/>
  <c r="C517" i="2" s="1"/>
  <c r="C520" i="2" s="1"/>
  <c r="Y597" i="8"/>
  <c r="C653" i="8" s="1"/>
  <c r="C666" i="8" s="1"/>
  <c r="C649" i="8" s="1"/>
  <c r="Y606" i="8"/>
  <c r="Y625" i="8" s="1"/>
  <c r="Y601" i="8" s="1"/>
  <c r="X606" i="8"/>
  <c r="Y715" i="11"/>
  <c r="Y717" i="11" s="1"/>
  <c r="X718" i="11" s="1"/>
  <c r="Y622" i="7"/>
  <c r="Y641" i="7" s="1"/>
  <c r="Y617" i="7" s="1"/>
  <c r="B620" i="7"/>
  <c r="Y613" i="7"/>
  <c r="X622" i="7"/>
  <c r="X480" i="2"/>
  <c r="C574" i="4"/>
  <c r="Y530" i="6"/>
  <c r="C567" i="6" s="1"/>
  <c r="C570" i="6" s="1"/>
  <c r="B568" i="5"/>
  <c r="Y570" i="5"/>
  <c r="Y585" i="5" s="1"/>
  <c r="Y565" i="5" s="1"/>
  <c r="X570" i="5"/>
  <c r="Y600" i="8"/>
  <c r="Y288" i="1"/>
  <c r="C525" i="2" l="1"/>
  <c r="C541" i="2" s="1"/>
  <c r="C521" i="2" s="1"/>
  <c r="C522" i="2" s="1"/>
  <c r="Y602" i="8"/>
  <c r="X603" i="8" s="1"/>
  <c r="C760" i="11"/>
  <c r="C763" i="11" s="1"/>
  <c r="C765" i="11" s="1"/>
  <c r="Y768" i="11" s="1"/>
  <c r="Y787" i="11" s="1"/>
  <c r="Y764" i="11" s="1"/>
  <c r="C669" i="7"/>
  <c r="C688" i="7" s="1"/>
  <c r="C665" i="7" s="1"/>
  <c r="Y616" i="7"/>
  <c r="Y618" i="7" s="1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Y760" i="11"/>
  <c r="Y763" i="11" s="1"/>
  <c r="X768" i="11"/>
  <c r="B766" i="11"/>
  <c r="B337" i="1"/>
  <c r="X289" i="1"/>
  <c r="C805" i="11" l="1"/>
  <c r="C808" i="11" s="1"/>
  <c r="X525" i="2"/>
  <c r="Y525" i="2"/>
  <c r="Y541" i="2" s="1"/>
  <c r="Y521" i="2" s="1"/>
  <c r="B523" i="2"/>
  <c r="Y517" i="2"/>
  <c r="Y520" i="2" s="1"/>
  <c r="C661" i="7"/>
  <c r="C664" i="7" s="1"/>
  <c r="C666" i="7" s="1"/>
  <c r="X619" i="7"/>
  <c r="Y522" i="2"/>
  <c r="X523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Y765" i="11"/>
  <c r="C565" i="2" l="1"/>
  <c r="C582" i="2" s="1"/>
  <c r="C560" i="2" s="1"/>
  <c r="C706" i="7"/>
  <c r="C709" i="7" s="1"/>
  <c r="X669" i="7"/>
  <c r="B667" i="7"/>
  <c r="Y669" i="7"/>
  <c r="Y688" i="7" s="1"/>
  <c r="Y665" i="7" s="1"/>
  <c r="Y661" i="7"/>
  <c r="Y664" i="7" s="1"/>
  <c r="B565" i="2"/>
  <c r="C556" i="2"/>
  <c r="C559" i="2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C814" i="11"/>
  <c r="C833" i="11" s="1"/>
  <c r="C809" i="11" s="1"/>
  <c r="C810" i="11" s="1"/>
  <c r="X766" i="11"/>
  <c r="B814" i="11"/>
  <c r="C561" i="2" l="1"/>
  <c r="X565" i="2" s="1"/>
  <c r="Y666" i="7"/>
  <c r="Y556" i="2"/>
  <c r="Y559" i="2" s="1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Y814" i="11"/>
  <c r="Y833" i="11" s="1"/>
  <c r="Y809" i="11" s="1"/>
  <c r="B812" i="11"/>
  <c r="Y805" i="11"/>
  <c r="X814" i="11"/>
  <c r="B563" i="2" l="1"/>
  <c r="Y565" i="2"/>
  <c r="Y582" i="2" s="1"/>
  <c r="Y560" i="2" s="1"/>
  <c r="Y561" i="2" s="1"/>
  <c r="X562" i="2" s="1"/>
  <c r="C715" i="7"/>
  <c r="C734" i="7" s="1"/>
  <c r="C710" i="7" s="1"/>
  <c r="C711" i="7" s="1"/>
  <c r="X667" i="7"/>
  <c r="B715" i="7"/>
  <c r="C659" i="5"/>
  <c r="C674" i="5" s="1"/>
  <c r="C654" i="5" s="1"/>
  <c r="C653" i="5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C610" i="2" l="1"/>
  <c r="C629" i="2" s="1"/>
  <c r="C606" i="2" s="1"/>
  <c r="Y706" i="7"/>
  <c r="Y715" i="7"/>
  <c r="Y734" i="7" s="1"/>
  <c r="Y710" i="7" s="1"/>
  <c r="B713" i="7"/>
  <c r="X715" i="7"/>
  <c r="C655" i="5"/>
  <c r="C607" i="2"/>
  <c r="X610" i="2" s="1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Y602" i="2" l="1"/>
  <c r="Y605" i="2" s="1"/>
  <c r="C762" i="7"/>
  <c r="C781" i="7" s="1"/>
  <c r="C758" i="7" s="1"/>
  <c r="Y709" i="7"/>
  <c r="Y711" i="7" s="1"/>
  <c r="Y610" i="2"/>
  <c r="Y629" i="2" s="1"/>
  <c r="Y606" i="2" s="1"/>
  <c r="Y607" i="2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B608" i="2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C754" i="7" l="1"/>
  <c r="C757" i="7" s="1"/>
  <c r="C759" i="7" s="1"/>
  <c r="X712" i="7"/>
  <c r="C695" i="5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Y762" i="7" l="1"/>
  <c r="Y781" i="7" s="1"/>
  <c r="Y758" i="7" s="1"/>
  <c r="Y754" i="7"/>
  <c r="Y757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Y759" i="7" l="1"/>
  <c r="C808" i="7"/>
  <c r="C827" i="7" s="1"/>
  <c r="C803" i="7" s="1"/>
  <c r="C804" i="7" s="1"/>
  <c r="X760" i="7"/>
  <c r="B808" i="7"/>
  <c r="Y697" i="5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4" i="8"/>
  <c r="C830" i="8" s="1"/>
  <c r="C810" i="8" s="1"/>
  <c r="Y766" i="8"/>
  <c r="Y768" i="8" s="1"/>
  <c r="Y907" i="11"/>
  <c r="Y926" i="11" s="1"/>
  <c r="Y902" i="11" s="1"/>
  <c r="B905" i="11"/>
  <c r="Y898" i="11"/>
  <c r="Y901" i="11" s="1"/>
  <c r="X907" i="11"/>
  <c r="X808" i="7" l="1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9" i="8"/>
  <c r="C811" i="8" s="1"/>
  <c r="X769" i="8"/>
  <c r="Y802" i="7" l="1"/>
  <c r="Y804" i="7" s="1"/>
  <c r="C855" i="7"/>
  <c r="C874" i="7" s="1"/>
  <c r="C851" i="7" s="1"/>
  <c r="X744" i="5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4" i="8"/>
  <c r="Y830" i="8" s="1"/>
  <c r="Y810" i="8" s="1"/>
  <c r="Y809" i="8"/>
  <c r="X814" i="8"/>
  <c r="B812" i="8"/>
  <c r="C847" i="7" l="1"/>
  <c r="C850" i="7" s="1"/>
  <c r="C852" i="7" s="1"/>
  <c r="X805" i="7"/>
  <c r="C692" i="2"/>
  <c r="X695" i="2" s="1"/>
  <c r="Y697" i="6"/>
  <c r="C467" i="1"/>
  <c r="B468" i="1" s="1"/>
  <c r="C781" i="5"/>
  <c r="X784" i="5" s="1"/>
  <c r="Y811" i="8"/>
  <c r="Y955" i="11"/>
  <c r="Y974" i="11" s="1"/>
  <c r="Y951" i="11" s="1"/>
  <c r="Y947" i="11"/>
  <c r="Y950" i="11" s="1"/>
  <c r="C992" i="11"/>
  <c r="C995" i="11" s="1"/>
  <c r="X955" i="11"/>
  <c r="B953" i="11"/>
  <c r="Y687" i="2" l="1"/>
  <c r="Y690" i="2" s="1"/>
  <c r="X812" i="8"/>
  <c r="C846" i="8"/>
  <c r="C849" i="8" s="1"/>
  <c r="C892" i="7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B693" i="2"/>
  <c r="X698" i="6"/>
  <c r="Y695" i="2"/>
  <c r="Y714" i="2" s="1"/>
  <c r="Y691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55" i="8"/>
  <c r="C870" i="8" s="1"/>
  <c r="C850" i="8" s="1"/>
  <c r="B855" i="8"/>
  <c r="Y952" i="11"/>
  <c r="Y692" i="2" l="1"/>
  <c r="X693" i="2" s="1"/>
  <c r="C851" i="8"/>
  <c r="B853" i="8" s="1"/>
  <c r="Y852" i="7"/>
  <c r="C744" i="6"/>
  <c r="X748" i="6" s="1"/>
  <c r="Y739" i="6"/>
  <c r="Y742" i="6" s="1"/>
  <c r="C730" i="2"/>
  <c r="C733" i="2" s="1"/>
  <c r="Y467" i="1"/>
  <c r="Y781" i="5"/>
  <c r="B830" i="5" s="1"/>
  <c r="C1001" i="11"/>
  <c r="C1020" i="11" s="1"/>
  <c r="C996" i="11" s="1"/>
  <c r="C997" i="11" s="1"/>
  <c r="X953" i="11"/>
  <c r="B1001" i="11"/>
  <c r="C739" i="2" l="1"/>
  <c r="C755" i="2" s="1"/>
  <c r="C734" i="2" s="1"/>
  <c r="C735" i="2" s="1"/>
  <c r="B739" i="2"/>
  <c r="C792" i="6"/>
  <c r="C811" i="6" s="1"/>
  <c r="C788" i="6" s="1"/>
  <c r="X855" i="8"/>
  <c r="Y849" i="8"/>
  <c r="Y855" i="8"/>
  <c r="Y870" i="8" s="1"/>
  <c r="Y850" i="8" s="1"/>
  <c r="C901" i="7"/>
  <c r="C920" i="7" s="1"/>
  <c r="C896" i="7" s="1"/>
  <c r="C897" i="7" s="1"/>
  <c r="B901" i="7"/>
  <c r="X853" i="7"/>
  <c r="B746" i="6"/>
  <c r="Y748" i="6"/>
  <c r="Y764" i="6" s="1"/>
  <c r="Y743" i="6" s="1"/>
  <c r="Y744" i="6" s="1"/>
  <c r="C784" i="6" s="1"/>
  <c r="C787" i="6" s="1"/>
  <c r="C789" i="6" s="1"/>
  <c r="X468" i="1"/>
  <c r="C500" i="1"/>
  <c r="C503" i="1" s="1"/>
  <c r="C509" i="1"/>
  <c r="C525" i="1" s="1"/>
  <c r="C504" i="1" s="1"/>
  <c r="B509" i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Y739" i="2" l="1"/>
  <c r="Y755" i="2" s="1"/>
  <c r="Y734" i="2" s="1"/>
  <c r="B737" i="2"/>
  <c r="X739" i="2"/>
  <c r="Y851" i="8"/>
  <c r="C897" i="8" s="1"/>
  <c r="C916" i="8" s="1"/>
  <c r="C893" i="8" s="1"/>
  <c r="C889" i="8"/>
  <c r="C892" i="8" s="1"/>
  <c r="Y730" i="2"/>
  <c r="Y733" i="2" s="1"/>
  <c r="Y735" i="2" s="1"/>
  <c r="Y892" i="7"/>
  <c r="Y895" i="7" s="1"/>
  <c r="X901" i="7"/>
  <c r="B899" i="7"/>
  <c r="Y901" i="7"/>
  <c r="Y920" i="7" s="1"/>
  <c r="Y896" i="7" s="1"/>
  <c r="X745" i="6"/>
  <c r="X792" i="6"/>
  <c r="C827" i="6"/>
  <c r="C830" i="6" s="1"/>
  <c r="Y792" i="6"/>
  <c r="Y811" i="6" s="1"/>
  <c r="Y788" i="6" s="1"/>
  <c r="Y784" i="6"/>
  <c r="Y787" i="6" s="1"/>
  <c r="B790" i="6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X852" i="8" l="1"/>
  <c r="Y897" i="7"/>
  <c r="C941" i="7"/>
  <c r="C944" i="7" s="1"/>
  <c r="X898" i="7"/>
  <c r="C949" i="7"/>
  <c r="C968" i="7" s="1"/>
  <c r="C945" i="7" s="1"/>
  <c r="C946" i="7" s="1"/>
  <c r="C775" i="2"/>
  <c r="C778" i="2" s="1"/>
  <c r="C783" i="2"/>
  <c r="C802" i="2" s="1"/>
  <c r="C779" i="2" s="1"/>
  <c r="Y789" i="6"/>
  <c r="X790" i="6" s="1"/>
  <c r="C894" i="8"/>
  <c r="Y889" i="8" s="1"/>
  <c r="Y892" i="8" s="1"/>
  <c r="X736" i="2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Y941" i="7" l="1"/>
  <c r="Y944" i="7" s="1"/>
  <c r="B947" i="7"/>
  <c r="Y949" i="7"/>
  <c r="Y968" i="7" s="1"/>
  <c r="Y945" i="7" s="1"/>
  <c r="X949" i="7"/>
  <c r="C986" i="7"/>
  <c r="C989" i="7" s="1"/>
  <c r="B836" i="6"/>
  <c r="X897" i="8"/>
  <c r="C836" i="6"/>
  <c r="C852" i="6" s="1"/>
  <c r="C831" i="6" s="1"/>
  <c r="C832" i="6" s="1"/>
  <c r="Y827" i="6" s="1"/>
  <c r="Y830" i="6" s="1"/>
  <c r="C780" i="2"/>
  <c r="B895" i="8"/>
  <c r="Y897" i="8"/>
  <c r="Y916" i="8" s="1"/>
  <c r="Y893" i="8" s="1"/>
  <c r="Y894" i="8" s="1"/>
  <c r="C934" i="8" s="1"/>
  <c r="C937" i="8" s="1"/>
  <c r="Y505" i="1"/>
  <c r="C559" i="1" s="1"/>
  <c r="C571" i="1" s="1"/>
  <c r="C555" i="1" s="1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Y946" i="7" l="1"/>
  <c r="X947" i="7"/>
  <c r="B995" i="7"/>
  <c r="C995" i="7"/>
  <c r="C1014" i="7" s="1"/>
  <c r="C990" i="7" s="1"/>
  <c r="C991" i="7" s="1"/>
  <c r="X836" i="6"/>
  <c r="Y836" i="6"/>
  <c r="Y852" i="6" s="1"/>
  <c r="Y831" i="6" s="1"/>
  <c r="Y832" i="6" s="1"/>
  <c r="B834" i="6"/>
  <c r="Y783" i="2"/>
  <c r="Y802" i="2" s="1"/>
  <c r="Y779" i="2" s="1"/>
  <c r="B781" i="2"/>
  <c r="X783" i="2"/>
  <c r="Y775" i="2"/>
  <c r="Y778" i="2" s="1"/>
  <c r="C818" i="2"/>
  <c r="C821" i="2" s="1"/>
  <c r="X895" i="8"/>
  <c r="C943" i="8"/>
  <c r="C962" i="8" s="1"/>
  <c r="C938" i="8" s="1"/>
  <c r="C939" i="8" s="1"/>
  <c r="B941" i="8" s="1"/>
  <c r="B943" i="8"/>
  <c r="Y875" i="5"/>
  <c r="C551" i="1"/>
  <c r="C554" i="1" s="1"/>
  <c r="C556" i="1" s="1"/>
  <c r="X506" i="1"/>
  <c r="Y1045" i="11"/>
  <c r="C922" i="5" l="1"/>
  <c r="C937" i="5" s="1"/>
  <c r="C917" i="5" s="1"/>
  <c r="C913" i="5"/>
  <c r="C916" i="5" s="1"/>
  <c r="Y995" i="7"/>
  <c r="Y1014" i="7" s="1"/>
  <c r="Y990" i="7" s="1"/>
  <c r="Y986" i="7"/>
  <c r="B993" i="7"/>
  <c r="X995" i="7"/>
  <c r="Y780" i="2"/>
  <c r="X781" i="2" s="1"/>
  <c r="Y934" i="8"/>
  <c r="C990" i="8" s="1"/>
  <c r="C1009" i="8" s="1"/>
  <c r="C986" i="8" s="1"/>
  <c r="Y943" i="8"/>
  <c r="Y962" i="8" s="1"/>
  <c r="Y938" i="8" s="1"/>
  <c r="X943" i="8"/>
  <c r="X876" i="5"/>
  <c r="X833" i="6"/>
  <c r="C873" i="6"/>
  <c r="C876" i="6" s="1"/>
  <c r="C881" i="6"/>
  <c r="C900" i="6" s="1"/>
  <c r="C877" i="6" s="1"/>
  <c r="B922" i="5"/>
  <c r="X559" i="1"/>
  <c r="B557" i="1"/>
  <c r="Y551" i="1"/>
  <c r="Y554" i="1" s="1"/>
  <c r="Y559" i="1"/>
  <c r="Y571" i="1" s="1"/>
  <c r="Y555" i="1" s="1"/>
  <c r="C1094" i="11"/>
  <c r="C1113" i="11" s="1"/>
  <c r="C1089" i="11" s="1"/>
  <c r="C1090" i="11" s="1"/>
  <c r="X1046" i="11"/>
  <c r="B1094" i="11"/>
  <c r="C918" i="5" l="1"/>
  <c r="Y937" i="8"/>
  <c r="Y939" i="8" s="1"/>
  <c r="X940" i="8" s="1"/>
  <c r="Y989" i="7"/>
  <c r="Y991" i="7" s="1"/>
  <c r="C1042" i="7"/>
  <c r="C1061" i="7" s="1"/>
  <c r="C1038" i="7" s="1"/>
  <c r="C827" i="2"/>
  <c r="C846" i="2" s="1"/>
  <c r="C822" i="2" s="1"/>
  <c r="C823" i="2" s="1"/>
  <c r="X827" i="2" s="1"/>
  <c r="B827" i="2"/>
  <c r="C878" i="6"/>
  <c r="Y556" i="1"/>
  <c r="Y1094" i="11"/>
  <c r="Y1113" i="11" s="1"/>
  <c r="Y1089" i="11" s="1"/>
  <c r="B1092" i="11"/>
  <c r="Y1085" i="11"/>
  <c r="Y1088" i="11" s="1"/>
  <c r="X1094" i="11"/>
  <c r="Y922" i="5" l="1"/>
  <c r="Y937" i="5" s="1"/>
  <c r="Y917" i="5" s="1"/>
  <c r="X922" i="5"/>
  <c r="B920" i="5"/>
  <c r="C1034" i="7"/>
  <c r="C1037" i="7" s="1"/>
  <c r="C1039" i="7" s="1"/>
  <c r="X992" i="7"/>
  <c r="B825" i="2"/>
  <c r="Y818" i="2"/>
  <c r="Y821" i="2" s="1"/>
  <c r="Y827" i="2"/>
  <c r="Y844" i="2" s="1"/>
  <c r="Y822" i="2" s="1"/>
  <c r="C982" i="8"/>
  <c r="C985" i="8" s="1"/>
  <c r="C987" i="8" s="1"/>
  <c r="Y990" i="8" s="1"/>
  <c r="Y1009" i="8" s="1"/>
  <c r="Y986" i="8" s="1"/>
  <c r="C595" i="1"/>
  <c r="C612" i="1" s="1"/>
  <c r="C590" i="1" s="1"/>
  <c r="C586" i="1"/>
  <c r="C589" i="1" s="1"/>
  <c r="B879" i="6"/>
  <c r="X881" i="6"/>
  <c r="Y881" i="6"/>
  <c r="Y900" i="6" s="1"/>
  <c r="Y877" i="6" s="1"/>
  <c r="C921" i="6"/>
  <c r="Y873" i="6"/>
  <c r="Y876" i="6" s="1"/>
  <c r="B595" i="1"/>
  <c r="X557" i="1"/>
  <c r="Y1090" i="11"/>
  <c r="X1091" i="11" s="1"/>
  <c r="C965" i="5" l="1"/>
  <c r="C984" i="5" s="1"/>
  <c r="C961" i="5" s="1"/>
  <c r="Y916" i="5"/>
  <c r="Y918" i="5" s="1"/>
  <c r="Y982" i="8"/>
  <c r="Y985" i="8" s="1"/>
  <c r="Y987" i="8" s="1"/>
  <c r="X988" i="8" s="1"/>
  <c r="Y823" i="2"/>
  <c r="C875" i="2" s="1"/>
  <c r="C894" i="2" s="1"/>
  <c r="C871" i="2" s="1"/>
  <c r="X990" i="8"/>
  <c r="C1027" i="8"/>
  <c r="C1030" i="8" s="1"/>
  <c r="Y1042" i="7"/>
  <c r="Y1061" i="7" s="1"/>
  <c r="Y1038" i="7" s="1"/>
  <c r="C1079" i="7"/>
  <c r="C1082" i="7" s="1"/>
  <c r="Y1034" i="7"/>
  <c r="Y1037" i="7" s="1"/>
  <c r="X1042" i="7"/>
  <c r="B1040" i="7"/>
  <c r="B988" i="8"/>
  <c r="C591" i="1"/>
  <c r="X595" i="1" s="1"/>
  <c r="Y878" i="6"/>
  <c r="X879" i="6" s="1"/>
  <c r="C957" i="5" l="1"/>
  <c r="C960" i="5" s="1"/>
  <c r="C962" i="5" s="1"/>
  <c r="X919" i="5"/>
  <c r="C867" i="2"/>
  <c r="C870" i="2" s="1"/>
  <c r="C1036" i="8"/>
  <c r="C1055" i="8" s="1"/>
  <c r="C1031" i="8" s="1"/>
  <c r="C1032" i="8" s="1"/>
  <c r="B1034" i="8" s="1"/>
  <c r="B1036" i="8"/>
  <c r="X824" i="2"/>
  <c r="C872" i="2"/>
  <c r="Y865" i="2" s="1"/>
  <c r="Y868" i="2" s="1"/>
  <c r="Y1039" i="7"/>
  <c r="B593" i="1"/>
  <c r="Y595" i="1"/>
  <c r="Y612" i="1" s="1"/>
  <c r="Y590" i="1" s="1"/>
  <c r="B927" i="6"/>
  <c r="C927" i="6"/>
  <c r="C946" i="6" s="1"/>
  <c r="C922" i="6" s="1"/>
  <c r="C923" i="6" s="1"/>
  <c r="X927" i="6" s="1"/>
  <c r="C912" i="2" l="1"/>
  <c r="C915" i="2" s="1"/>
  <c r="Y957" i="5"/>
  <c r="Y960" i="5" s="1"/>
  <c r="B963" i="5"/>
  <c r="C1002" i="5"/>
  <c r="C1005" i="5" s="1"/>
  <c r="Y965" i="5"/>
  <c r="Y984" i="5" s="1"/>
  <c r="Y961" i="5" s="1"/>
  <c r="Y962" i="5" s="1"/>
  <c r="X965" i="5"/>
  <c r="Y873" i="2"/>
  <c r="Y892" i="2" s="1"/>
  <c r="Y869" i="2" s="1"/>
  <c r="Y870" i="2" s="1"/>
  <c r="X871" i="2" s="1"/>
  <c r="B873" i="2"/>
  <c r="X1036" i="8"/>
  <c r="Y1027" i="8"/>
  <c r="Y1030" i="8" s="1"/>
  <c r="Y1036" i="8"/>
  <c r="Y1055" i="8" s="1"/>
  <c r="Y1031" i="8" s="1"/>
  <c r="Y1032" i="8" s="1"/>
  <c r="X1033" i="8" s="1"/>
  <c r="X873" i="2"/>
  <c r="C1088" i="7"/>
  <c r="C1107" i="7" s="1"/>
  <c r="C1083" i="7" s="1"/>
  <c r="C1084" i="7" s="1"/>
  <c r="B1088" i="7"/>
  <c r="X1040" i="7"/>
  <c r="Y589" i="1"/>
  <c r="Y591" i="1" s="1"/>
  <c r="C640" i="1" s="1"/>
  <c r="C654" i="1" s="1"/>
  <c r="C636" i="1" s="1"/>
  <c r="B925" i="6"/>
  <c r="Y927" i="6"/>
  <c r="Y946" i="6" s="1"/>
  <c r="Y922" i="6" s="1"/>
  <c r="Y918" i="6"/>
  <c r="Y921" i="6" s="1"/>
  <c r="B1011" i="5" l="1"/>
  <c r="X963" i="5"/>
  <c r="C1011" i="5"/>
  <c r="C1030" i="5" s="1"/>
  <c r="C1006" i="5" s="1"/>
  <c r="C1007" i="5" s="1"/>
  <c r="B921" i="2"/>
  <c r="C921" i="2"/>
  <c r="C940" i="2" s="1"/>
  <c r="C916" i="2" s="1"/>
  <c r="C917" i="2" s="1"/>
  <c r="Y921" i="2" s="1"/>
  <c r="Y940" i="2" s="1"/>
  <c r="Y916" i="2" s="1"/>
  <c r="Y1088" i="7"/>
  <c r="Y1107" i="7" s="1"/>
  <c r="Y1083" i="7" s="1"/>
  <c r="B1086" i="7"/>
  <c r="X1088" i="7"/>
  <c r="Y1079" i="7"/>
  <c r="Y1082" i="7" s="1"/>
  <c r="C632" i="1"/>
  <c r="C635" i="1" s="1"/>
  <c r="C637" i="1" s="1"/>
  <c r="X592" i="1"/>
  <c r="Y923" i="6"/>
  <c r="X924" i="6" s="1"/>
  <c r="C974" i="6"/>
  <c r="C993" i="6" s="1"/>
  <c r="C970" i="6" s="1"/>
  <c r="X1011" i="5" l="1"/>
  <c r="Y1011" i="5"/>
  <c r="Y1030" i="5" s="1"/>
  <c r="Y1006" i="5" s="1"/>
  <c r="Y1002" i="5"/>
  <c r="Y1005" i="5" s="1"/>
  <c r="B1009" i="5"/>
  <c r="Y1084" i="7"/>
  <c r="X1085" i="7" s="1"/>
  <c r="Y912" i="2"/>
  <c r="C968" i="2" s="1"/>
  <c r="C987" i="2" s="1"/>
  <c r="C964" i="2" s="1"/>
  <c r="B919" i="2"/>
  <c r="X921" i="2"/>
  <c r="Y640" i="1"/>
  <c r="Y654" i="1" s="1"/>
  <c r="Y636" i="1" s="1"/>
  <c r="X640" i="1"/>
  <c r="Y632" i="1"/>
  <c r="Y635" i="1" s="1"/>
  <c r="B638" i="1"/>
  <c r="C966" i="6"/>
  <c r="C969" i="6" s="1"/>
  <c r="C971" i="6" s="1"/>
  <c r="C1011" i="6" s="1"/>
  <c r="C1014" i="6" s="1"/>
  <c r="Y1007" i="5" l="1"/>
  <c r="X1008" i="5" s="1"/>
  <c r="Y915" i="2"/>
  <c r="Y917" i="2" s="1"/>
  <c r="X918" i="2" s="1"/>
  <c r="Y637" i="1"/>
  <c r="Y966" i="6"/>
  <c r="Y969" i="6" s="1"/>
  <c r="B972" i="6"/>
  <c r="Y974" i="6"/>
  <c r="Y993" i="6" s="1"/>
  <c r="Y970" i="6" s="1"/>
  <c r="X974" i="6"/>
  <c r="C960" i="2" l="1"/>
  <c r="C963" i="2" s="1"/>
  <c r="C965" i="2" s="1"/>
  <c r="Y968" i="2" s="1"/>
  <c r="Y987" i="2" s="1"/>
  <c r="Y964" i="2" s="1"/>
  <c r="B681" i="1"/>
  <c r="C672" i="1"/>
  <c r="C675" i="1" s="1"/>
  <c r="X638" i="1"/>
  <c r="C681" i="1"/>
  <c r="C700" i="1" s="1"/>
  <c r="C676" i="1" s="1"/>
  <c r="Y971" i="6"/>
  <c r="X972" i="6" s="1"/>
  <c r="X968" i="2" l="1"/>
  <c r="Y960" i="2"/>
  <c r="Y963" i="2" s="1"/>
  <c r="Y965" i="2" s="1"/>
  <c r="B966" i="2"/>
  <c r="C1005" i="2"/>
  <c r="C1008" i="2" s="1"/>
  <c r="C677" i="1"/>
  <c r="C1020" i="6"/>
  <c r="C1039" i="6" s="1"/>
  <c r="C1015" i="6" s="1"/>
  <c r="C1016" i="6" s="1"/>
  <c r="B1018" i="6" s="1"/>
  <c r="B1020" i="6"/>
  <c r="X966" i="2" l="1"/>
  <c r="C1014" i="2"/>
  <c r="C1033" i="2" s="1"/>
  <c r="C1009" i="2" s="1"/>
  <c r="C1010" i="2" s="1"/>
  <c r="Y1014" i="2" s="1"/>
  <c r="Y1033" i="2" s="1"/>
  <c r="Y1009" i="2" s="1"/>
  <c r="B1014" i="2"/>
  <c r="Y681" i="1"/>
  <c r="Y700" i="1" s="1"/>
  <c r="Y676" i="1" s="1"/>
  <c r="Y675" i="1"/>
  <c r="B679" i="1"/>
  <c r="X681" i="1"/>
  <c r="Y1011" i="6"/>
  <c r="Y1014" i="6" s="1"/>
  <c r="X1020" i="6"/>
  <c r="Y1020" i="6"/>
  <c r="Y1039" i="6" s="1"/>
  <c r="Y1015" i="6" s="1"/>
  <c r="Y1005" i="2" l="1"/>
  <c r="Y1008" i="2" s="1"/>
  <c r="Y1010" i="2" s="1"/>
  <c r="X1011" i="2" s="1"/>
  <c r="B1012" i="2"/>
  <c r="X1014" i="2"/>
  <c r="Y677" i="1"/>
  <c r="Y1016" i="6"/>
  <c r="X1017" i="6" s="1"/>
  <c r="C720" i="1" l="1"/>
  <c r="C723" i="1" s="1"/>
  <c r="C728" i="1"/>
  <c r="C740" i="1" s="1"/>
  <c r="C724" i="1" s="1"/>
  <c r="X678" i="1"/>
  <c r="C725" i="1" l="1"/>
  <c r="Y728" i="1" s="1"/>
  <c r="Y740" i="1" s="1"/>
  <c r="Y724" i="1" s="1"/>
  <c r="Y720" i="1"/>
  <c r="Y723" i="1" s="1"/>
  <c r="B726" i="1"/>
  <c r="X728" i="1" l="1"/>
  <c r="Y725" i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4" i="1"/>
  <c r="C847" i="1" s="1"/>
  <c r="B807" i="1"/>
  <c r="Y809" i="1"/>
  <c r="Y828" i="1" s="1"/>
  <c r="Y805" i="1" s="1"/>
  <c r="Y806" i="1" l="1"/>
  <c r="X807" i="1" s="1"/>
  <c r="B853" i="1" l="1"/>
  <c r="C853" i="1"/>
  <c r="C869" i="1" s="1"/>
  <c r="C848" i="1" s="1"/>
  <c r="C849" i="1" s="1"/>
  <c r="Y853" i="1" s="1"/>
  <c r="Y869" i="1" s="1"/>
  <c r="Y848" i="1" s="1"/>
  <c r="B851" i="1" l="1"/>
  <c r="X853" i="1"/>
  <c r="Y844" i="1"/>
  <c r="Y847" i="1" s="1"/>
  <c r="Y849" i="1" s="1"/>
  <c r="C898" i="1" s="1"/>
  <c r="C917" i="1" s="1"/>
  <c r="C894" i="1" s="1"/>
  <c r="X850" i="1" l="1"/>
  <c r="C890" i="1"/>
  <c r="C893" i="1" s="1"/>
  <c r="C895" i="1" s="1"/>
  <c r="C938" i="1" l="1"/>
  <c r="Y890" i="1"/>
  <c r="Y893" i="1" s="1"/>
  <c r="Y898" i="1"/>
  <c r="Y917" i="1" s="1"/>
  <c r="Y894" i="1" s="1"/>
  <c r="X898" i="1"/>
  <c r="B896" i="1"/>
  <c r="Y895" i="1" l="1"/>
  <c r="B944" i="1" s="1"/>
  <c r="C242" i="3"/>
  <c r="C244" i="3" s="1"/>
  <c r="Y239" i="3" s="1"/>
  <c r="C944" i="1" l="1"/>
  <c r="C963" i="1" s="1"/>
  <c r="C939" i="1" s="1"/>
  <c r="C940" i="1" s="1"/>
  <c r="B942" i="1" s="1"/>
  <c r="X896" i="1"/>
  <c r="B246" i="3"/>
  <c r="Y248" i="3"/>
  <c r="Y267" i="3" s="1"/>
  <c r="Y243" i="3" s="1"/>
  <c r="X248" i="3"/>
  <c r="Y242" i="3"/>
  <c r="Y935" i="1" l="1"/>
  <c r="Y938" i="1" s="1"/>
  <c r="Y944" i="1"/>
  <c r="Y963" i="1" s="1"/>
  <c r="Y939" i="1" s="1"/>
  <c r="X944" i="1"/>
  <c r="Y244" i="3"/>
  <c r="C294" i="3" s="1"/>
  <c r="C313" i="3" s="1"/>
  <c r="C290" i="3" s="1"/>
  <c r="C991" i="1" l="1"/>
  <c r="C1010" i="1" s="1"/>
  <c r="C987" i="1" s="1"/>
  <c r="Y940" i="1"/>
  <c r="C983" i="1" s="1"/>
  <c r="C986" i="1" s="1"/>
  <c r="C286" i="3"/>
  <c r="C289" i="3" s="1"/>
  <c r="C291" i="3" s="1"/>
  <c r="X294" i="3" s="1"/>
  <c r="X245" i="3"/>
  <c r="C988" i="1" l="1"/>
  <c r="B989" i="1" s="1"/>
  <c r="X941" i="1"/>
  <c r="B292" i="3"/>
  <c r="Y294" i="3"/>
  <c r="Y313" i="3" s="1"/>
  <c r="Y290" i="3" s="1"/>
  <c r="Y286" i="3"/>
  <c r="Y289" i="3" s="1"/>
  <c r="Y991" i="1" l="1"/>
  <c r="Y1010" i="1" s="1"/>
  <c r="Y987" i="1" s="1"/>
  <c r="Y983" i="1"/>
  <c r="Y986" i="1" s="1"/>
  <c r="X991" i="1"/>
  <c r="C1028" i="1"/>
  <c r="C1031" i="1" s="1"/>
  <c r="Y291" i="3"/>
  <c r="C331" i="3" s="1"/>
  <c r="C334" i="3" s="1"/>
  <c r="Y988" i="1" l="1"/>
  <c r="X989" i="1" s="1"/>
  <c r="X292" i="3"/>
  <c r="C340" i="3"/>
  <c r="C359" i="3" s="1"/>
  <c r="C335" i="3" s="1"/>
  <c r="C336" i="3" s="1"/>
  <c r="B340" i="3"/>
  <c r="C1037" i="1" l="1"/>
  <c r="C1056" i="1" s="1"/>
  <c r="C1032" i="1" s="1"/>
  <c r="C1033" i="1" s="1"/>
  <c r="B1035" i="1" s="1"/>
  <c r="B1037" i="1"/>
  <c r="B338" i="3"/>
  <c r="Y340" i="3"/>
  <c r="Y354" i="3" s="1"/>
  <c r="Y335" i="3" s="1"/>
  <c r="X340" i="3"/>
  <c r="Y331" i="3"/>
  <c r="X1037" i="1" l="1"/>
  <c r="Y1028" i="1"/>
  <c r="Y1031" i="1" s="1"/>
  <c r="Y1037" i="1"/>
  <c r="Y1056" i="1" s="1"/>
  <c r="Y1032" i="1" s="1"/>
  <c r="Y334" i="3"/>
  <c r="Y336" i="3" s="1"/>
  <c r="C387" i="3" s="1"/>
  <c r="C400" i="3" s="1"/>
  <c r="C383" i="3" s="1"/>
  <c r="Y1033" i="1" l="1"/>
  <c r="X1034" i="1" s="1"/>
  <c r="X337" i="3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 l="1"/>
  <c r="C727" i="3" s="1"/>
  <c r="C729" i="3" s="1"/>
  <c r="B730" i="3" s="1"/>
  <c r="X682" i="3"/>
  <c r="Y724" i="3" l="1"/>
  <c r="Y727" i="3" s="1"/>
  <c r="C763" i="3"/>
  <c r="C766" i="3" s="1"/>
  <c r="Y732" i="3"/>
  <c r="Y747" i="3" s="1"/>
  <c r="Y728" i="3" s="1"/>
  <c r="Y729" i="3" s="1"/>
  <c r="B772" i="3" s="1"/>
  <c r="X732" i="3"/>
  <c r="C772" i="3" l="1"/>
  <c r="C789" i="3" s="1"/>
  <c r="C767" i="3" s="1"/>
  <c r="C768" i="3" s="1"/>
  <c r="Y763" i="3" s="1"/>
  <c r="Y766" i="3" s="1"/>
  <c r="X730" i="3"/>
  <c r="B770" i="3" l="1"/>
  <c r="Y772" i="3"/>
  <c r="Y789" i="3" s="1"/>
  <c r="Y767" i="3" s="1"/>
  <c r="Y768" i="3" s="1"/>
  <c r="X772" i="3"/>
  <c r="X769" i="3" l="1"/>
  <c r="C817" i="3"/>
  <c r="C836" i="3" s="1"/>
  <c r="C813" i="3" s="1"/>
  <c r="C809" i="3"/>
  <c r="C812" i="3" s="1"/>
  <c r="C814" i="3" l="1"/>
  <c r="Y809" i="3" s="1"/>
  <c r="Y812" i="3" s="1"/>
  <c r="C852" i="3"/>
  <c r="C855" i="3" s="1"/>
  <c r="X817" i="3" l="1"/>
  <c r="Y817" i="3"/>
  <c r="Y836" i="3" s="1"/>
  <c r="Y813" i="3" s="1"/>
  <c r="Y814" i="3" s="1"/>
  <c r="X815" i="3" s="1"/>
  <c r="B815" i="3"/>
  <c r="B861" i="3" l="1"/>
  <c r="C861" i="3"/>
  <c r="C877" i="3" s="1"/>
  <c r="C856" i="3" s="1"/>
  <c r="C857" i="3" s="1"/>
  <c r="B859" i="3" s="1"/>
  <c r="Y852" i="3" l="1"/>
  <c r="Y855" i="3" s="1"/>
  <c r="Y861" i="3"/>
  <c r="Y877" i="3" s="1"/>
  <c r="Y856" i="3" s="1"/>
  <c r="X861" i="3"/>
  <c r="Y857" i="3" l="1"/>
  <c r="C898" i="3" s="1"/>
  <c r="C901" i="3" s="1"/>
  <c r="C906" i="3" l="1"/>
  <c r="C925" i="3" s="1"/>
  <c r="C902" i="3" s="1"/>
  <c r="C903" i="3" s="1"/>
  <c r="X858" i="3"/>
  <c r="B904" i="3" l="1"/>
  <c r="X906" i="3"/>
  <c r="C943" i="3"/>
  <c r="C946" i="3" s="1"/>
  <c r="Y898" i="3"/>
  <c r="Y901" i="3" s="1"/>
  <c r="Y906" i="3"/>
  <c r="Y925" i="3" s="1"/>
  <c r="Y902" i="3" s="1"/>
  <c r="Y903" i="3" l="1"/>
  <c r="C952" i="3" s="1"/>
  <c r="C971" i="3" s="1"/>
  <c r="C947" i="3" s="1"/>
  <c r="C948" i="3" s="1"/>
  <c r="B950" i="3" s="1"/>
  <c r="Y952" i="3" l="1"/>
  <c r="Y971" i="3" s="1"/>
  <c r="Y947" i="3" s="1"/>
  <c r="Y943" i="3"/>
  <c r="C999" i="3" s="1"/>
  <c r="C1018" i="3" s="1"/>
  <c r="C995" i="3" s="1"/>
  <c r="B952" i="3"/>
  <c r="X952" i="3"/>
  <c r="X904" i="3"/>
  <c r="Y946" i="3" l="1"/>
  <c r="Y948" i="3" s="1"/>
  <c r="C991" i="3" s="1"/>
  <c r="C994" i="3" s="1"/>
  <c r="C996" i="3" s="1"/>
  <c r="X949" i="3" l="1"/>
  <c r="B997" i="3"/>
  <c r="X999" i="3"/>
  <c r="C1036" i="3"/>
  <c r="C1039" i="3" s="1"/>
  <c r="Y991" i="3"/>
  <c r="Y994" i="3" s="1"/>
  <c r="Y999" i="3"/>
  <c r="Y1018" i="3" s="1"/>
  <c r="Y995" i="3" s="1"/>
  <c r="Y996" i="3" l="1"/>
  <c r="X997" i="3" l="1"/>
  <c r="B1045" i="3"/>
  <c r="C1045" i="3"/>
  <c r="C1064" i="3" s="1"/>
  <c r="C1040" i="3" s="1"/>
  <c r="C1041" i="3" s="1"/>
  <c r="X1045" i="3" l="1"/>
  <c r="Y1036" i="3"/>
  <c r="Y1039" i="3" s="1"/>
  <c r="B1043" i="3"/>
  <c r="Y1045" i="3"/>
  <c r="Y1064" i="3" s="1"/>
  <c r="Y1040" i="3" s="1"/>
  <c r="Y1041" i="3" l="1"/>
  <c r="X1042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2" i="4" s="1"/>
  <c r="C831" i="4" s="1"/>
  <c r="C832" i="4" s="1"/>
  <c r="Y836" i="4" s="1"/>
  <c r="Y852" i="4" s="1"/>
  <c r="Y831" i="4" s="1"/>
  <c r="X788" i="4"/>
  <c r="X836" i="4" l="1"/>
  <c r="B834" i="4"/>
  <c r="Y827" i="4"/>
  <c r="Y830" i="4" s="1"/>
  <c r="Y832" i="4" s="1"/>
  <c r="X833" i="4" s="1"/>
  <c r="C881" i="4" l="1"/>
  <c r="C900" i="4" s="1"/>
  <c r="C877" i="4" s="1"/>
  <c r="C873" i="4"/>
  <c r="C876" i="4" s="1"/>
  <c r="C878" i="4" l="1"/>
  <c r="B879" i="4" s="1"/>
  <c r="X881" i="4" l="1"/>
  <c r="Y881" i="4"/>
  <c r="Y900" i="4" s="1"/>
  <c r="Y877" i="4" s="1"/>
  <c r="C921" i="4"/>
  <c r="Y873" i="4"/>
  <c r="Y876" i="4" s="1"/>
  <c r="Y878" i="4" l="1"/>
  <c r="X879" i="4" s="1"/>
  <c r="B927" i="4" l="1"/>
  <c r="C927" i="4"/>
  <c r="C946" i="4" s="1"/>
  <c r="C922" i="4" s="1"/>
  <c r="C923" i="4" s="1"/>
  <c r="X927" i="4" s="1"/>
  <c r="B925" i="4" l="1"/>
  <c r="Y927" i="4"/>
  <c r="Y946" i="4" s="1"/>
  <c r="Y922" i="4" s="1"/>
  <c r="Y918" i="4"/>
  <c r="C974" i="4" s="1"/>
  <c r="C993" i="4" s="1"/>
  <c r="C970" i="4" s="1"/>
  <c r="Y921" i="4" l="1"/>
  <c r="Y923" i="4" s="1"/>
  <c r="C966" i="4" s="1"/>
  <c r="C969" i="4" s="1"/>
  <c r="C971" i="4" s="1"/>
  <c r="C1011" i="4" s="1"/>
  <c r="C1014" i="4" s="1"/>
  <c r="X974" i="4" l="1"/>
  <c r="Y966" i="4"/>
  <c r="Y969" i="4" s="1"/>
  <c r="B972" i="4"/>
  <c r="Y974" i="4"/>
  <c r="Y993" i="4" s="1"/>
  <c r="Y970" i="4" s="1"/>
  <c r="X924" i="4"/>
  <c r="Y971" i="4" l="1"/>
  <c r="X972" i="4" s="1"/>
  <c r="C1020" i="4" l="1"/>
  <c r="C1039" i="4" s="1"/>
  <c r="C1015" i="4" s="1"/>
  <c r="C1016" i="4" s="1"/>
  <c r="Y1011" i="4" s="1"/>
  <c r="Y1014" i="4" s="1"/>
  <c r="B1020" i="4"/>
  <c r="B1018" i="4" l="1"/>
  <c r="X1020" i="4"/>
  <c r="Y1020" i="4"/>
  <c r="Y1039" i="4" s="1"/>
  <c r="Y1015" i="4" s="1"/>
  <c r="Y1016" i="4" s="1"/>
  <c r="X1017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Y727" i="9"/>
  <c r="Y730" i="9" s="1"/>
  <c r="Y732" i="9" s="1"/>
  <c r="C772" i="9" s="1"/>
  <c r="C775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 l="1"/>
  <c r="C917" i="9" s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 l="1"/>
  <c r="C968" i="9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l="1"/>
  <c r="X965" i="9" s="1"/>
  <c r="C1015" i="9"/>
  <c r="C1034" i="9" s="1"/>
  <c r="C1011" i="9" s="1"/>
  <c r="C1007" i="9"/>
  <c r="C1010" i="9" s="1"/>
  <c r="C1012" i="9" l="1"/>
  <c r="C1052" i="9" s="1"/>
  <c r="C1055" i="9" s="1"/>
  <c r="X1015" i="9" l="1"/>
  <c r="B1013" i="9"/>
  <c r="Y1015" i="9"/>
  <c r="Y1034" i="9" s="1"/>
  <c r="Y1011" i="9" s="1"/>
  <c r="Y1007" i="9"/>
  <c r="Y1010" i="9" s="1"/>
  <c r="Y1012" i="9" l="1"/>
  <c r="X1013" i="9" s="1"/>
  <c r="C1061" i="9" l="1"/>
  <c r="C1080" i="9" s="1"/>
  <c r="C1056" i="9" s="1"/>
  <c r="C1057" i="9" s="1"/>
  <c r="Y1052" i="9" s="1"/>
  <c r="Y1055" i="9" s="1"/>
  <c r="B1061" i="9"/>
  <c r="Y1061" i="9" l="1"/>
  <c r="Y1080" i="9" s="1"/>
  <c r="Y1056" i="9" s="1"/>
  <c r="Y1057" i="9" s="1"/>
  <c r="X1058" i="9" s="1"/>
  <c r="X1061" i="9"/>
  <c r="B1059" i="9"/>
  <c r="S530" i="4"/>
</calcChain>
</file>

<file path=xl/sharedStrings.xml><?xml version="1.0" encoding="utf-8"?>
<sst xmlns="http://schemas.openxmlformats.org/spreadsheetml/2006/main" count="29953" uniqueCount="1706">
  <si>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</si>
  <si>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</si>
  <si>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</si>
  <si>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</si>
  <si>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</si>
  <si>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</si>
  <si>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</si>
  <si>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</si>
  <si>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</si>
  <si>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</si>
  <si>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</si>
  <si>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</si>
  <si>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</si>
  <si>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</si>
  <si>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</si>
  <si>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</si>
  <si>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</si>
  <si>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</si>
  <si>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</si>
  <si>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</si>
  <si>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</si>
  <si>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</si>
  <si>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</si>
  <si>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</si>
  <si>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</si>
  <si>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</si>
  <si>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</si>
  <si>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</si>
  <si>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</si>
  <si>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</si>
  <si>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</si>
  <si>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</si>
  <si>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</si>
  <si>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</si>
  <si>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</si>
  <si>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</si>
  <si>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</si>
  <si>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</si>
  <si>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</si>
  <si>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</si>
  <si>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</si>
  <si>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</si>
  <si>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</si>
  <si>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</si>
  <si>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</si>
  <si>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</si>
  <si>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</si>
  <si>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</si>
  <si>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</si>
  <si>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</si>
  <si>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</si>
  <si>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</si>
  <si>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</si>
  <si>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</si>
  <si>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</si>
  <si>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</si>
  <si>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</si>
  <si>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</si>
  <si>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</si>
  <si>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</si>
  <si>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</si>
  <si>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</si>
  <si>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</si>
  <si>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</si>
  <si>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</si>
  <si>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</si>
  <si>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</si>
  <si>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</si>
  <si>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</si>
  <si>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</si>
  <si>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</si>
  <si>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</si>
  <si>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</si>
  <si>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</si>
  <si>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</si>
  <si>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</si>
  <si>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</si>
  <si>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</si>
  <si>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</si>
  <si>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</si>
  <si>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</si>
  <si>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</si>
  <si>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</si>
  <si>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</si>
  <si>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</si>
  <si>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</si>
  <si>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</si>
  <si>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</si>
  <si>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</si>
  <si>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</si>
  <si>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</si>
  <si>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</si>
  <si>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</si>
  <si>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</si>
  <si>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</si>
  <si>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</si>
  <si>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</si>
  <si>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</si>
  <si>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</si>
  <si>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</si>
  <si>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</si>
  <si>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</si>
  <si>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</si>
  <si>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</si>
  <si>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</si>
  <si>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</si>
  <si>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</si>
  <si>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</si>
  <si>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</si>
  <si>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</si>
  <si>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</si>
  <si>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</si>
  <si>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</si>
  <si>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</si>
  <si>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</si>
  <si>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</si>
  <si>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</si>
  <si>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</si>
  <si>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</si>
  <si>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</si>
  <si>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</si>
  <si>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</si>
  <si>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</si>
  <si>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</si>
  <si>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</si>
  <si>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</si>
  <si>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</si>
  <si>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</si>
  <si>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</si>
  <si>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</si>
  <si>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</si>
  <si>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</si>
  <si>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</si>
  <si>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</si>
  <si>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</si>
  <si>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</si>
  <si>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</si>
  <si>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</si>
  <si>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</si>
  <si>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</si>
  <si>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</si>
  <si>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</si>
  <si>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</si>
  <si>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</si>
  <si>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</si>
  <si>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</si>
  <si>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</si>
  <si>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</si>
  <si>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</si>
  <si>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</si>
  <si>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</si>
  <si>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</si>
  <si>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</si>
  <si>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</si>
  <si>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</si>
  <si>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</si>
  <si>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</si>
  <si>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</si>
  <si>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</si>
  <si>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</si>
  <si>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</si>
  <si>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</si>
  <si>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</si>
  <si>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</si>
  <si>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</si>
  <si>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</si>
  <si>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</si>
  <si>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</si>
  <si>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</si>
  <si>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</si>
  <si>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</si>
  <si>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</si>
  <si>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</si>
  <si>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</si>
  <si>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</si>
  <si>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</si>
  <si>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</si>
  <si>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</si>
  <si>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</si>
  <si>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</si>
  <si>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</si>
  <si>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</si>
  <si>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</si>
  <si>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</si>
  <si>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</si>
  <si>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</si>
  <si>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</si>
  <si>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</si>
  <si>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</si>
  <si>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</si>
  <si>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</si>
  <si>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</si>
  <si>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</si>
  <si>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</si>
  <si>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</si>
  <si>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</si>
  <si>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</si>
  <si>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</si>
  <si>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</si>
  <si>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</si>
  <si>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</si>
  <si>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</si>
  <si>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</si>
  <si>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</si>
  <si>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</si>
  <si>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</si>
  <si>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</si>
  <si>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</si>
  <si>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</si>
  <si>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</si>
  <si>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</si>
  <si>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</si>
  <si>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</si>
  <si>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</si>
  <si>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</si>
  <si>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</si>
  <si>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</si>
  <si>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</si>
  <si>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</si>
  <si>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</si>
  <si>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</si>
  <si>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</si>
  <si>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</si>
  <si>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</si>
  <si>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</si>
  <si>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</si>
  <si>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</si>
  <si>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</si>
  <si>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</si>
  <si>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</si>
  <si>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</si>
  <si>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</si>
  <si>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</si>
  <si>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</si>
  <si>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</si>
  <si>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</si>
  <si>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</si>
  <si>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</si>
  <si>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</si>
  <si>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</si>
  <si>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</si>
  <si>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</si>
  <si>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</si>
  <si>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</si>
  <si>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</si>
  <si>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</si>
  <si>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</si>
  <si>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</si>
  <si>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</si>
  <si>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</si>
  <si>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</si>
  <si>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</si>
  <si>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</si>
  <si>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</si>
  <si>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</si>
  <si>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</si>
  <si>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</si>
  <si>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</si>
  <si>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</si>
  <si>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</si>
  <si>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</si>
  <si>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</si>
  <si>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</si>
  <si>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</si>
  <si>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</si>
  <si>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</si>
  <si>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</si>
  <si>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</si>
  <si>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</si>
  <si>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</si>
  <si>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</si>
  <si>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</si>
  <si>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</si>
  <si>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</si>
  <si>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</si>
  <si>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</si>
  <si>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</si>
  <si>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</si>
  <si>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</si>
  <si>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</si>
  <si>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</si>
  <si>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</si>
  <si>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</si>
  <si>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</si>
  <si>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</si>
  <si>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</si>
  <si>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</si>
  <si>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</si>
  <si>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</si>
  <si>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</si>
  <si>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</si>
  <si>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</si>
  <si>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</si>
  <si>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</si>
  <si>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</si>
  <si>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</si>
  <si>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</si>
  <si>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</si>
  <si>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</si>
  <si>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</si>
  <si>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</si>
  <si>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</si>
  <si>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</si>
  <si>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</si>
  <si>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</si>
  <si>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</si>
  <si>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</si>
  <si>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</si>
  <si>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</si>
  <si>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</si>
  <si>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</si>
  <si>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</si>
  <si>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</si>
  <si>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</si>
  <si>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</si>
  <si>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</si>
  <si>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</si>
  <si>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</si>
  <si>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</si>
  <si>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</si>
  <si>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</si>
  <si>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</si>
  <si>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</si>
  <si>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</si>
  <si>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</si>
  <si>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</si>
  <si>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</si>
  <si>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</si>
  <si>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</si>
  <si>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</si>
  <si>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</si>
  <si>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</si>
  <si>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</si>
  <si>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</si>
  <si>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</si>
  <si>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</si>
  <si>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</si>
  <si>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</si>
  <si>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</si>
  <si>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</si>
  <si>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</si>
  <si>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</si>
  <si>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</si>
  <si>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</si>
  <si>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</si>
  <si>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</si>
  <si>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</si>
  <si>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</si>
  <si>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</si>
  <si>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</si>
  <si>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</si>
  <si>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</si>
  <si>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</si>
  <si>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</si>
  <si>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</si>
  <si>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</si>
  <si>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</si>
  <si>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</si>
  <si>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</si>
  <si>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</si>
  <si>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</si>
  <si>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</si>
  <si>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</si>
  <si>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</si>
  <si>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</si>
  <si>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</si>
  <si>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</si>
  <si>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</si>
  <si>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</si>
  <si>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</si>
  <si>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</si>
  <si>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</si>
  <si>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</si>
  <si>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</si>
  <si>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</si>
  <si>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</si>
  <si>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</si>
  <si>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</si>
  <si>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</si>
  <si>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</si>
  <si>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</si>
  <si>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</si>
  <si>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</si>
  <si>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</si>
  <si>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</si>
  <si>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</si>
  <si>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</si>
  <si>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</si>
  <si>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</si>
  <si>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</si>
  <si>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</si>
  <si>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</si>
  <si>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</si>
  <si>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</si>
  <si>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</si>
  <si>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</si>
  <si>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</si>
  <si>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</si>
  <si>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</si>
  <si>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</si>
  <si>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</si>
  <si>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</si>
  <si>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</si>
  <si>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</si>
  <si>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</si>
  <si>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</si>
  <si>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</si>
  <si>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</si>
  <si>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</si>
  <si>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</si>
  <si>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</si>
  <si>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</si>
  <si>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</si>
  <si>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</si>
  <si>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</si>
  <si>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</si>
  <si>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</si>
  <si>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</si>
  <si>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</si>
  <si>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</si>
  <si>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</si>
  <si>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</si>
  <si>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</si>
  <si>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</si>
  <si>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</si>
  <si>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</si>
  <si>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</si>
  <si>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</si>
  <si>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</si>
  <si>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</si>
  <si>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</si>
  <si>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</si>
  <si>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</si>
  <si>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</si>
  <si>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</si>
  <si>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</si>
  <si>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</si>
  <si>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</si>
  <si>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</si>
  <si>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</si>
  <si>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</si>
  <si>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</si>
  <si>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</si>
  <si>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</si>
  <si>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</si>
  <si>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</si>
  <si>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</si>
  <si>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</si>
  <si>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</si>
  <si>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</si>
  <si>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</si>
  <si>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</si>
  <si>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</si>
  <si>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</si>
  <si>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</si>
  <si>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</si>
  <si>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</si>
  <si>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</si>
  <si>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</si>
  <si>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</si>
  <si>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</si>
  <si>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</si>
  <si>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</si>
  <si>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</si>
  <si>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</si>
  <si>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</si>
  <si>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</si>
  <si>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</si>
  <si>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</si>
  <si>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</si>
  <si>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</si>
  <si>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</si>
  <si>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</si>
  <si>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</si>
  <si>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</si>
  <si>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</si>
  <si>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</si>
  <si>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</si>
  <si>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</si>
  <si>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</si>
  <si>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</si>
  <si>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</si>
  <si>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</si>
  <si>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</si>
  <si>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</si>
  <si>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</si>
  <si>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</si>
  <si>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</si>
  <si>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</si>
  <si>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</si>
  <si>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</si>
  <si>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</si>
  <si>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</si>
  <si>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</si>
  <si>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</si>
  <si>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</si>
  <si>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</si>
  <si>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</si>
  <si>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</si>
  <si>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</si>
  <si>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</si>
  <si>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</si>
  <si>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</si>
  <si>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</si>
  <si>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</si>
  <si>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</si>
  <si>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</si>
  <si>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</si>
  <si>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</si>
  <si>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</si>
  <si>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</si>
  <si>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</si>
  <si>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</si>
  <si>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</si>
  <si>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</si>
  <si>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</si>
  <si>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</si>
  <si>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</si>
  <si>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</si>
  <si>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</si>
  <si>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</si>
  <si>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</si>
  <si>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</si>
  <si>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</si>
  <si>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</si>
  <si>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</si>
  <si>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</si>
  <si>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</si>
  <si>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</si>
  <si>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</si>
  <si>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</si>
  <si>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</si>
  <si>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</si>
  <si>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</si>
  <si>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</si>
  <si>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</si>
  <si>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</si>
  <si>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</si>
  <si>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</si>
  <si>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</si>
  <si>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</si>
  <si>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</si>
  <si>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</si>
  <si>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</si>
  <si>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</si>
  <si>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</si>
  <si>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</si>
  <si>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</si>
  <si>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</si>
  <si>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</si>
  <si>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</si>
  <si>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</si>
  <si>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</si>
  <si>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</si>
  <si>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</si>
  <si>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</si>
  <si>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</si>
  <si>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</si>
  <si>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</si>
  <si>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</si>
  <si>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</si>
  <si>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</si>
  <si>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</si>
  <si>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</si>
  <si>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</si>
  <si>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</si>
  <si>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</si>
  <si>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</si>
  <si>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</si>
  <si>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</si>
  <si>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</si>
  <si>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</si>
  <si>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</si>
  <si>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</si>
  <si>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</si>
  <si>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</si>
  <si>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</si>
  <si>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</si>
  <si>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</si>
  <si>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</si>
  <si>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</si>
  <si>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</si>
  <si>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</si>
  <si>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</si>
  <si>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</si>
  <si>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</si>
  <si>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</si>
  <si>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</si>
  <si>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</si>
  <si>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</si>
  <si>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</si>
  <si>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</si>
  <si>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</si>
  <si>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</si>
  <si>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</si>
  <si>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</si>
  <si>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</si>
  <si>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</si>
  <si>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</si>
  <si>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</si>
  <si>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</si>
  <si>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</si>
  <si>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</si>
  <si>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</si>
  <si>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</si>
  <si>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</si>
  <si>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</si>
  <si>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</si>
  <si>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</si>
  <si>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</si>
  <si>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</si>
  <si>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</si>
  <si>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</si>
  <si>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</si>
  <si>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</si>
  <si>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</si>
  <si>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</si>
  <si>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</si>
  <si>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</si>
  <si>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</si>
  <si>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</si>
  <si>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</si>
  <si>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</si>
  <si>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</si>
  <si>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</si>
  <si>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</si>
  <si>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</si>
  <si>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</si>
  <si>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</si>
  <si>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</si>
  <si>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</si>
  <si>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</si>
  <si>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</si>
  <si>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</si>
  <si>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</si>
  <si>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</si>
  <si>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</si>
  <si>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</si>
  <si>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</si>
  <si>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</si>
  <si>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</si>
  <si>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</si>
  <si>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</si>
  <si>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</si>
  <si>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</si>
  <si>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</si>
  <si>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</si>
  <si>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</si>
  <si>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</si>
  <si>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</si>
  <si>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</si>
  <si>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</si>
  <si>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</si>
  <si>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</si>
  <si>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</si>
  <si>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</si>
  <si>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</si>
  <si>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</si>
  <si>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</si>
  <si>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</si>
  <si>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</si>
  <si>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</si>
  <si>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</si>
  <si>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</si>
  <si>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</si>
  <si>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</si>
  <si>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</si>
  <si>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</si>
  <si>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</si>
  <si>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</si>
  <si>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</si>
  <si>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</si>
  <si>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</si>
  <si>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</si>
  <si>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</si>
  <si>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</si>
  <si>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</si>
  <si>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</si>
  <si>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</si>
  <si>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</si>
  <si>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</si>
  <si>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</si>
  <si>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</si>
  <si>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</si>
  <si>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</si>
  <si>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</si>
  <si>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</si>
  <si>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</si>
  <si>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</si>
  <si>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</si>
  <si>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</si>
  <si>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</si>
  <si>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</si>
  <si>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</si>
  <si>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</si>
  <si>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</si>
  <si>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</si>
  <si>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</si>
  <si>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</si>
  <si>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</si>
  <si>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</si>
  <si>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</si>
  <si>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</si>
  <si>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</si>
  <si>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</si>
  <si>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</si>
  <si>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</si>
  <si>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</si>
  <si>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</si>
  <si>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</si>
  <si>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</si>
  <si>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</si>
  <si>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</si>
  <si>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</si>
  <si>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</si>
  <si>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</si>
  <si>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</si>
  <si>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</si>
  <si>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</si>
  <si>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</si>
  <si>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</si>
  <si>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</si>
  <si>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</si>
  <si>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</si>
  <si>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</si>
  <si>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</si>
  <si>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</si>
  <si>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</si>
  <si>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</si>
  <si>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</si>
  <si>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</si>
  <si>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</si>
  <si>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</si>
  <si>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</si>
  <si>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</si>
  <si>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</si>
  <si>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</si>
  <si>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</si>
  <si>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</si>
  <si>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</si>
  <si>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</si>
  <si>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</si>
  <si>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</si>
  <si>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</si>
  <si>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</si>
  <si>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</si>
  <si>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</si>
  <si>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</si>
  <si>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</si>
  <si>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</si>
  <si>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</si>
  <si>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</si>
  <si>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</si>
  <si>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</si>
  <si>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</si>
  <si>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</si>
  <si>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</si>
  <si>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</si>
  <si>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</si>
  <si>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</si>
  <si>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</si>
  <si>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</si>
  <si>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</si>
  <si>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</si>
  <si>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</si>
  <si>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</si>
  <si>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</si>
  <si>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</si>
  <si>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</si>
  <si>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</si>
  <si>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</si>
  <si>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</si>
  <si>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</si>
  <si>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</si>
  <si>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</si>
  <si>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</si>
  <si>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</si>
  <si>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</si>
  <si>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</si>
  <si>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</si>
  <si>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</si>
  <si>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</si>
  <si>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</si>
  <si>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</si>
  <si>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</si>
  <si>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</si>
  <si>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</si>
  <si>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</si>
  <si>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</si>
  <si>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</si>
  <si>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</si>
  <si>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</si>
  <si>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</si>
  <si>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</si>
  <si>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</si>
  <si>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</si>
  <si>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</si>
  <si>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</si>
  <si>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</si>
  <si>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</si>
  <si>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</si>
  <si>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</si>
  <si>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</si>
  <si>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</si>
  <si>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</si>
  <si>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</si>
  <si>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</si>
  <si>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</si>
  <si>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</si>
  <si>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</si>
  <si>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</si>
  <si>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</si>
  <si>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</si>
  <si>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</si>
  <si>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</si>
  <si>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</si>
  <si>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</si>
  <si>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</si>
  <si>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</si>
  <si>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</si>
  <si>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</si>
  <si>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</si>
  <si>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</si>
  <si>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</si>
  <si>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</si>
  <si>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</si>
  <si>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</si>
  <si>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</si>
  <si>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</si>
  <si>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</si>
  <si>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</si>
  <si>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</si>
  <si>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</si>
  <si>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</si>
  <si>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</si>
  <si>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</si>
  <si>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</si>
  <si>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</si>
  <si>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</si>
  <si>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</si>
  <si>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</si>
  <si>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</si>
  <si>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</si>
  <si>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</si>
  <si>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</si>
  <si>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</si>
  <si>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</si>
  <si>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</si>
  <si>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</si>
  <si>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</si>
  <si>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</si>
  <si>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</si>
  <si>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</si>
  <si>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</si>
  <si>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</si>
  <si>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</si>
  <si>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</si>
  <si>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</si>
  <si>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</si>
  <si>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</si>
  <si>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</si>
  <si>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</si>
  <si>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</si>
  <si>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</si>
  <si>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</si>
  <si>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</si>
  <si>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</si>
  <si>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</si>
  <si>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</si>
  <si>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</si>
  <si>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</si>
  <si>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</si>
  <si>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</si>
  <si>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</si>
  <si>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</si>
  <si>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</si>
  <si>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</si>
  <si>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</si>
  <si>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</si>
  <si>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</si>
  <si>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</si>
  <si>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</si>
  <si>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</si>
  <si>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</si>
  <si>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</si>
  <si>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</si>
  <si>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</si>
  <si>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</si>
  <si>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</si>
  <si>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</si>
  <si>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</si>
  <si>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</si>
  <si>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</si>
  <si>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</si>
  <si>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</si>
  <si>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</si>
  <si>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</si>
  <si>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</si>
  <si>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</si>
  <si>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</si>
  <si>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</si>
  <si>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</si>
  <si>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</si>
  <si>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</si>
  <si>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</si>
  <si>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</si>
  <si>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</si>
  <si>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</si>
  <si>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</si>
  <si>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</si>
  <si>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</si>
  <si>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</si>
  <si>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</si>
  <si>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</si>
  <si>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</si>
  <si>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</si>
  <si>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</si>
  <si>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</si>
  <si>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</si>
  <si>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</si>
  <si>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</si>
  <si>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</si>
  <si>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</si>
  <si>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</si>
  <si>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</si>
  <si>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</si>
  <si>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</si>
  <si>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</si>
  <si>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</si>
  <si>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</si>
  <si>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</si>
  <si>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</si>
  <si>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</si>
  <si>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</si>
  <si>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</si>
  <si>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</si>
  <si>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</si>
  <si>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</si>
  <si>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</si>
  <si>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</si>
  <si>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</si>
  <si>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</si>
  <si>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</si>
  <si>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</si>
  <si>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</si>
  <si>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</si>
  <si>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</si>
  <si>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</si>
  <si>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</si>
  <si>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</si>
  <si>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</si>
  <si>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</si>
  <si>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</si>
  <si>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</si>
  <si>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</si>
  <si>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</si>
  <si>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</si>
  <si>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</si>
  <si>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</si>
  <si>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</si>
  <si>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</si>
  <si>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</si>
  <si>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</si>
  <si>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</si>
  <si>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</si>
  <si>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</si>
  <si>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</si>
  <si>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</si>
  <si>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</si>
  <si>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</si>
  <si>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</si>
  <si>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</si>
  <si>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</si>
  <si>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</si>
  <si>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</si>
  <si>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</si>
  <si>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</si>
  <si>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</si>
  <si>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</si>
  <si>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</si>
  <si>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</si>
  <si>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</si>
  <si>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</si>
  <si>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</si>
  <si>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</si>
  <si>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</si>
  <si>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</si>
  <si>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</si>
  <si>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</si>
  <si>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</si>
  <si>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</si>
  <si>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</si>
  <si>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</si>
  <si>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</si>
  <si>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</si>
  <si>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</si>
  <si>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</si>
  <si>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</si>
  <si>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</si>
  <si>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</si>
  <si>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</si>
  <si>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</si>
  <si>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</si>
  <si>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</si>
  <si>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</si>
  <si>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</si>
  <si>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</si>
  <si>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</si>
  <si>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</si>
  <si>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</si>
  <si>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</si>
  <si>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</si>
  <si>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</si>
  <si>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</si>
  <si>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</si>
  <si>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</si>
  <si>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</si>
  <si>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</si>
  <si>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</si>
  <si>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</si>
  <si>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</si>
  <si>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</si>
  <si>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</si>
  <si>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</si>
  <si>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</si>
  <si>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</si>
  <si>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</si>
  <si>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</si>
  <si>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</si>
  <si>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</si>
  <si>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</si>
  <si>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</si>
  <si>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</si>
  <si>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</si>
  <si>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</si>
  <si>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</si>
  <si>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</si>
  <si>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</si>
  <si>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</si>
  <si>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</si>
  <si>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</si>
  <si>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</si>
  <si>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</si>
  <si>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</si>
  <si>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</si>
  <si>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</si>
  <si>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</si>
  <si>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</si>
  <si>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</si>
  <si>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</si>
  <si>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</si>
  <si>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</si>
  <si>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</si>
  <si>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</si>
  <si>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</si>
  <si>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</si>
  <si>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</si>
  <si>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</si>
  <si>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</si>
  <si>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</si>
  <si>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</si>
  <si>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</si>
  <si>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</si>
  <si>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</si>
  <si>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</si>
  <si>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</si>
  <si>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</si>
  <si>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</si>
  <si>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</si>
  <si>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</si>
  <si>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</si>
  <si>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</si>
  <si>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</si>
  <si>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</si>
  <si>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</si>
  <si>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</si>
  <si>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</si>
  <si>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</si>
  <si>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</si>
  <si>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</si>
  <si>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</si>
  <si>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</si>
  <si>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</si>
  <si>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</si>
  <si>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</si>
  <si>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</si>
  <si>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</si>
  <si>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</si>
  <si>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</si>
  <si>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</si>
  <si>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</si>
  <si>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</si>
  <si>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</si>
  <si>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</si>
  <si>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</si>
  <si>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</si>
  <si>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</si>
  <si>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</si>
  <si>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</si>
  <si>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</si>
  <si>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</si>
  <si>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</si>
  <si>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</si>
  <si>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</si>
  <si>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</si>
  <si>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</si>
  <si>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</si>
  <si>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</si>
  <si>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</si>
  <si>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</si>
  <si>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</si>
  <si>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</si>
  <si>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</si>
  <si>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</si>
  <si>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</si>
  <si>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</si>
  <si>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</si>
  <si>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</si>
  <si>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</si>
  <si>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</si>
  <si>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</si>
  <si>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</si>
  <si>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</si>
  <si>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</si>
  <si>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</si>
  <si>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</si>
  <si>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</si>
  <si>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</si>
  <si>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</si>
  <si>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</si>
  <si>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</si>
  <si>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</si>
  <si>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</si>
  <si>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</si>
  <si>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</si>
  <si>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</si>
  <si>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</si>
  <si>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</si>
  <si>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</si>
  <si>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</si>
  <si>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</si>
  <si>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</si>
  <si>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</si>
  <si>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</si>
  <si>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</si>
  <si>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</si>
  <si>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</si>
  <si>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</si>
  <si>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</si>
  <si>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</si>
  <si>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</si>
  <si>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</si>
  <si>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</si>
  <si>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</si>
  <si>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</si>
  <si>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</si>
  <si>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</si>
  <si>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</si>
  <si>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</si>
  <si>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</si>
  <si>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</si>
  <si>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</si>
  <si>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</si>
  <si>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</si>
  <si>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</si>
  <si>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</si>
  <si>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</si>
  <si>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</si>
  <si>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</si>
  <si>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</si>
  <si>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</si>
  <si>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</si>
  <si>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</si>
  <si>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</si>
  <si>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</si>
  <si>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</si>
  <si>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</si>
  <si>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</si>
  <si>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</si>
  <si>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</si>
  <si>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</si>
  <si>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</si>
  <si>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</si>
  <si>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</si>
  <si>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</si>
  <si>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</si>
  <si>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</si>
  <si>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</si>
  <si>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</si>
  <si>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</si>
  <si>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</si>
  <si>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</si>
  <si>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</si>
  <si>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</si>
  <si>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</si>
  <si>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</si>
  <si>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</si>
  <si>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</si>
  <si>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</si>
  <si>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</si>
  <si>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</si>
  <si>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</si>
  <si>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</si>
  <si>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</si>
  <si>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</si>
  <si>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</si>
  <si>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</si>
  <si>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</si>
  <si>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</si>
  <si>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</si>
  <si>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</si>
  <si>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</si>
  <si>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</si>
  <si>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</si>
  <si>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</si>
  <si>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</si>
  <si>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</si>
  <si>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</si>
  <si>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</si>
  <si>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</si>
  <si>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</si>
  <si>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</si>
  <si>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</si>
  <si>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</si>
  <si>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</si>
  <si>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</si>
  <si>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</si>
  <si>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</si>
  <si>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</si>
  <si>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</si>
  <si>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</si>
  <si>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</si>
  <si>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</si>
  <si>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</si>
  <si>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</si>
  <si>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</si>
  <si>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</si>
  <si>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</si>
  <si>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</si>
  <si>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</si>
  <si>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</si>
  <si>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</si>
  <si>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</si>
  <si>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</si>
  <si>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</si>
  <si>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</si>
  <si>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</si>
  <si>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</si>
  <si>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</si>
  <si>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</si>
  <si>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</si>
  <si>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</si>
  <si>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</si>
  <si>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</si>
  <si>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</si>
  <si>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</si>
  <si>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</si>
  <si>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</si>
  <si>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</si>
  <si>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</si>
  <si>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</si>
  <si>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</si>
  <si>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</si>
  <si>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</si>
  <si>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</si>
  <si>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</si>
  <si>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</si>
  <si>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</si>
  <si>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</si>
  <si>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</si>
  <si>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</si>
  <si>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</si>
  <si>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</si>
  <si>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</si>
  <si>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</si>
  <si>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</si>
  <si>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</si>
  <si>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</si>
  <si>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</si>
  <si>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</si>
  <si>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</si>
  <si>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</si>
  <si>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</si>
  <si>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</si>
  <si>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</si>
  <si>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</si>
  <si>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</si>
  <si>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</si>
  <si>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</si>
  <si>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</si>
  <si>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</si>
  <si>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</si>
  <si>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</si>
  <si>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</si>
  <si>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</si>
  <si>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</si>
  <si>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</si>
  <si>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</si>
  <si>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</si>
  <si>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</si>
  <si>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</si>
  <si>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</si>
  <si>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</si>
  <si>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</si>
  <si>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</si>
  <si>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</si>
  <si>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</si>
  <si>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</si>
  <si>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</si>
  <si>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</si>
  <si>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</si>
  <si>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</si>
  <si>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</si>
  <si>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</si>
  <si>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</si>
  <si>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</si>
  <si>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</si>
  <si>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</si>
  <si>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</si>
  <si>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</si>
  <si>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</si>
  <si>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</si>
  <si>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</si>
  <si>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</si>
  <si>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</si>
  <si>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</si>
  <si>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</si>
  <si>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</si>
  <si>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</si>
  <si>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</si>
  <si>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</si>
  <si>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</si>
  <si>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</si>
  <si>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</si>
  <si>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</si>
  <si>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</si>
  <si>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</si>
  <si>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</si>
  <si>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</si>
  <si>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</si>
  <si>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</si>
  <si>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</si>
  <si>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</si>
  <si>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</si>
  <si>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</si>
  <si>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</si>
  <si>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</si>
  <si>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</si>
  <si>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</si>
  <si>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</si>
  <si>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</si>
  <si>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</si>
  <si>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</si>
  <si>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</si>
  <si>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</si>
  <si>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</si>
  <si>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</si>
  <si>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</si>
  <si>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</si>
  <si>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</si>
  <si>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</si>
  <si>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</si>
  <si>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</si>
  <si>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</si>
  <si>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</si>
  <si>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</si>
  <si>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</si>
  <si>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</si>
  <si>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</si>
  <si>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</si>
  <si>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</si>
  <si>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</si>
  <si>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</si>
  <si>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</si>
  <si>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</si>
  <si>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</si>
  <si>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</si>
  <si>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</si>
  <si>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</si>
  <si>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</si>
  <si>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</si>
  <si>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</si>
  <si>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</si>
  <si>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</si>
  <si>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</si>
  <si>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</si>
  <si>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</si>
  <si>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</si>
  <si>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</si>
  <si>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</si>
  <si>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</si>
  <si>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</si>
  <si>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</si>
  <si>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</si>
  <si>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</si>
  <si>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</si>
  <si>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</si>
  <si>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</si>
  <si>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</si>
  <si>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</si>
  <si>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</si>
  <si>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</si>
  <si>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</si>
  <si>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</si>
  <si>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</si>
  <si>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</si>
  <si>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</si>
  <si>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</si>
  <si>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</si>
  <si>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</si>
  <si>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</si>
  <si>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</si>
  <si>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</si>
  <si>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</si>
  <si>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</si>
  <si>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</si>
  <si>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</si>
  <si>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</si>
  <si>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</si>
  <si>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</si>
  <si>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</si>
  <si>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</si>
  <si>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</si>
  <si>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</si>
  <si>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</si>
  <si>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</si>
  <si>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</si>
  <si>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</si>
  <si>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</si>
  <si>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</si>
  <si>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</si>
  <si>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</si>
  <si>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</si>
  <si>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</si>
  <si>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</si>
  <si>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</si>
  <si>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</si>
  <si>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</si>
  <si>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</si>
  <si>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</si>
  <si>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</si>
  <si>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</si>
  <si>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</si>
  <si>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</si>
  <si>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</si>
  <si>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</si>
  <si>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</si>
  <si>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</si>
  <si>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</si>
  <si>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</si>
  <si>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</si>
  <si>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</si>
  <si>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</si>
  <si>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</si>
  <si>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</si>
  <si>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</si>
  <si>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</si>
  <si>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</si>
  <si>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</si>
  <si>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</si>
  <si>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</si>
  <si>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</si>
  <si>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</si>
  <si>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</si>
  <si>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</si>
  <si>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</si>
  <si>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</si>
  <si>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</si>
  <si>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</si>
  <si>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</si>
  <si>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</si>
  <si>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</si>
  <si>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</si>
  <si>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</si>
  <si>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</si>
  <si>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</si>
  <si>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</si>
  <si>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</si>
  <si>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</si>
  <si>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</si>
  <si>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</si>
  <si>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</si>
  <si>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</si>
  <si>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</si>
  <si>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</si>
  <si>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</si>
  <si>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</si>
  <si>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</si>
  <si>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</si>
  <si>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</si>
  <si>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</si>
  <si>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</si>
  <si>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</si>
  <si>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</si>
  <si>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</si>
  <si>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</si>
  <si>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</si>
  <si>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</si>
  <si>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</si>
  <si>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</si>
  <si>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</si>
  <si>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</si>
  <si>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</si>
  <si>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</si>
  <si>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</si>
  <si>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</si>
  <si>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</si>
  <si>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</si>
  <si>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</si>
  <si>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</si>
  <si>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</si>
  <si>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</si>
  <si>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</si>
  <si>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</si>
  <si>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</si>
  <si>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</si>
  <si>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</si>
  <si>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</si>
  <si>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</si>
  <si>
    <t xml:space="preserve">EDUARDO GAMARRA 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</si>
  <si>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</si>
  <si>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</si>
  <si>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</si>
  <si>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</si>
  <si>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</si>
  <si>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</si>
  <si>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</si>
  <si>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</si>
  <si>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</si>
  <si>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</si>
  <si>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</si>
  <si>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</si>
  <si>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</si>
  <si>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</si>
  <si>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</si>
  <si>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</si>
  <si>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</si>
  <si>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</si>
  <si>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</si>
  <si>
    <t>MABELL MECIAAS</t>
  </si>
  <si>
    <t xml:space="preserve">JENNIFER LOPEZ </t>
  </si>
  <si>
    <t>imbapres</t>
  </si>
  <si>
    <t>adelanto imbapres</t>
  </si>
  <si>
    <t xml:space="preserve">ADELANTO VIAJE </t>
  </si>
  <si>
    <t>SUPERMAXI</t>
  </si>
  <si>
    <t xml:space="preserve">INTERAGUA </t>
  </si>
  <si>
    <t>ROSA MOYA</t>
  </si>
  <si>
    <t xml:space="preserve">PAGO AGUA </t>
  </si>
  <si>
    <t>hilesas</t>
  </si>
  <si>
    <t>HIELESA</t>
  </si>
  <si>
    <t>ADELANTO TRANSERCARGA</t>
  </si>
  <si>
    <t>MILAGRO</t>
  </si>
  <si>
    <t>BABAHOYO</t>
  </si>
  <si>
    <t>contenedores</t>
  </si>
  <si>
    <t xml:space="preserve">ROSADO 5 </t>
  </si>
  <si>
    <t>COLA ROSADO</t>
  </si>
  <si>
    <t>COMPAÑIA DE TRANSPORTE PESADO ABRIL HERMANOS ABRILTRANS S.A.</t>
  </si>
  <si>
    <t>10/15/2023</t>
  </si>
  <si>
    <t>10/13/2023</t>
  </si>
  <si>
    <t>10/14/2023</t>
  </si>
  <si>
    <t xml:space="preserve">COMBUSTIBLE 1-15 OCTUBRE </t>
  </si>
  <si>
    <t xml:space="preserve">ADELANTO TRANSERCAGA </t>
  </si>
  <si>
    <t xml:space="preserve">JAIME OLMEDO ABRIL </t>
  </si>
  <si>
    <t xml:space="preserve">CHANGOLUIZA ZAPATA HERMANOS </t>
  </si>
  <si>
    <t>AD</t>
  </si>
  <si>
    <t>ADELANTO PORRAS</t>
  </si>
  <si>
    <t>NUÑES DE LA ROSA RICHARD</t>
  </si>
  <si>
    <t>ADELANTO LETRAS</t>
  </si>
  <si>
    <t>ADELANTO VIAJE A UIO</t>
  </si>
  <si>
    <t xml:space="preserve">ADELANTO DE ESTIVA </t>
  </si>
  <si>
    <t>FLEXNET</t>
  </si>
  <si>
    <t>7 DIAS DE TRABAJO EN OFICI</t>
  </si>
  <si>
    <t xml:space="preserve">MENSUAL SEPTIEMBRE </t>
  </si>
  <si>
    <t xml:space="preserve">MENSUAL OCTUBRE </t>
  </si>
  <si>
    <t>ADELANTO SEMVRA UIO PAB</t>
  </si>
  <si>
    <t xml:space="preserve">ABRILTRASNS TERRENO </t>
  </si>
  <si>
    <t xml:space="preserve">ADELANTO NESTLE UIO </t>
  </si>
  <si>
    <t>ADELANTO NESTLE UIO</t>
  </si>
  <si>
    <t xml:space="preserve">BETTY </t>
  </si>
  <si>
    <t>WENDI</t>
  </si>
  <si>
    <t>VILLAMARIN</t>
  </si>
  <si>
    <t xml:space="preserve">VILLAMARIN </t>
  </si>
  <si>
    <t xml:space="preserve">JANETH CHANGOLUISA </t>
  </si>
  <si>
    <t xml:space="preserve">JORGE ABRIL </t>
  </si>
  <si>
    <t xml:space="preserve">CENTETRANS </t>
  </si>
  <si>
    <t>aloag</t>
  </si>
  <si>
    <t>milagro</t>
  </si>
  <si>
    <t>adealnto estiva</t>
  </si>
  <si>
    <t>adelanto estiva</t>
  </si>
  <si>
    <t>ADELANTO LETRA MAN</t>
  </si>
  <si>
    <t>MILTON ABRIL FRANKIN</t>
  </si>
  <si>
    <t>JUAN PINOS</t>
  </si>
  <si>
    <t>PAG</t>
  </si>
  <si>
    <t xml:space="preserve">SALIDA E INGRESO AL IESS PAUL-JORDY </t>
  </si>
  <si>
    <t>ABRILTRASN AGUA</t>
  </si>
  <si>
    <t>TRANSRIODAMAS</t>
  </si>
  <si>
    <t>CENTETRANS</t>
  </si>
  <si>
    <t xml:space="preserve">CENTENO </t>
  </si>
  <si>
    <t>Q.G.C</t>
  </si>
  <si>
    <t>58225299-1</t>
  </si>
  <si>
    <t xml:space="preserve">VILLAMARIN- CHACHA </t>
  </si>
  <si>
    <t>58225299-2</t>
  </si>
  <si>
    <t>NURY ALVARADO</t>
  </si>
  <si>
    <t>58225299-3</t>
  </si>
  <si>
    <t xml:space="preserve">PERSEO ALFA </t>
  </si>
  <si>
    <t>PERSEO ALFA</t>
  </si>
  <si>
    <t>58225298-2</t>
  </si>
  <si>
    <t xml:space="preserve">LUIS VILLACIS </t>
  </si>
  <si>
    <t>172-171</t>
  </si>
  <si>
    <t>COTRAPEC</t>
  </si>
  <si>
    <t>58225299-4</t>
  </si>
  <si>
    <t>1426-1425</t>
  </si>
  <si>
    <t>ELEZABETH SANDOVAL</t>
  </si>
  <si>
    <t xml:space="preserve">NURI ALVARADO </t>
  </si>
  <si>
    <t>ECUACAO</t>
  </si>
  <si>
    <t>Cristian Abril JAIME ABRIL</t>
  </si>
  <si>
    <t xml:space="preserve">ADELANTO VIAJES </t>
  </si>
  <si>
    <t>QUITO BODE</t>
  </si>
  <si>
    <t>QUITO BODEGA</t>
  </si>
  <si>
    <t>ROSADO PALET</t>
  </si>
  <si>
    <t>JAIME</t>
  </si>
  <si>
    <t xml:space="preserve">STANBY FAMILIA </t>
  </si>
  <si>
    <t xml:space="preserve">FAMILIA UIO </t>
  </si>
  <si>
    <t>PIDACO</t>
  </si>
  <si>
    <t>MARIA YAIDACELA</t>
  </si>
  <si>
    <t>SALDOS NOMINA ALFREDO WILLIAM</t>
  </si>
  <si>
    <t>58261053-1</t>
  </si>
  <si>
    <t>OCTAVIO JINVER CEDEÑO</t>
  </si>
  <si>
    <t>58340939-1</t>
  </si>
  <si>
    <t>JORGE ABRIL</t>
  </si>
  <si>
    <t>58340938-1</t>
  </si>
  <si>
    <t>58340938-2</t>
  </si>
  <si>
    <t>COTRANPECC</t>
  </si>
  <si>
    <t>ALEXIX CABRERA</t>
  </si>
  <si>
    <t>58340938-3</t>
  </si>
  <si>
    <t xml:space="preserve">REBOTE DE DEPOSITO </t>
  </si>
  <si>
    <t xml:space="preserve">NOVIEMBRE </t>
  </si>
  <si>
    <t xml:space="preserve">COMBUSTIBLE 16-31 OCTUBRE </t>
  </si>
  <si>
    <t>N-M</t>
  </si>
  <si>
    <t>INDUSUR</t>
  </si>
  <si>
    <t xml:space="preserve">ADELANTO DE EACEITE </t>
  </si>
  <si>
    <t>ADELANTO TERRENO</t>
  </si>
  <si>
    <t>CRISTIAN MILTON PATRICIO</t>
  </si>
  <si>
    <t>VENTANAS</t>
  </si>
  <si>
    <t xml:space="preserve">GABETAS </t>
  </si>
  <si>
    <t xml:space="preserve">LOMAS </t>
  </si>
  <si>
    <t>BOB</t>
  </si>
  <si>
    <t xml:space="preserve">PALETS UIO </t>
  </si>
  <si>
    <t>ADELANTO ALDIA LOJA</t>
  </si>
  <si>
    <t>LOJA</t>
  </si>
  <si>
    <t>RASTREO CARSYNC</t>
  </si>
  <si>
    <t>PAGO IESS ALFREDO SANDOVAL</t>
  </si>
  <si>
    <t>PAGO IESS PAUL GRANJA</t>
  </si>
  <si>
    <t>PAGO IESS EDER LOPEZ</t>
  </si>
  <si>
    <t>DIMABRU</t>
  </si>
  <si>
    <t>TIA GY</t>
  </si>
  <si>
    <t xml:space="preserve">MACHALA </t>
  </si>
  <si>
    <t>Pago letra sinotruc</t>
  </si>
  <si>
    <t>FELBENITRANS</t>
  </si>
  <si>
    <t>TERRENO ABRILTRANS</t>
  </si>
  <si>
    <t>RELLENO ABRILTRANS</t>
  </si>
  <si>
    <t>JUAN MORENO</t>
  </si>
  <si>
    <t>ADELANTO rosado uio</t>
  </si>
  <si>
    <t xml:space="preserve">ADELANTO embapres </t>
  </si>
  <si>
    <t xml:space="preserve">INALECSA </t>
  </si>
  <si>
    <t xml:space="preserve">JHONSON </t>
  </si>
  <si>
    <t xml:space="preserve">ADELANTO DE VILLAQUIRAN </t>
  </si>
  <si>
    <t>ENBAPRES</t>
  </si>
  <si>
    <t>ROSADO UIO</t>
  </si>
  <si>
    <t>ENVAPRES</t>
  </si>
  <si>
    <t>UVA</t>
  </si>
  <si>
    <t xml:space="preserve">EMBAPRES </t>
  </si>
  <si>
    <t xml:space="preserve">STANBY DIFARE </t>
  </si>
  <si>
    <t>STANDBY</t>
  </si>
  <si>
    <t>JAIME CRISTIAN JUAN</t>
  </si>
  <si>
    <t>CRISTIAN MATERIAL</t>
  </si>
  <si>
    <t xml:space="preserve">JUAN CARLOS PINOS </t>
  </si>
  <si>
    <t xml:space="preserve">PAGO DE ELIZABETH SANDOVAL </t>
  </si>
  <si>
    <t>PAGO DE MARCELO SANDOVAL</t>
  </si>
  <si>
    <t>inpaecsa</t>
  </si>
  <si>
    <t>AMBATO</t>
  </si>
  <si>
    <t xml:space="preserve">RANSA </t>
  </si>
  <si>
    <t>TRANPORTES QGC</t>
  </si>
  <si>
    <t>TALLERES PORRAS</t>
  </si>
  <si>
    <t xml:space="preserve">CAMIONES Y BUSES </t>
  </si>
  <si>
    <t>PORRAS</t>
  </si>
  <si>
    <t>LISSETE SANDOVAL</t>
  </si>
  <si>
    <t xml:space="preserve">PAGO DE CAMBIO DE ACEITE </t>
  </si>
  <si>
    <t xml:space="preserve">PAGO DE MATRICULA </t>
  </si>
  <si>
    <t xml:space="preserve">ADAELANTO </t>
  </si>
  <si>
    <t>CHRISTIAN SANDOVAL</t>
  </si>
  <si>
    <t xml:space="preserve">ANTHONY PORRAS </t>
  </si>
  <si>
    <t>58551890-1</t>
  </si>
  <si>
    <t>PAGO DE REPUESTOS AUTO</t>
  </si>
  <si>
    <t>ADELANTO MESNUAL ANTHOMY</t>
  </si>
  <si>
    <t>PAGO</t>
  </si>
  <si>
    <t>ADELANTO EMBAPRES</t>
  </si>
  <si>
    <t>ADELANTO TUTI EMBA</t>
  </si>
  <si>
    <t>ADELANTO HB ALD</t>
  </si>
  <si>
    <t>rosadp</t>
  </si>
  <si>
    <t xml:space="preserve">LECHE </t>
  </si>
  <si>
    <t xml:space="preserve">FLEXNET </t>
  </si>
  <si>
    <t>CENTRO VENTA</t>
  </si>
  <si>
    <t>FECHA ZETA</t>
  </si>
  <si>
    <t>EDS ELOY ALFARO DURAN</t>
  </si>
  <si>
    <t>COMBUSTIBLE 1-15 NOVIEMBRE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</si>
</sst>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rgb="FF000000"/>
      <name val="Verdana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64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16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35" fillId="3" borderId="1" xfId="0" applyFont="1" applyFill="1" applyBorder="1"/>
    <xf numFmtId="16" fontId="35" fillId="3" borderId="1" xfId="0" applyNumberFormat="1" applyFont="1" applyFill="1" applyBorder="1"/>
    <xf numFmtId="44" fontId="35" fillId="3" borderId="1" xfId="0" applyNumberFormat="1" applyFont="1" applyFill="1" applyBorder="1"/>
    <xf numFmtId="14" fontId="35" fillId="3" borderId="1" xfId="0" applyNumberFormat="1" applyFont="1" applyFill="1" applyBorder="1" applyAlignment="1">
      <alignment vertical="center"/>
    </xf>
    <xf numFmtId="0" fontId="35" fillId="3" borderId="1" xfId="0" applyFont="1" applyFill="1" applyBorder="1" applyAlignment="1">
      <alignment vertical="center"/>
    </xf>
    <xf numFmtId="44" fontId="35" fillId="3" borderId="1" xfId="0" applyNumberFormat="1" applyFont="1" applyFill="1" applyBorder="1" applyAlignment="1">
      <alignment vertical="center"/>
    </xf>
    <xf numFmtId="14" fontId="0" fillId="0" borderId="0" xfId="0" applyNumberFormat="1"/>
    <xf numFmtId="0" fontId="0" fillId="0" borderId="0" xfId="0" applyAlignment="1">
      <alignment horizontal="left" indent="13"/>
    </xf>
    <xf numFmtId="14" fontId="2" fillId="0" borderId="0" xfId="0" applyNumberFormat="1" applyFont="1"/>
    <xf numFmtId="0" fontId="37" fillId="0" borderId="0" xfId="0" applyFont="1"/>
    <xf numFmtId="0" fontId="35" fillId="3" borderId="1" xfId="0" applyFont="1" applyFill="1" applyBorder="1" applyAlignment="1">
      <alignment horizontal="right"/>
    </xf>
    <xf numFmtId="0" fontId="35" fillId="3" borderId="1" xfId="0" applyFont="1" applyFill="1" applyBorder="1" applyAlignment="1">
      <alignment horizontal="right" vertical="center"/>
    </xf>
    <xf numFmtId="0" fontId="34" fillId="3" borderId="1" xfId="0" applyFont="1" applyFill="1" applyBorder="1" applyAlignment="1">
      <alignment horizontal="right"/>
    </xf>
    <xf numFmtId="0" fontId="38" fillId="0" borderId="0" xfId="0" applyFont="1" applyAlignment="1">
      <alignment horizontal="right"/>
    </xf>
    <xf numFmtId="44" fontId="0" fillId="2" borderId="1" xfId="0" applyNumberFormat="1" applyFill="1" applyBorder="1"/>
    <xf numFmtId="44" fontId="0" fillId="6" borderId="1" xfId="0" applyNumberFormat="1" applyFill="1" applyBorder="1"/>
    <xf numFmtId="164" fontId="0" fillId="6" borderId="1" xfId="0" applyNumberFormat="1" applyFill="1" applyBorder="1"/>
    <xf numFmtId="0" fontId="25" fillId="0" borderId="0" xfId="0" applyFont="1" applyAlignment="1">
      <alignment horizontal="left" vertical="center" readingOrder="1"/>
    </xf>
    <xf numFmtId="0" fontId="6" fillId="0" borderId="0" xfId="0" applyFont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2" fillId="0" borderId="5" xfId="0" applyFont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33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36" fillId="0" borderId="5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2" fillId="0" borderId="12" xfId="0" applyFont="1" applyBorder="1" applyAlignment="1">
      <alignment horizontal="center" vertical="center"/>
    </xf>
    <xf numFmtId="167" fontId="13" fillId="0" borderId="0" xfId="2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22" fontId="0" fillId="0" borderId="0" xfId="0" applyNumberFormat="1"/>
    <xf numFmtId="2" fontId="0" fillId="0" borderId="0" xfId="0" applyNumberFormat="1"/>
    <xf numFmtId="2" fontId="0" fillId="0" borderId="0" xfId="0" applyNumberFormat="1" applyFont="1"/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154080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154080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942" workbookViewId="0">
      <selection activeCell="C958" sqref="C95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4" t="s">
        <v>28</v>
      </c>
      <c r="I3" s="214"/>
      <c r="J3" s="214"/>
      <c r="V3" s="17"/>
      <c r="AC3" s="217"/>
      <c r="AD3" s="217"/>
      <c r="AE3" s="217"/>
    </row>
    <row r="4" spans="2:41">
      <c r="H4" s="214"/>
      <c r="I4" s="214"/>
      <c r="J4" s="214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5" t="s">
        <v>81</v>
      </c>
      <c r="F8" s="215"/>
      <c r="G8" s="215"/>
      <c r="H8" s="215"/>
      <c r="V8" s="17"/>
      <c r="X8" s="23" t="s">
        <v>32</v>
      </c>
      <c r="Y8" s="20">
        <f>IF(B8="PAGADO",0,C13)</f>
        <v>-261</v>
      </c>
      <c r="AA8" s="215" t="s">
        <v>60</v>
      </c>
      <c r="AB8" s="215"/>
      <c r="AC8" s="215"/>
      <c r="AD8" s="215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8" t="str">
        <f>IF(C13&lt;0,"NO PAGAR","COBRAR")</f>
        <v>NO PAGAR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NO PAGAR</v>
      </c>
      <c r="Y14" s="21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>
      <c r="H49" s="214"/>
      <c r="I49" s="214"/>
      <c r="J49" s="214"/>
      <c r="V49" s="17"/>
      <c r="AA49" s="214"/>
      <c r="AB49" s="214"/>
      <c r="AC49" s="21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215" t="s">
        <v>60</v>
      </c>
      <c r="F53" s="215"/>
      <c r="G53" s="215"/>
      <c r="H53" s="215"/>
      <c r="V53" s="17"/>
      <c r="X53" s="23" t="s">
        <v>32</v>
      </c>
      <c r="Y53" s="20">
        <f>IF(B53="PAGADO",0,C58)</f>
        <v>97.079999999999984</v>
      </c>
      <c r="AA53" s="215" t="s">
        <v>81</v>
      </c>
      <c r="AB53" s="215"/>
      <c r="AC53" s="215"/>
      <c r="AD53" s="215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6" t="str">
        <f>IF(Y58&lt;0,"NO PAGAR","COBRAR'")</f>
        <v>COBRAR'</v>
      </c>
      <c r="Y59" s="21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6" t="str">
        <f>IF(C58&lt;0,"NO PAGAR","COBRAR'")</f>
        <v>COBRAR'</v>
      </c>
      <c r="C60" s="21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150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7" t="s">
        <v>29</v>
      </c>
      <c r="AD100" s="217"/>
      <c r="AE100" s="217"/>
    </row>
    <row r="101" spans="2:41">
      <c r="H101" s="214" t="s">
        <v>28</v>
      </c>
      <c r="I101" s="214"/>
      <c r="J101" s="214"/>
      <c r="V101" s="17"/>
      <c r="AC101" s="217"/>
      <c r="AD101" s="217"/>
      <c r="AE101" s="217"/>
    </row>
    <row r="102" spans="2:41">
      <c r="H102" s="214"/>
      <c r="I102" s="214"/>
      <c r="J102" s="214"/>
      <c r="V102" s="17"/>
      <c r="AC102" s="217"/>
      <c r="AD102" s="217"/>
      <c r="AE102" s="21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97.079999999999984</v>
      </c>
      <c r="E106" s="215" t="s">
        <v>81</v>
      </c>
      <c r="F106" s="215"/>
      <c r="G106" s="215"/>
      <c r="H106" s="215"/>
      <c r="V106" s="17"/>
      <c r="X106" s="23" t="s">
        <v>32</v>
      </c>
      <c r="Y106" s="20">
        <f>IF(B106="PAGADO",0,C111)</f>
        <v>97.079999999999984</v>
      </c>
      <c r="AA106" s="215" t="s">
        <v>20</v>
      </c>
      <c r="AB106" s="215"/>
      <c r="AC106" s="215"/>
      <c r="AD106" s="215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8" t="str">
        <f>IF(C111&lt;0,"NO PAGAR","COBRAR")</f>
        <v>COBRAR</v>
      </c>
      <c r="C112" s="21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8" t="str">
        <f>IF(Y111&lt;0,"NO PAGAR","COBRAR")</f>
        <v>COBRAR</v>
      </c>
      <c r="Y112" s="21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09" t="s">
        <v>9</v>
      </c>
      <c r="C113" s="2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1" t="s">
        <v>7</v>
      </c>
      <c r="F122" s="212"/>
      <c r="G122" s="21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1" t="s">
        <v>7</v>
      </c>
      <c r="O124" s="212"/>
      <c r="P124" s="212"/>
      <c r="Q124" s="213"/>
      <c r="R124" s="18">
        <f>SUM(R108:R123)</f>
        <v>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4" t="s">
        <v>30</v>
      </c>
      <c r="I146" s="214"/>
      <c r="J146" s="214"/>
      <c r="V146" s="17"/>
      <c r="AA146" s="214" t="s">
        <v>31</v>
      </c>
      <c r="AB146" s="214"/>
      <c r="AC146" s="214"/>
    </row>
    <row r="147" spans="2:41">
      <c r="H147" s="214"/>
      <c r="I147" s="214"/>
      <c r="J147" s="214"/>
      <c r="V147" s="17"/>
      <c r="AA147" s="214"/>
      <c r="AB147" s="214"/>
      <c r="AC147" s="21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215" t="s">
        <v>81</v>
      </c>
      <c r="F151" s="215"/>
      <c r="G151" s="215"/>
      <c r="H151" s="215"/>
      <c r="V151" s="17"/>
      <c r="X151" s="23" t="s">
        <v>32</v>
      </c>
      <c r="Y151" s="20">
        <f>IF(B151="PAGADO",0,C156)</f>
        <v>97.079999999999984</v>
      </c>
      <c r="AA151" s="215" t="s">
        <v>81</v>
      </c>
      <c r="AB151" s="215"/>
      <c r="AC151" s="215"/>
      <c r="AD151" s="215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6" t="str">
        <f>IF(Y156&lt;0,"NO PAGAR","COBRAR'")</f>
        <v>COBRAR'</v>
      </c>
      <c r="Y157" s="21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6" t="str">
        <f>IF(C156&lt;0,"NO PAGAR","COBRAR'")</f>
        <v>COBRAR'</v>
      </c>
      <c r="C158" s="21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09" t="s">
        <v>9</v>
      </c>
      <c r="C159" s="21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09" t="s">
        <v>9</v>
      </c>
      <c r="Y159" s="2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1" t="s">
        <v>7</v>
      </c>
      <c r="F167" s="212"/>
      <c r="G167" s="21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1" t="s">
        <v>7</v>
      </c>
      <c r="AB167" s="212"/>
      <c r="AC167" s="213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1" t="s">
        <v>7</v>
      </c>
      <c r="O169" s="212"/>
      <c r="P169" s="212"/>
      <c r="Q169" s="213"/>
      <c r="R169" s="18">
        <f>SUM(R153:R168)</f>
        <v>0</v>
      </c>
      <c r="S169" s="3"/>
      <c r="V169" s="17"/>
      <c r="X169" s="12"/>
      <c r="Y169" s="10"/>
      <c r="AJ169" s="211" t="s">
        <v>7</v>
      </c>
      <c r="AK169" s="212"/>
      <c r="AL169" s="212"/>
      <c r="AM169" s="213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17" t="s">
        <v>29</v>
      </c>
      <c r="AD194" s="217"/>
      <c r="AE194" s="217"/>
    </row>
    <row r="195" spans="2:41">
      <c r="H195" s="214" t="s">
        <v>28</v>
      </c>
      <c r="I195" s="214"/>
      <c r="J195" s="214"/>
      <c r="V195" s="17"/>
      <c r="AC195" s="217"/>
      <c r="AD195" s="217"/>
      <c r="AE195" s="217"/>
    </row>
    <row r="196" spans="2:41">
      <c r="H196" s="214"/>
      <c r="I196" s="214"/>
      <c r="J196" s="214"/>
      <c r="V196" s="17"/>
      <c r="AC196" s="217"/>
      <c r="AD196" s="217"/>
      <c r="AE196" s="217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215" t="s">
        <v>81</v>
      </c>
      <c r="F200" s="215"/>
      <c r="G200" s="215"/>
      <c r="H200" s="215"/>
      <c r="V200" s="17"/>
      <c r="X200" s="23" t="s">
        <v>32</v>
      </c>
      <c r="Y200" s="20">
        <f>IF(B200="PAGADO",0,C205)</f>
        <v>-796.44</v>
      </c>
      <c r="AA200" s="215" t="s">
        <v>81</v>
      </c>
      <c r="AB200" s="215"/>
      <c r="AC200" s="215"/>
      <c r="AD200" s="215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18" t="str">
        <f>IF(C205&lt;0,"NO PAGAR","COBRAR")</f>
        <v>NO PAGAR</v>
      </c>
      <c r="C206" s="21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18" t="str">
        <f>IF(Y205&lt;0,"NO PAGAR","COBRAR")</f>
        <v>NO PAGAR</v>
      </c>
      <c r="Y206" s="21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09" t="s">
        <v>9</v>
      </c>
      <c r="C207" s="2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09" t="s">
        <v>9</v>
      </c>
      <c r="Y207" s="21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1" t="s">
        <v>7</v>
      </c>
      <c r="F216" s="212"/>
      <c r="G216" s="213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1" t="s">
        <v>7</v>
      </c>
      <c r="AB216" s="212"/>
      <c r="AC216" s="213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1" t="s">
        <v>7</v>
      </c>
      <c r="O218" s="212"/>
      <c r="P218" s="212"/>
      <c r="Q218" s="213"/>
      <c r="R218" s="18">
        <f>SUM(R202:R217)</f>
        <v>796.44</v>
      </c>
      <c r="S218" s="3"/>
      <c r="V218" s="17"/>
      <c r="X218" s="12"/>
      <c r="Y218" s="10"/>
      <c r="AJ218" s="211" t="s">
        <v>7</v>
      </c>
      <c r="AK218" s="212"/>
      <c r="AL218" s="212"/>
      <c r="AM218" s="213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14" t="s">
        <v>30</v>
      </c>
      <c r="I240" s="214"/>
      <c r="J240" s="214"/>
      <c r="V240" s="17"/>
      <c r="AA240" s="214" t="s">
        <v>31</v>
      </c>
      <c r="AB240" s="214"/>
      <c r="AC240" s="214"/>
    </row>
    <row r="241" spans="2:41">
      <c r="H241" s="214"/>
      <c r="I241" s="214"/>
      <c r="J241" s="214"/>
      <c r="V241" s="17"/>
      <c r="AA241" s="214"/>
      <c r="AB241" s="214"/>
      <c r="AC241" s="214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215" t="s">
        <v>20</v>
      </c>
      <c r="F245" s="215"/>
      <c r="G245" s="215"/>
      <c r="H245" s="215"/>
      <c r="V245" s="17"/>
      <c r="X245" s="23" t="s">
        <v>32</v>
      </c>
      <c r="Y245" s="20">
        <f>IF(B245="PAGADO",0,C250)</f>
        <v>-892.3900000000001</v>
      </c>
      <c r="AA245" s="215" t="s">
        <v>20</v>
      </c>
      <c r="AB245" s="215"/>
      <c r="AC245" s="215"/>
      <c r="AD245" s="215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16" t="str">
        <f>IF(Y250&lt;0,"NO PAGAR","COBRAR'")</f>
        <v>NO PAGAR</v>
      </c>
      <c r="Y251" s="216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16" t="str">
        <f>IF(C250&lt;0,"NO PAGAR","COBRAR'")</f>
        <v>NO PAGAR</v>
      </c>
      <c r="C252" s="216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09" t="s">
        <v>9</v>
      </c>
      <c r="C253" s="2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09" t="s">
        <v>9</v>
      </c>
      <c r="Y253" s="2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1" t="s">
        <v>7</v>
      </c>
      <c r="F261" s="212"/>
      <c r="G261" s="213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1" t="s">
        <v>7</v>
      </c>
      <c r="AB261" s="212"/>
      <c r="AC261" s="213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1" t="s">
        <v>7</v>
      </c>
      <c r="O263" s="212"/>
      <c r="P263" s="212"/>
      <c r="Q263" s="213"/>
      <c r="R263" s="18">
        <f>SUM(R247:R262)</f>
        <v>0</v>
      </c>
      <c r="S263" s="3"/>
      <c r="V263" s="17"/>
      <c r="X263" s="12"/>
      <c r="Y263" s="10"/>
      <c r="AJ263" s="211" t="s">
        <v>7</v>
      </c>
      <c r="AK263" s="212"/>
      <c r="AL263" s="212"/>
      <c r="AM263" s="213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17" t="s">
        <v>29</v>
      </c>
      <c r="AD286" s="217"/>
      <c r="AE286" s="217"/>
    </row>
    <row r="287" spans="2:31">
      <c r="H287" s="214" t="s">
        <v>28</v>
      </c>
      <c r="I287" s="214"/>
      <c r="J287" s="214"/>
      <c r="V287" s="17"/>
      <c r="AC287" s="217"/>
      <c r="AD287" s="217"/>
      <c r="AE287" s="217"/>
    </row>
    <row r="288" spans="2:31">
      <c r="H288" s="214"/>
      <c r="I288" s="214"/>
      <c r="J288" s="214"/>
      <c r="V288" s="17"/>
      <c r="AC288" s="217"/>
      <c r="AD288" s="217"/>
      <c r="AE288" s="217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215" t="s">
        <v>599</v>
      </c>
      <c r="F292" s="215"/>
      <c r="G292" s="215"/>
      <c r="H292" s="215"/>
      <c r="V292" s="17"/>
      <c r="X292" s="23" t="s">
        <v>32</v>
      </c>
      <c r="Y292" s="20">
        <f>IF(B292="PAGADO",0,C297)</f>
        <v>-892.3900000000001</v>
      </c>
      <c r="AA292" s="215" t="s">
        <v>81</v>
      </c>
      <c r="AB292" s="215"/>
      <c r="AC292" s="215"/>
      <c r="AD292" s="215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18" t="str">
        <f>IF(C297&lt;0,"NO PAGAR","COBRAR")</f>
        <v>NO PAGAR</v>
      </c>
      <c r="C298" s="21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18" t="str">
        <f>IF(Y297&lt;0,"NO PAGAR","COBRAR")</f>
        <v>NO PAGAR</v>
      </c>
      <c r="Y298" s="21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09" t="s">
        <v>9</v>
      </c>
      <c r="C299" s="2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09" t="s">
        <v>9</v>
      </c>
      <c r="Y299" s="21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1" t="s">
        <v>7</v>
      </c>
      <c r="F308" s="212"/>
      <c r="G308" s="21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1" t="s">
        <v>7</v>
      </c>
      <c r="AB308" s="212"/>
      <c r="AC308" s="213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1" t="s">
        <v>7</v>
      </c>
      <c r="O310" s="212"/>
      <c r="P310" s="212"/>
      <c r="Q310" s="213"/>
      <c r="R310" s="18">
        <f>SUM(R294:R309)</f>
        <v>0</v>
      </c>
      <c r="S310" s="3"/>
      <c r="V310" s="17"/>
      <c r="X310" s="12"/>
      <c r="Y310" s="10"/>
      <c r="AJ310" s="211" t="s">
        <v>7</v>
      </c>
      <c r="AK310" s="212"/>
      <c r="AL310" s="212"/>
      <c r="AM310" s="213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14" t="s">
        <v>30</v>
      </c>
      <c r="I332" s="214"/>
      <c r="J332" s="214"/>
      <c r="V332" s="17"/>
      <c r="AA332" s="214" t="s">
        <v>31</v>
      </c>
      <c r="AB332" s="214"/>
      <c r="AC332" s="214"/>
    </row>
    <row r="333" spans="1:43">
      <c r="H333" s="214"/>
      <c r="I333" s="214"/>
      <c r="J333" s="214"/>
      <c r="V333" s="17"/>
      <c r="AA333" s="214"/>
      <c r="AB333" s="214"/>
      <c r="AC333" s="214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215" t="s">
        <v>81</v>
      </c>
      <c r="F337" s="215"/>
      <c r="G337" s="215"/>
      <c r="H337" s="215"/>
      <c r="V337" s="17"/>
      <c r="X337" s="23" t="s">
        <v>32</v>
      </c>
      <c r="Y337" s="20">
        <f>IF(B1130="PAGADO",0,C342)</f>
        <v>-1988.3400000000001</v>
      </c>
      <c r="AA337" s="215" t="s">
        <v>60</v>
      </c>
      <c r="AB337" s="215"/>
      <c r="AC337" s="215"/>
      <c r="AD337" s="215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211" t="s">
        <v>7</v>
      </c>
      <c r="AB342" s="212"/>
      <c r="AC342" s="213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16" t="str">
        <f>IF(Y342&lt;0,"NO PAGAR","COBRAR'")</f>
        <v>NO PAGAR</v>
      </c>
      <c r="Y343" s="216"/>
      <c r="AJ343" s="3"/>
      <c r="AK343" s="3"/>
      <c r="AL343" s="3"/>
      <c r="AM343" s="3"/>
      <c r="AN343" s="18"/>
      <c r="AO343" s="3"/>
    </row>
    <row r="344" spans="2:41" ht="23.25">
      <c r="B344" s="216" t="str">
        <f>IF(C342&lt;0,"NO PAGAR","COBRAR'")</f>
        <v>NO PAGAR</v>
      </c>
      <c r="C344" s="216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20" t="s">
        <v>5</v>
      </c>
      <c r="AC344" s="220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209" t="s">
        <v>9</v>
      </c>
      <c r="C345" s="2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09" t="s">
        <v>9</v>
      </c>
      <c r="Y345" s="210"/>
      <c r="AA345" s="25">
        <v>45041</v>
      </c>
      <c r="AB345" s="221" t="s">
        <v>691</v>
      </c>
      <c r="AC345" s="221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1" t="s">
        <v>7</v>
      </c>
      <c r="F353" s="212"/>
      <c r="G353" s="213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1" t="s">
        <v>7</v>
      </c>
      <c r="O355" s="212"/>
      <c r="P355" s="212"/>
      <c r="Q355" s="213"/>
      <c r="R355" s="18">
        <f>SUM(R339:R354)</f>
        <v>0</v>
      </c>
      <c r="S355" s="3"/>
      <c r="V355" s="17"/>
      <c r="X355" s="12"/>
      <c r="Y355" s="10"/>
      <c r="AJ355" s="211" t="s">
        <v>7</v>
      </c>
      <c r="AK355" s="212"/>
      <c r="AL355" s="212"/>
      <c r="AM355" s="213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17" t="s">
        <v>29</v>
      </c>
      <c r="AD379" s="217"/>
      <c r="AE379" s="217"/>
    </row>
    <row r="380" spans="2:31">
      <c r="H380" s="214" t="s">
        <v>28</v>
      </c>
      <c r="I380" s="214"/>
      <c r="J380" s="214"/>
      <c r="V380" s="17"/>
      <c r="AC380" s="217"/>
      <c r="AD380" s="217"/>
      <c r="AE380" s="217"/>
    </row>
    <row r="381" spans="2:31">
      <c r="H381" s="214"/>
      <c r="I381" s="214"/>
      <c r="J381" s="214"/>
      <c r="V381" s="17"/>
      <c r="AC381" s="217"/>
      <c r="AD381" s="217"/>
      <c r="AE381" s="217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215" t="s">
        <v>20</v>
      </c>
      <c r="F385" s="215"/>
      <c r="G385" s="215"/>
      <c r="H385" s="215"/>
      <c r="V385" s="17"/>
      <c r="X385" s="23" t="s">
        <v>32</v>
      </c>
      <c r="Y385" s="20">
        <f>IF(B385="PAGADO",0,C390)</f>
        <v>-2044.2500000000002</v>
      </c>
      <c r="AA385" s="215" t="s">
        <v>20</v>
      </c>
      <c r="AB385" s="215"/>
      <c r="AC385" s="215"/>
      <c r="AD385" s="215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18" t="str">
        <f>IF(C390&lt;0,"NO PAGAR","COBRAR")</f>
        <v>NO PAGAR</v>
      </c>
      <c r="C391" s="218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18" t="str">
        <f>IF(Y390&lt;0,"NO PAGAR","COBRAR")</f>
        <v>NO PAGAR</v>
      </c>
      <c r="Y391" s="218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209" t="s">
        <v>9</v>
      </c>
      <c r="C392" s="2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09" t="s">
        <v>9</v>
      </c>
      <c r="Y392" s="2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211" t="s">
        <v>7</v>
      </c>
      <c r="F401" s="212"/>
      <c r="G401" s="213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1" t="s">
        <v>7</v>
      </c>
      <c r="AB401" s="212"/>
      <c r="AC401" s="213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211" t="s">
        <v>7</v>
      </c>
      <c r="O403" s="212"/>
      <c r="P403" s="212"/>
      <c r="Q403" s="213"/>
      <c r="R403" s="18">
        <f>SUM(R387:R402)</f>
        <v>0</v>
      </c>
      <c r="S403" s="3"/>
      <c r="V403" s="17"/>
      <c r="X403" s="12"/>
      <c r="Y403" s="10"/>
      <c r="AJ403" s="211" t="s">
        <v>7</v>
      </c>
      <c r="AK403" s="212"/>
      <c r="AL403" s="212"/>
      <c r="AM403" s="213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214" t="s">
        <v>30</v>
      </c>
      <c r="I425" s="214"/>
      <c r="J425" s="214"/>
      <c r="V425" s="17"/>
      <c r="AA425" s="214" t="s">
        <v>31</v>
      </c>
      <c r="AB425" s="214"/>
      <c r="AC425" s="214"/>
    </row>
    <row r="426" spans="1:43">
      <c r="H426" s="214"/>
      <c r="I426" s="214"/>
      <c r="J426" s="214"/>
      <c r="V426" s="17"/>
      <c r="AA426" s="214"/>
      <c r="AB426" s="214"/>
      <c r="AC426" s="214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215" t="s">
        <v>842</v>
      </c>
      <c r="F430" s="215"/>
      <c r="G430" s="215"/>
      <c r="H430" s="215"/>
      <c r="V430" s="17"/>
      <c r="X430" s="23" t="s">
        <v>32</v>
      </c>
      <c r="Y430" s="20">
        <f>IF(B1223="PAGADO",0,C435)</f>
        <v>-2044.2500000000002</v>
      </c>
      <c r="AA430" s="215" t="s">
        <v>20</v>
      </c>
      <c r="AB430" s="215"/>
      <c r="AC430" s="215"/>
      <c r="AD430" s="215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16" t="str">
        <f>IF(Y435&lt;0,"NO PAGAR","COBRAR'")</f>
        <v>NO PAGAR</v>
      </c>
      <c r="Y436" s="216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16" t="str">
        <f>IF(C435&lt;0,"NO PAGAR","COBRAR'")</f>
        <v>NO PAGAR</v>
      </c>
      <c r="C437" s="216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209" t="s">
        <v>9</v>
      </c>
      <c r="C438" s="2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09" t="s">
        <v>9</v>
      </c>
      <c r="Y438" s="2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211" t="s">
        <v>7</v>
      </c>
      <c r="F446" s="212"/>
      <c r="G446" s="213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1" t="s">
        <v>7</v>
      </c>
      <c r="AB446" s="212"/>
      <c r="AC446" s="213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211" t="s">
        <v>7</v>
      </c>
      <c r="O448" s="212"/>
      <c r="P448" s="212"/>
      <c r="Q448" s="213"/>
      <c r="R448" s="18">
        <f>SUM(R432:R447)</f>
        <v>0</v>
      </c>
      <c r="S448" s="3"/>
      <c r="V448" s="17"/>
      <c r="X448" s="12"/>
      <c r="Y448" s="10"/>
      <c r="AJ448" s="211" t="s">
        <v>7</v>
      </c>
      <c r="AK448" s="212"/>
      <c r="AL448" s="212"/>
      <c r="AM448" s="213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217" t="s">
        <v>29</v>
      </c>
      <c r="AD476" s="217"/>
      <c r="AE476" s="217"/>
    </row>
    <row r="477" spans="8:31">
      <c r="H477" s="214" t="s">
        <v>28</v>
      </c>
      <c r="I477" s="214"/>
      <c r="J477" s="214"/>
      <c r="V477" s="17"/>
      <c r="AC477" s="217"/>
      <c r="AD477" s="217"/>
      <c r="AE477" s="217"/>
    </row>
    <row r="478" spans="8:31">
      <c r="H478" s="214"/>
      <c r="I478" s="214"/>
      <c r="J478" s="214"/>
      <c r="V478" s="17"/>
      <c r="AC478" s="217"/>
      <c r="AD478" s="217"/>
      <c r="AE478" s="217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215" t="s">
        <v>20</v>
      </c>
      <c r="F482" s="215"/>
      <c r="G482" s="215"/>
      <c r="H482" s="215"/>
      <c r="V482" s="17"/>
      <c r="X482" s="23" t="s">
        <v>32</v>
      </c>
      <c r="Y482" s="20">
        <f>IF(B482="PAGADO",0,C487)</f>
        <v>-2044.2500000000002</v>
      </c>
      <c r="AA482" s="215" t="s">
        <v>20</v>
      </c>
      <c r="AB482" s="215"/>
      <c r="AC482" s="215"/>
      <c r="AD482" s="215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218" t="str">
        <f>IF(C487&lt;0,"NO PAGAR","COBRAR")</f>
        <v>NO PAGAR</v>
      </c>
      <c r="C488" s="218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18" t="str">
        <f>IF(Y487&lt;0,"NO PAGAR","COBRAR")</f>
        <v>NO PAGAR</v>
      </c>
      <c r="Y488" s="218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209" t="s">
        <v>9</v>
      </c>
      <c r="C489" s="2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209" t="s">
        <v>9</v>
      </c>
      <c r="Y489" s="2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211" t="s">
        <v>7</v>
      </c>
      <c r="F498" s="212"/>
      <c r="G498" s="213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211" t="s">
        <v>7</v>
      </c>
      <c r="AB498" s="212"/>
      <c r="AC498" s="213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211" t="s">
        <v>7</v>
      </c>
      <c r="O500" s="212"/>
      <c r="P500" s="212"/>
      <c r="Q500" s="213"/>
      <c r="R500" s="18">
        <f>SUM(R484:R499)</f>
        <v>0</v>
      </c>
      <c r="S500" s="3"/>
      <c r="V500" s="17"/>
      <c r="X500" s="12"/>
      <c r="Y500" s="10"/>
      <c r="AJ500" s="211" t="s">
        <v>7</v>
      </c>
      <c r="AK500" s="212"/>
      <c r="AL500" s="212"/>
      <c r="AM500" s="213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214" t="s">
        <v>30</v>
      </c>
      <c r="I522" s="214"/>
      <c r="J522" s="214"/>
      <c r="V522" s="17"/>
      <c r="AA522" s="214" t="s">
        <v>31</v>
      </c>
      <c r="AB522" s="214"/>
      <c r="AC522" s="214"/>
    </row>
    <row r="523" spans="1:43">
      <c r="H523" s="214"/>
      <c r="I523" s="214"/>
      <c r="J523" s="214"/>
      <c r="V523" s="17"/>
      <c r="AA523" s="214"/>
      <c r="AB523" s="214"/>
      <c r="AC523" s="214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215" t="s">
        <v>20</v>
      </c>
      <c r="F527" s="215"/>
      <c r="G527" s="215"/>
      <c r="H527" s="215"/>
      <c r="V527" s="17"/>
      <c r="X527" s="23" t="s">
        <v>32</v>
      </c>
      <c r="Y527" s="20">
        <f>IF(B1320="PAGADO",0,C532)</f>
        <v>-2044.2500000000002</v>
      </c>
      <c r="AA527" s="215" t="s">
        <v>20</v>
      </c>
      <c r="AB527" s="215"/>
      <c r="AC527" s="215"/>
      <c r="AD527" s="215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16" t="str">
        <f>IF(Y532&lt;0,"NO PAGAR","COBRAR'")</f>
        <v>NO PAGAR</v>
      </c>
      <c r="Y533" s="216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216" t="str">
        <f>IF(C532&lt;0,"NO PAGAR","COBRAR'")</f>
        <v>NO PAGAR</v>
      </c>
      <c r="C534" s="216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209" t="s">
        <v>9</v>
      </c>
      <c r="C535" s="2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09" t="s">
        <v>9</v>
      </c>
      <c r="Y535" s="2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211" t="s">
        <v>7</v>
      </c>
      <c r="F543" s="212"/>
      <c r="G543" s="213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211" t="s">
        <v>7</v>
      </c>
      <c r="AB543" s="212"/>
      <c r="AC543" s="213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211" t="s">
        <v>7</v>
      </c>
      <c r="O545" s="212"/>
      <c r="P545" s="212"/>
      <c r="Q545" s="213"/>
      <c r="R545" s="18">
        <f>SUM(R529:R544)</f>
        <v>0</v>
      </c>
      <c r="S545" s="3"/>
      <c r="V545" s="17"/>
      <c r="X545" s="12"/>
      <c r="Y545" s="10"/>
      <c r="AJ545" s="211" t="s">
        <v>7</v>
      </c>
      <c r="AK545" s="212"/>
      <c r="AL545" s="212"/>
      <c r="AM545" s="213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217" t="s">
        <v>29</v>
      </c>
      <c r="AD575" s="217"/>
      <c r="AE575" s="217"/>
    </row>
    <row r="576" spans="8:31">
      <c r="H576" s="214" t="s">
        <v>28</v>
      </c>
      <c r="I576" s="214"/>
      <c r="J576" s="214"/>
      <c r="V576" s="17"/>
      <c r="AC576" s="217"/>
      <c r="AD576" s="217"/>
      <c r="AE576" s="217"/>
    </row>
    <row r="577" spans="2:41">
      <c r="H577" s="214"/>
      <c r="I577" s="214"/>
      <c r="J577" s="214"/>
      <c r="V577" s="17"/>
      <c r="AC577" s="217"/>
      <c r="AD577" s="217"/>
      <c r="AE577" s="217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215" t="s">
        <v>20</v>
      </c>
      <c r="F581" s="215"/>
      <c r="G581" s="215"/>
      <c r="H581" s="215"/>
      <c r="V581" s="17"/>
      <c r="X581" s="23" t="s">
        <v>32</v>
      </c>
      <c r="Y581" s="20">
        <f>IF(B581="PAGADO",0,C586)</f>
        <v>-2044.2500000000002</v>
      </c>
      <c r="AA581" s="215" t="s">
        <v>20</v>
      </c>
      <c r="AB581" s="215"/>
      <c r="AC581" s="215"/>
      <c r="AD581" s="215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218" t="str">
        <f>IF(C586&lt;0,"NO PAGAR","COBRAR")</f>
        <v>NO PAGAR</v>
      </c>
      <c r="C587" s="218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18" t="str">
        <f>IF(Y586&lt;0,"NO PAGAR","COBRAR")</f>
        <v>NO PAGAR</v>
      </c>
      <c r="Y587" s="218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209" t="s">
        <v>9</v>
      </c>
      <c r="C588" s="2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209" t="s">
        <v>9</v>
      </c>
      <c r="Y588" s="2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211" t="s">
        <v>7</v>
      </c>
      <c r="F597" s="212"/>
      <c r="G597" s="213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211" t="s">
        <v>7</v>
      </c>
      <c r="AB597" s="212"/>
      <c r="AC597" s="213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211" t="s">
        <v>7</v>
      </c>
      <c r="O599" s="212"/>
      <c r="P599" s="212"/>
      <c r="Q599" s="213"/>
      <c r="R599" s="18">
        <f>SUM(R583:R598)</f>
        <v>0</v>
      </c>
      <c r="S599" s="3"/>
      <c r="V599" s="17"/>
      <c r="X599" s="12"/>
      <c r="Y599" s="10"/>
      <c r="AJ599" s="211" t="s">
        <v>7</v>
      </c>
      <c r="AK599" s="212"/>
      <c r="AL599" s="212"/>
      <c r="AM599" s="213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214" t="s">
        <v>30</v>
      </c>
      <c r="I621" s="214"/>
      <c r="J621" s="214"/>
      <c r="V621" s="17"/>
      <c r="AA621" s="214" t="s">
        <v>31</v>
      </c>
      <c r="AB621" s="214"/>
      <c r="AC621" s="214"/>
    </row>
    <row r="622" spans="1:43">
      <c r="H622" s="214"/>
      <c r="I622" s="214"/>
      <c r="J622" s="214"/>
      <c r="V622" s="17"/>
      <c r="AA622" s="214"/>
      <c r="AB622" s="214"/>
      <c r="AC622" s="214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215" t="s">
        <v>20</v>
      </c>
      <c r="F626" s="215"/>
      <c r="G626" s="215"/>
      <c r="H626" s="215"/>
      <c r="V626" s="17"/>
      <c r="X626" s="23" t="s">
        <v>32</v>
      </c>
      <c r="Y626" s="20">
        <f>IF(B1419="PAGADO",0,C631)</f>
        <v>-2044.2500000000002</v>
      </c>
      <c r="AA626" s="215" t="s">
        <v>20</v>
      </c>
      <c r="AB626" s="215"/>
      <c r="AC626" s="215"/>
      <c r="AD626" s="215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16" t="str">
        <f>IF(Y631&lt;0,"NO PAGAR","COBRAR'")</f>
        <v>NO PAGAR</v>
      </c>
      <c r="Y632" s="216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216" t="str">
        <f>IF(C631&lt;0,"NO PAGAR","COBRAR'")</f>
        <v>NO PAGAR</v>
      </c>
      <c r="C633" s="216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209" t="s">
        <v>9</v>
      </c>
      <c r="C634" s="2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209" t="s">
        <v>9</v>
      </c>
      <c r="Y634" s="2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211" t="s">
        <v>7</v>
      </c>
      <c r="F642" s="212"/>
      <c r="G642" s="213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211" t="s">
        <v>7</v>
      </c>
      <c r="AB642" s="212"/>
      <c r="AC642" s="213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211" t="s">
        <v>7</v>
      </c>
      <c r="O644" s="212"/>
      <c r="P644" s="212"/>
      <c r="Q644" s="213"/>
      <c r="R644" s="18">
        <f>SUM(R628:R643)</f>
        <v>0</v>
      </c>
      <c r="S644" s="3"/>
      <c r="V644" s="17"/>
      <c r="X644" s="12"/>
      <c r="Y644" s="10"/>
      <c r="AJ644" s="211" t="s">
        <v>7</v>
      </c>
      <c r="AK644" s="212"/>
      <c r="AL644" s="212"/>
      <c r="AM644" s="213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217" t="s">
        <v>29</v>
      </c>
      <c r="AD668" s="217"/>
      <c r="AE668" s="217"/>
    </row>
    <row r="669" spans="8:31">
      <c r="H669" s="219" t="s">
        <v>28</v>
      </c>
      <c r="I669" s="219"/>
      <c r="J669" s="219"/>
      <c r="V669" s="17"/>
      <c r="AC669" s="217"/>
      <c r="AD669" s="217"/>
      <c r="AE669" s="217"/>
    </row>
    <row r="670" spans="8:31">
      <c r="H670" s="219"/>
      <c r="I670" s="219"/>
      <c r="J670" s="219"/>
      <c r="V670" s="17"/>
      <c r="AC670" s="217"/>
      <c r="AD670" s="217"/>
      <c r="AE670" s="217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215" t="s">
        <v>60</v>
      </c>
      <c r="F674" s="215"/>
      <c r="G674" s="215"/>
      <c r="H674" s="215"/>
      <c r="V674" s="17"/>
      <c r="X674" s="23" t="s">
        <v>32</v>
      </c>
      <c r="Y674" s="20">
        <f>IF(B674="PAGADO",0,C679)</f>
        <v>-2064.25</v>
      </c>
      <c r="AA674" s="215" t="s">
        <v>1170</v>
      </c>
      <c r="AB674" s="215"/>
      <c r="AC674" s="215"/>
      <c r="AD674" s="215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218" t="str">
        <f>IF(C679&lt;0,"NO PAGAR","COBRAR")</f>
        <v>NO PAGAR</v>
      </c>
      <c r="C680" s="218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18" t="str">
        <f>IF(Y679&lt;0,"NO PAGAR","COBRAR")</f>
        <v>NO PAGAR</v>
      </c>
      <c r="Y680" s="218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209" t="s">
        <v>9</v>
      </c>
      <c r="C681" s="2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209" t="s">
        <v>9</v>
      </c>
      <c r="Y681" s="2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211" t="s">
        <v>7</v>
      </c>
      <c r="F690" s="212"/>
      <c r="G690" s="213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211" t="s">
        <v>7</v>
      </c>
      <c r="AB690" s="212"/>
      <c r="AC690" s="213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211" t="s">
        <v>7</v>
      </c>
      <c r="O692" s="212"/>
      <c r="P692" s="212"/>
      <c r="Q692" s="213"/>
      <c r="R692" s="18">
        <f>SUM(R676:R691)</f>
        <v>0</v>
      </c>
      <c r="S692" s="3"/>
      <c r="V692" s="17"/>
      <c r="X692" s="12"/>
      <c r="Y692" s="10"/>
      <c r="AJ692" s="211" t="s">
        <v>7</v>
      </c>
      <c r="AK692" s="212"/>
      <c r="AL692" s="212"/>
      <c r="AM692" s="213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214" t="s">
        <v>30</v>
      </c>
      <c r="I707" s="214"/>
      <c r="J707" s="214"/>
      <c r="V707" s="17"/>
      <c r="AA707" s="214" t="s">
        <v>31</v>
      </c>
      <c r="AB707" s="214"/>
      <c r="AC707" s="214"/>
    </row>
    <row r="708" spans="1:43">
      <c r="H708" s="214"/>
      <c r="I708" s="214"/>
      <c r="J708" s="214"/>
      <c r="V708" s="17"/>
      <c r="AA708" s="214"/>
      <c r="AB708" s="214"/>
      <c r="AC708" s="214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215" t="s">
        <v>60</v>
      </c>
      <c r="F712" s="215"/>
      <c r="G712" s="215"/>
      <c r="H712" s="215"/>
      <c r="V712" s="17"/>
      <c r="X712" s="23" t="s">
        <v>32</v>
      </c>
      <c r="Y712" s="20">
        <f>IF(B1512="PAGADO",0,C717)</f>
        <v>-2064.25</v>
      </c>
      <c r="AA712" s="215" t="s">
        <v>60</v>
      </c>
      <c r="AB712" s="215"/>
      <c r="AC712" s="215"/>
      <c r="AD712" s="215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16" t="str">
        <f>IF(Y717&lt;0,"NO PAGAR","COBRAR'")</f>
        <v>NO PAGAR</v>
      </c>
      <c r="Y718" s="216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216" t="str">
        <f>IF(C717&lt;0,"NO PAGAR","COBRAR'")</f>
        <v>NO PAGAR</v>
      </c>
      <c r="C719" s="216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209" t="s">
        <v>9</v>
      </c>
      <c r="C720" s="2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209" t="s">
        <v>9</v>
      </c>
      <c r="Y720" s="2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211" t="s">
        <v>7</v>
      </c>
      <c r="F728" s="212"/>
      <c r="G728" s="213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211" t="s">
        <v>7</v>
      </c>
      <c r="AB728" s="212"/>
      <c r="AC728" s="213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211" t="s">
        <v>7</v>
      </c>
      <c r="O730" s="212"/>
      <c r="P730" s="212"/>
      <c r="Q730" s="213"/>
      <c r="R730" s="18">
        <f>SUM(R714:R729)</f>
        <v>0</v>
      </c>
      <c r="S730" s="3"/>
      <c r="V730" s="17"/>
      <c r="X730" s="12"/>
      <c r="Y730" s="10"/>
      <c r="AJ730" s="211" t="s">
        <v>7</v>
      </c>
      <c r="AK730" s="212"/>
      <c r="AL730" s="212"/>
      <c r="AM730" s="213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217" t="s">
        <v>29</v>
      </c>
      <c r="AD754" s="217"/>
      <c r="AE754" s="217"/>
    </row>
    <row r="755" spans="2:41">
      <c r="H755" s="214" t="s">
        <v>28</v>
      </c>
      <c r="I755" s="214"/>
      <c r="J755" s="214"/>
      <c r="V755" s="17"/>
      <c r="AC755" s="217"/>
      <c r="AD755" s="217"/>
      <c r="AE755" s="217"/>
    </row>
    <row r="756" spans="2:41">
      <c r="H756" s="214"/>
      <c r="I756" s="214"/>
      <c r="J756" s="214"/>
      <c r="V756" s="17"/>
      <c r="AC756" s="217"/>
      <c r="AD756" s="217"/>
      <c r="AE756" s="217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215" t="s">
        <v>60</v>
      </c>
      <c r="F760" s="215"/>
      <c r="G760" s="215"/>
      <c r="H760" s="215"/>
      <c r="V760" s="17"/>
      <c r="X760" s="23" t="s">
        <v>32</v>
      </c>
      <c r="Y760" s="20">
        <f>IF(B760="PAGADO",0,C765)</f>
        <v>-2084.25</v>
      </c>
      <c r="AA760" s="215" t="s">
        <v>20</v>
      </c>
      <c r="AB760" s="215"/>
      <c r="AC760" s="215"/>
      <c r="AD760" s="215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218" t="str">
        <f>IF(C765&lt;0,"NO PAGAR","COBRAR")</f>
        <v>NO PAGAR</v>
      </c>
      <c r="C766" s="218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18" t="str">
        <f>IF(Y765&lt;0,"NO PAGAR","COBRAR")</f>
        <v>NO PAGAR</v>
      </c>
      <c r="Y766" s="218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209" t="s">
        <v>9</v>
      </c>
      <c r="C767" s="2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209" t="s">
        <v>9</v>
      </c>
      <c r="Y767" s="2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211" t="s">
        <v>7</v>
      </c>
      <c r="F776" s="212"/>
      <c r="G776" s="213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211" t="s">
        <v>7</v>
      </c>
      <c r="AB776" s="212"/>
      <c r="AC776" s="213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211" t="s">
        <v>7</v>
      </c>
      <c r="O778" s="212"/>
      <c r="P778" s="212"/>
      <c r="Q778" s="213"/>
      <c r="R778" s="18">
        <f>SUM(R762:R777)</f>
        <v>0</v>
      </c>
      <c r="S778" s="3"/>
      <c r="V778" s="17"/>
      <c r="X778" s="12"/>
      <c r="Y778" s="10"/>
      <c r="AJ778" s="211" t="s">
        <v>7</v>
      </c>
      <c r="AK778" s="212"/>
      <c r="AL778" s="212"/>
      <c r="AM778" s="213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214" t="s">
        <v>30</v>
      </c>
      <c r="I800" s="214"/>
      <c r="J800" s="214"/>
      <c r="V800" s="17"/>
      <c r="AA800" s="214" t="s">
        <v>31</v>
      </c>
      <c r="AB800" s="214"/>
      <c r="AC800" s="214"/>
    </row>
    <row r="801" spans="2:41">
      <c r="H801" s="214"/>
      <c r="I801" s="214"/>
      <c r="J801" s="214"/>
      <c r="V801" s="17"/>
      <c r="AA801" s="214"/>
      <c r="AB801" s="214"/>
      <c r="AC801" s="214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-2084.25</v>
      </c>
      <c r="E805" s="215" t="s">
        <v>20</v>
      </c>
      <c r="F805" s="215"/>
      <c r="G805" s="215"/>
      <c r="H805" s="215"/>
      <c r="V805" s="17"/>
      <c r="X805" s="23" t="s">
        <v>32</v>
      </c>
      <c r="Y805" s="20">
        <f>IF(B1605="PAGADO",0,C810)</f>
        <v>-2084.25</v>
      </c>
      <c r="AA805" s="215" t="s">
        <v>20</v>
      </c>
      <c r="AB805" s="215"/>
      <c r="AC805" s="215"/>
      <c r="AD805" s="215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16" t="str">
        <f>IF(Y810&lt;0,"NO PAGAR","COBRAR'")</f>
        <v>NO PAGAR</v>
      </c>
      <c r="Y811" s="216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216" t="str">
        <f>IF(C810&lt;0,"NO PAGAR","COBRAR'")</f>
        <v>NO PAGAR</v>
      </c>
      <c r="C812" s="216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209" t="s">
        <v>9</v>
      </c>
      <c r="C813" s="2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09" t="s">
        <v>9</v>
      </c>
      <c r="Y813" s="2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211" t="s">
        <v>7</v>
      </c>
      <c r="F821" s="212"/>
      <c r="G821" s="213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211" t="s">
        <v>7</v>
      </c>
      <c r="AB821" s="212"/>
      <c r="AC821" s="213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211" t="s">
        <v>7</v>
      </c>
      <c r="O823" s="212"/>
      <c r="P823" s="212"/>
      <c r="Q823" s="213"/>
      <c r="R823" s="18">
        <f>SUM(R807:R822)</f>
        <v>0</v>
      </c>
      <c r="S823" s="3"/>
      <c r="V823" s="17"/>
      <c r="X823" s="12"/>
      <c r="Y823" s="10"/>
      <c r="AJ823" s="211" t="s">
        <v>7</v>
      </c>
      <c r="AK823" s="212"/>
      <c r="AL823" s="212"/>
      <c r="AM823" s="213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217" t="s">
        <v>29</v>
      </c>
      <c r="AD847" s="217"/>
      <c r="AE847" s="217"/>
    </row>
    <row r="848" spans="2:31">
      <c r="H848" s="214" t="s">
        <v>28</v>
      </c>
      <c r="I848" s="214"/>
      <c r="J848" s="214"/>
      <c r="V848" s="17"/>
      <c r="AC848" s="217"/>
      <c r="AD848" s="217"/>
      <c r="AE848" s="217"/>
    </row>
    <row r="849" spans="2:41">
      <c r="H849" s="214"/>
      <c r="I849" s="214"/>
      <c r="J849" s="214"/>
      <c r="V849" s="17"/>
      <c r="AC849" s="217"/>
      <c r="AD849" s="217"/>
      <c r="AE849" s="217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-2084.25</v>
      </c>
      <c r="E853" s="215" t="s">
        <v>20</v>
      </c>
      <c r="F853" s="215"/>
      <c r="G853" s="215"/>
      <c r="H853" s="215"/>
      <c r="V853" s="17"/>
      <c r="X853" s="23" t="s">
        <v>32</v>
      </c>
      <c r="Y853" s="20">
        <f>IF(B853="PAGADO",0,C858)</f>
        <v>-2104.25</v>
      </c>
      <c r="AA853" s="215" t="s">
        <v>20</v>
      </c>
      <c r="AB853" s="215"/>
      <c r="AC853" s="215"/>
      <c r="AD853" s="215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218" t="str">
        <f>IF(C858&lt;0,"NO PAGAR","COBRAR")</f>
        <v>NO PAGAR</v>
      </c>
      <c r="C859" s="218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18" t="str">
        <f>IF(Y858&lt;0,"NO PAGAR","COBRAR")</f>
        <v>NO PAGAR</v>
      </c>
      <c r="Y859" s="218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209" t="s">
        <v>9</v>
      </c>
      <c r="C860" s="2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09" t="s">
        <v>9</v>
      </c>
      <c r="Y860" s="2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211" t="s">
        <v>7</v>
      </c>
      <c r="F869" s="212"/>
      <c r="G869" s="213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211" t="s">
        <v>7</v>
      </c>
      <c r="AB869" s="212"/>
      <c r="AC869" s="213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211" t="s">
        <v>7</v>
      </c>
      <c r="O871" s="212"/>
      <c r="P871" s="212"/>
      <c r="Q871" s="213"/>
      <c r="R871" s="18">
        <f>SUM(R855:R870)</f>
        <v>0</v>
      </c>
      <c r="S871" s="3"/>
      <c r="V871" s="17"/>
      <c r="X871" s="12"/>
      <c r="Y871" s="10"/>
      <c r="AJ871" s="211" t="s">
        <v>7</v>
      </c>
      <c r="AK871" s="212"/>
      <c r="AL871" s="212"/>
      <c r="AM871" s="213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214" t="s">
        <v>30</v>
      </c>
      <c r="I893" s="214"/>
      <c r="J893" s="214"/>
      <c r="V893" s="17"/>
      <c r="AA893" s="214" t="s">
        <v>31</v>
      </c>
      <c r="AB893" s="214"/>
      <c r="AC893" s="214"/>
    </row>
    <row r="894" spans="1:43">
      <c r="H894" s="214"/>
      <c r="I894" s="214"/>
      <c r="J894" s="214"/>
      <c r="V894" s="17"/>
      <c r="AA894" s="214"/>
      <c r="AB894" s="214"/>
      <c r="AC894" s="214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-2104.25</v>
      </c>
      <c r="E898" s="215" t="s">
        <v>20</v>
      </c>
      <c r="F898" s="215"/>
      <c r="G898" s="215"/>
      <c r="H898" s="215"/>
      <c r="V898" s="17"/>
      <c r="X898" s="23" t="s">
        <v>32</v>
      </c>
      <c r="Y898" s="20">
        <f>IF(B1698="PAGADO",0,C903)</f>
        <v>-2104.25</v>
      </c>
      <c r="AA898" s="215" t="s">
        <v>20</v>
      </c>
      <c r="AB898" s="215"/>
      <c r="AC898" s="215"/>
      <c r="AD898" s="215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16" t="str">
        <f>IF(Y903&lt;0,"NO PAGAR","COBRAR'")</f>
        <v>NO PAGAR</v>
      </c>
      <c r="Y904" s="216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216" t="str">
        <f>IF(C903&lt;0,"NO PAGAR","COBRAR'")</f>
        <v>NO PAGAR</v>
      </c>
      <c r="C905" s="216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209" t="s">
        <v>9</v>
      </c>
      <c r="C906" s="2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209" t="s">
        <v>9</v>
      </c>
      <c r="Y906" s="2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211" t="s">
        <v>7</v>
      </c>
      <c r="F914" s="212"/>
      <c r="G914" s="213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211" t="s">
        <v>7</v>
      </c>
      <c r="AB914" s="212"/>
      <c r="AC914" s="213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211" t="s">
        <v>7</v>
      </c>
      <c r="O916" s="212"/>
      <c r="P916" s="212"/>
      <c r="Q916" s="213"/>
      <c r="R916" s="18">
        <f>SUM(R900:R915)</f>
        <v>0</v>
      </c>
      <c r="S916" s="3"/>
      <c r="V916" s="17"/>
      <c r="X916" s="12"/>
      <c r="Y916" s="10"/>
      <c r="AJ916" s="211" t="s">
        <v>7</v>
      </c>
      <c r="AK916" s="212"/>
      <c r="AL916" s="212"/>
      <c r="AM916" s="213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217" t="s">
        <v>29</v>
      </c>
      <c r="AD941" s="217"/>
      <c r="AE941" s="217"/>
    </row>
    <row r="942" spans="8:31">
      <c r="H942" s="214" t="s">
        <v>28</v>
      </c>
      <c r="I942" s="214"/>
      <c r="J942" s="214"/>
      <c r="V942" s="17"/>
      <c r="AC942" s="217"/>
      <c r="AD942" s="217"/>
      <c r="AE942" s="217"/>
    </row>
    <row r="943" spans="8:31">
      <c r="H943" s="214"/>
      <c r="I943" s="214"/>
      <c r="J943" s="214"/>
      <c r="V943" s="17"/>
      <c r="AC943" s="217"/>
      <c r="AD943" s="217"/>
      <c r="AE943" s="217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-2104.25</v>
      </c>
      <c r="E947" s="215" t="s">
        <v>20</v>
      </c>
      <c r="F947" s="215"/>
      <c r="G947" s="215"/>
      <c r="H947" s="215"/>
      <c r="V947" s="17"/>
      <c r="X947" s="23" t="s">
        <v>32</v>
      </c>
      <c r="Y947" s="20">
        <f>IF(B947="PAGADO",0,C952)</f>
        <v>-2124.25</v>
      </c>
      <c r="AA947" s="215" t="s">
        <v>20</v>
      </c>
      <c r="AB947" s="215"/>
      <c r="AC947" s="215"/>
      <c r="AD947" s="215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2124.25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2124.25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-2124.25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-2124.25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218" t="str">
        <f>IF(C952&lt;0,"NO PAGAR","COBRAR")</f>
        <v>NO PAGAR</v>
      </c>
      <c r="C953" s="218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18" t="str">
        <f>IF(Y952&lt;0,"NO PAGAR","COBRAR")</f>
        <v>NO PAGAR</v>
      </c>
      <c r="Y953" s="218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209" t="s">
        <v>9</v>
      </c>
      <c r="C954" s="2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09" t="s">
        <v>9</v>
      </c>
      <c r="Y954" s="2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2124.25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>
        <v>20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211" t="s">
        <v>7</v>
      </c>
      <c r="F963" s="212"/>
      <c r="G963" s="213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211" t="s">
        <v>7</v>
      </c>
      <c r="AB963" s="212"/>
      <c r="AC963" s="213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211" t="s">
        <v>7</v>
      </c>
      <c r="O965" s="212"/>
      <c r="P965" s="212"/>
      <c r="Q965" s="213"/>
      <c r="R965" s="18">
        <f>SUM(R949:R964)</f>
        <v>0</v>
      </c>
      <c r="S965" s="3"/>
      <c r="V965" s="17"/>
      <c r="X965" s="12"/>
      <c r="Y965" s="10"/>
      <c r="AJ965" s="211" t="s">
        <v>7</v>
      </c>
      <c r="AK965" s="212"/>
      <c r="AL965" s="212"/>
      <c r="AM965" s="213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2124.25</v>
      </c>
      <c r="V974" s="17"/>
      <c r="X974" s="15" t="s">
        <v>18</v>
      </c>
      <c r="Y974" s="16">
        <f>SUM(Y955:Y973)</f>
        <v>2124.25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214" t="s">
        <v>30</v>
      </c>
      <c r="I987" s="214"/>
      <c r="J987" s="214"/>
      <c r="V987" s="17"/>
      <c r="AA987" s="214" t="s">
        <v>31</v>
      </c>
      <c r="AB987" s="214"/>
      <c r="AC987" s="214"/>
    </row>
    <row r="988" spans="1:43">
      <c r="H988" s="214"/>
      <c r="I988" s="214"/>
      <c r="J988" s="214"/>
      <c r="V988" s="17"/>
      <c r="AA988" s="214"/>
      <c r="AB988" s="214"/>
      <c r="AC988" s="214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-2124.25</v>
      </c>
      <c r="E992" s="215" t="s">
        <v>20</v>
      </c>
      <c r="F992" s="215"/>
      <c r="G992" s="215"/>
      <c r="H992" s="215"/>
      <c r="V992" s="17"/>
      <c r="X992" s="23" t="s">
        <v>32</v>
      </c>
      <c r="Y992" s="20">
        <f>IF(B1792="PAGADO",0,C997)</f>
        <v>-2124.25</v>
      </c>
      <c r="AA992" s="215" t="s">
        <v>20</v>
      </c>
      <c r="AB992" s="215"/>
      <c r="AC992" s="215"/>
      <c r="AD992" s="215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2124.25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2124.25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-2124.25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-2124.25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16" t="str">
        <f>IF(Y997&lt;0,"NO PAGAR","COBRAR'")</f>
        <v>NO PAGAR</v>
      </c>
      <c r="Y998" s="216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216" t="str">
        <f>IF(C997&lt;0,"NO PAGAR","COBRAR'")</f>
        <v>NO PAGAR</v>
      </c>
      <c r="C999" s="216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209" t="s">
        <v>9</v>
      </c>
      <c r="C1000" s="2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209" t="s">
        <v>9</v>
      </c>
      <c r="Y1000" s="2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2124.25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2124.25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211" t="s">
        <v>7</v>
      </c>
      <c r="F1008" s="212"/>
      <c r="G1008" s="213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211" t="s">
        <v>7</v>
      </c>
      <c r="AB1008" s="212"/>
      <c r="AC1008" s="213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211" t="s">
        <v>7</v>
      </c>
      <c r="O1010" s="212"/>
      <c r="P1010" s="212"/>
      <c r="Q1010" s="213"/>
      <c r="R1010" s="18">
        <f>SUM(R994:R1009)</f>
        <v>0</v>
      </c>
      <c r="S1010" s="3"/>
      <c r="V1010" s="17"/>
      <c r="X1010" s="12"/>
      <c r="Y1010" s="10"/>
      <c r="AJ1010" s="211" t="s">
        <v>7</v>
      </c>
      <c r="AK1010" s="212"/>
      <c r="AL1010" s="212"/>
      <c r="AM1010" s="213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2124.25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2124.25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217" t="s">
        <v>29</v>
      </c>
      <c r="AD1034" s="217"/>
      <c r="AE1034" s="217"/>
    </row>
    <row r="1035" spans="2:31">
      <c r="H1035" s="214" t="s">
        <v>28</v>
      </c>
      <c r="I1035" s="214"/>
      <c r="J1035" s="214"/>
      <c r="V1035" s="17"/>
      <c r="AC1035" s="217"/>
      <c r="AD1035" s="217"/>
      <c r="AE1035" s="217"/>
    </row>
    <row r="1036" spans="2:31">
      <c r="H1036" s="214"/>
      <c r="I1036" s="214"/>
      <c r="J1036" s="214"/>
      <c r="V1036" s="17"/>
      <c r="AC1036" s="217"/>
      <c r="AD1036" s="217"/>
      <c r="AE1036" s="217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-2124.25</v>
      </c>
      <c r="E1040" s="215" t="s">
        <v>20</v>
      </c>
      <c r="F1040" s="215"/>
      <c r="G1040" s="215"/>
      <c r="H1040" s="215"/>
      <c r="V1040" s="17"/>
      <c r="X1040" s="23" t="s">
        <v>32</v>
      </c>
      <c r="Y1040" s="20">
        <f>IF(B1040="PAGADO",0,C1045)</f>
        <v>-2124.25</v>
      </c>
      <c r="AA1040" s="215" t="s">
        <v>20</v>
      </c>
      <c r="AB1040" s="215"/>
      <c r="AC1040" s="215"/>
      <c r="AD1040" s="215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2124.25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2124.25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-2124.25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-2124.25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218" t="str">
        <f>IF(C1045&lt;0,"NO PAGAR","COBRAR")</f>
        <v>NO PAGAR</v>
      </c>
      <c r="C1046" s="218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18" t="str">
        <f>IF(Y1045&lt;0,"NO PAGAR","COBRAR")</f>
        <v>NO PAGAR</v>
      </c>
      <c r="Y1046" s="218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209" t="s">
        <v>9</v>
      </c>
      <c r="C1047" s="2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09" t="s">
        <v>9</v>
      </c>
      <c r="Y1047" s="2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2124.25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2124.25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211" t="s">
        <v>7</v>
      </c>
      <c r="F1056" s="212"/>
      <c r="G1056" s="213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211" t="s">
        <v>7</v>
      </c>
      <c r="AB1056" s="212"/>
      <c r="AC1056" s="213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211" t="s">
        <v>7</v>
      </c>
      <c r="O1058" s="212"/>
      <c r="P1058" s="212"/>
      <c r="Q1058" s="213"/>
      <c r="R1058" s="18">
        <f>SUM(R1042:R1057)</f>
        <v>0</v>
      </c>
      <c r="S1058" s="3"/>
      <c r="V1058" s="17"/>
      <c r="X1058" s="12"/>
      <c r="Y1058" s="10"/>
      <c r="AJ1058" s="211" t="s">
        <v>7</v>
      </c>
      <c r="AK1058" s="212"/>
      <c r="AL1058" s="212"/>
      <c r="AM1058" s="213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2124.25</v>
      </c>
      <c r="V1067" s="17"/>
      <c r="X1067" s="15" t="s">
        <v>18</v>
      </c>
      <c r="Y1067" s="16">
        <f>SUM(Y1048:Y1066)</f>
        <v>2124.25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214" t="s">
        <v>30</v>
      </c>
      <c r="I1080" s="214"/>
      <c r="J1080" s="214"/>
      <c r="V1080" s="17"/>
      <c r="AA1080" s="214" t="s">
        <v>31</v>
      </c>
      <c r="AB1080" s="214"/>
      <c r="AC1080" s="214"/>
    </row>
    <row r="1081" spans="1:43">
      <c r="H1081" s="214"/>
      <c r="I1081" s="214"/>
      <c r="J1081" s="214"/>
      <c r="V1081" s="17"/>
      <c r="AA1081" s="214"/>
      <c r="AB1081" s="214"/>
      <c r="AC1081" s="214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-2124.25</v>
      </c>
      <c r="E1085" s="215" t="s">
        <v>20</v>
      </c>
      <c r="F1085" s="215"/>
      <c r="G1085" s="215"/>
      <c r="H1085" s="215"/>
      <c r="V1085" s="17"/>
      <c r="X1085" s="23" t="s">
        <v>32</v>
      </c>
      <c r="Y1085" s="20">
        <f>IF(B1885="PAGADO",0,C1090)</f>
        <v>-2124.25</v>
      </c>
      <c r="AA1085" s="215" t="s">
        <v>20</v>
      </c>
      <c r="AB1085" s="215"/>
      <c r="AC1085" s="215"/>
      <c r="AD1085" s="215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2124.25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2124.25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-2124.25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-2124.25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16" t="str">
        <f>IF(Y1090&lt;0,"NO PAGAR","COBRAR'")</f>
        <v>NO PAGAR</v>
      </c>
      <c r="Y1091" s="216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216" t="str">
        <f>IF(C1090&lt;0,"NO PAGAR","COBRAR'")</f>
        <v>NO PAGAR</v>
      </c>
      <c r="C1092" s="216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209" t="s">
        <v>9</v>
      </c>
      <c r="C1093" s="2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209" t="s">
        <v>9</v>
      </c>
      <c r="Y1093" s="2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2124.25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2124.25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211" t="s">
        <v>7</v>
      </c>
      <c r="F1101" s="212"/>
      <c r="G1101" s="213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211" t="s">
        <v>7</v>
      </c>
      <c r="AB1101" s="212"/>
      <c r="AC1101" s="213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211" t="s">
        <v>7</v>
      </c>
      <c r="O1103" s="212"/>
      <c r="P1103" s="212"/>
      <c r="Q1103" s="213"/>
      <c r="R1103" s="18">
        <f>SUM(R1087:R1102)</f>
        <v>0</v>
      </c>
      <c r="S1103" s="3"/>
      <c r="V1103" s="17"/>
      <c r="X1103" s="12"/>
      <c r="Y1103" s="10"/>
      <c r="AJ1103" s="211" t="s">
        <v>7</v>
      </c>
      <c r="AK1103" s="212"/>
      <c r="AL1103" s="212"/>
      <c r="AM1103" s="213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2124.25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2124.25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73"/>
  <sheetViews>
    <sheetView topLeftCell="Y938" zoomScale="89" zoomScaleNormal="89" workbookViewId="0">
      <selection activeCell="Y953" sqref="Y953"/>
    </sheetView>
  </sheetViews>
  <sheetFormatPr baseColWidth="10" defaultRowHeight="15"/>
  <cols>
    <col min="1" max="1" width="8.85546875" customWidth="1"/>
    <col min="2" max="2" width="30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38" max="38" width="17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4" t="s">
        <v>28</v>
      </c>
      <c r="I3" s="214"/>
      <c r="J3" s="214"/>
      <c r="V3" s="17"/>
      <c r="AC3" s="217"/>
      <c r="AD3" s="217"/>
      <c r="AE3" s="217"/>
    </row>
    <row r="4" spans="2:41">
      <c r="H4" s="214"/>
      <c r="I4" s="214"/>
      <c r="J4" s="214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15" t="s">
        <v>20</v>
      </c>
      <c r="F8" s="215"/>
      <c r="G8" s="215"/>
      <c r="H8" s="215"/>
      <c r="V8" s="17"/>
      <c r="X8" s="23" t="s">
        <v>82</v>
      </c>
      <c r="Y8" s="20">
        <f>IF(B8="PAGADO",0,C13)</f>
        <v>0</v>
      </c>
      <c r="AA8" s="215" t="s">
        <v>20</v>
      </c>
      <c r="AB8" s="215"/>
      <c r="AC8" s="215"/>
      <c r="AD8" s="215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218" t="str">
        <f>IF(C13&lt;0,"NO PAGAR","COBRAR")</f>
        <v>NO PAGAR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COBRAR</v>
      </c>
      <c r="Y14" s="218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563.81999999999994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>
      <c r="H49" s="214"/>
      <c r="I49" s="214"/>
      <c r="J49" s="214"/>
      <c r="V49" s="17"/>
      <c r="AA49" s="214"/>
      <c r="AB49" s="214"/>
      <c r="AC49" s="21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15" t="s">
        <v>20</v>
      </c>
      <c r="F53" s="215"/>
      <c r="G53" s="215"/>
      <c r="H53" s="215"/>
      <c r="V53" s="17"/>
      <c r="X53" s="23" t="s">
        <v>82</v>
      </c>
      <c r="Y53" s="20">
        <f>IF(B53="PAGADO",0,C58)</f>
        <v>0</v>
      </c>
      <c r="AA53" s="215" t="s">
        <v>20</v>
      </c>
      <c r="AB53" s="215"/>
      <c r="AC53" s="215"/>
      <c r="AD53" s="215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6" t="str">
        <f>IF(Y58&lt;0,"NO PAGAR","COBRAR'")</f>
        <v>COBRAR'</v>
      </c>
      <c r="Y59" s="216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216" t="str">
        <f>IF(C58&lt;0,"NO PAGAR","COBRAR'")</f>
        <v>COBRAR'</v>
      </c>
      <c r="C60" s="21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211" t="s">
        <v>7</v>
      </c>
      <c r="F69" s="212"/>
      <c r="G69" s="213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7" t="s">
        <v>29</v>
      </c>
      <c r="AD100" s="217"/>
      <c r="AE100" s="217"/>
    </row>
    <row r="101" spans="2:41">
      <c r="H101" s="214" t="s">
        <v>28</v>
      </c>
      <c r="I101" s="214"/>
      <c r="J101" s="214"/>
      <c r="V101" s="17"/>
      <c r="AC101" s="217"/>
      <c r="AD101" s="217"/>
      <c r="AE101" s="217"/>
    </row>
    <row r="102" spans="2:41">
      <c r="H102" s="214"/>
      <c r="I102" s="214"/>
      <c r="J102" s="214"/>
      <c r="V102" s="17"/>
      <c r="AC102" s="217"/>
      <c r="AD102" s="217"/>
      <c r="AE102" s="21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15" t="s">
        <v>20</v>
      </c>
      <c r="F106" s="215"/>
      <c r="G106" s="215"/>
      <c r="H106" s="215"/>
      <c r="V106" s="17"/>
      <c r="X106" s="23" t="s">
        <v>32</v>
      </c>
      <c r="Y106" s="20">
        <f>IF(B106="PAGADO",0,C111)</f>
        <v>0</v>
      </c>
      <c r="AA106" s="215" t="s">
        <v>20</v>
      </c>
      <c r="AB106" s="215"/>
      <c r="AC106" s="215"/>
      <c r="AD106" s="215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8" t="str">
        <f>IF(C111&lt;0,"NO PAGAR","COBRAR")</f>
        <v>COBRAR</v>
      </c>
      <c r="C112" s="218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18" t="str">
        <f>IF(Y111&lt;0,"NO PAGAR","COBRAR")</f>
        <v>COBRAR</v>
      </c>
      <c r="Y112" s="21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09" t="s">
        <v>9</v>
      </c>
      <c r="C113" s="210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1" t="s">
        <v>7</v>
      </c>
      <c r="F122" s="212"/>
      <c r="G122" s="213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1" t="s">
        <v>7</v>
      </c>
      <c r="O124" s="212"/>
      <c r="P124" s="212"/>
      <c r="Q124" s="213"/>
      <c r="R124" s="18">
        <f>SUM(R108:R123)</f>
        <v>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4" t="s">
        <v>30</v>
      </c>
      <c r="I146" s="214"/>
      <c r="J146" s="214"/>
      <c r="V146" s="17"/>
      <c r="AA146" s="214" t="s">
        <v>31</v>
      </c>
      <c r="AB146" s="214"/>
      <c r="AC146" s="214"/>
    </row>
    <row r="147" spans="2:41">
      <c r="H147" s="214"/>
      <c r="I147" s="214"/>
      <c r="J147" s="214"/>
      <c r="V147" s="17"/>
      <c r="AA147" s="214"/>
      <c r="AB147" s="214"/>
      <c r="AC147" s="21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215" t="s">
        <v>20</v>
      </c>
      <c r="F151" s="215"/>
      <c r="G151" s="215"/>
      <c r="H151" s="215"/>
      <c r="V151" s="17"/>
      <c r="X151" s="23" t="s">
        <v>75</v>
      </c>
      <c r="Y151" s="20">
        <f>IF(B151="PAGADO",0,C156)</f>
        <v>0</v>
      </c>
      <c r="AA151" s="215" t="s">
        <v>20</v>
      </c>
      <c r="AB151" s="215"/>
      <c r="AC151" s="215"/>
      <c r="AD151" s="215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6" t="str">
        <f>IF(Y156&lt;0,"NO PAGAR","COBRAR'")</f>
        <v>NO PAGAR</v>
      </c>
      <c r="Y157" s="216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216" t="str">
        <f>IF(C156&lt;0,"NO PAGAR","COBRAR'")</f>
        <v>COBRAR'</v>
      </c>
      <c r="C158" s="21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209" t="s">
        <v>9</v>
      </c>
      <c r="C159" s="21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09" t="s">
        <v>9</v>
      </c>
      <c r="Y159" s="210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1" t="s">
        <v>7</v>
      </c>
      <c r="F167" s="212"/>
      <c r="G167" s="213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1" t="s">
        <v>7</v>
      </c>
      <c r="AB167" s="212"/>
      <c r="AC167" s="213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1" t="s">
        <v>7</v>
      </c>
      <c r="O169" s="212"/>
      <c r="P169" s="212"/>
      <c r="Q169" s="213"/>
      <c r="R169" s="18">
        <f>SUM(R153:R168)</f>
        <v>0</v>
      </c>
      <c r="S169" s="3"/>
      <c r="V169" s="17"/>
      <c r="X169" s="12"/>
      <c r="Y169" s="10"/>
      <c r="AJ169" s="211" t="s">
        <v>7</v>
      </c>
      <c r="AK169" s="212"/>
      <c r="AL169" s="212"/>
      <c r="AM169" s="213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17" t="s">
        <v>29</v>
      </c>
      <c r="AD185" s="217"/>
      <c r="AE185" s="217"/>
    </row>
    <row r="186" spans="2:41">
      <c r="H186" s="214" t="s">
        <v>28</v>
      </c>
      <c r="I186" s="214"/>
      <c r="J186" s="214"/>
      <c r="V186" s="17"/>
      <c r="AC186" s="217"/>
      <c r="AD186" s="217"/>
      <c r="AE186" s="217"/>
    </row>
    <row r="187" spans="2:41">
      <c r="H187" s="214"/>
      <c r="I187" s="214"/>
      <c r="J187" s="214"/>
      <c r="V187" s="17"/>
      <c r="AC187" s="217"/>
      <c r="AD187" s="217"/>
      <c r="AE187" s="217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215" t="s">
        <v>20</v>
      </c>
      <c r="F191" s="215"/>
      <c r="G191" s="215"/>
      <c r="H191" s="215"/>
      <c r="V191" s="17"/>
      <c r="X191" s="23" t="s">
        <v>32</v>
      </c>
      <c r="Y191" s="20">
        <f>IF(B191="PAGADO",0,C196)</f>
        <v>0</v>
      </c>
      <c r="AA191" s="215" t="s">
        <v>20</v>
      </c>
      <c r="AB191" s="215"/>
      <c r="AC191" s="215"/>
      <c r="AD191" s="215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18" t="str">
        <f>IF(C196&lt;0,"NO PAGAR","COBRAR")</f>
        <v>COBRAR</v>
      </c>
      <c r="C197" s="218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218" t="str">
        <f>IF(Y196&lt;0,"NO PAGAR","COBRAR")</f>
        <v>NO PAGAR</v>
      </c>
      <c r="Y197" s="21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09" t="s">
        <v>9</v>
      </c>
      <c r="C198" s="210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209" t="s">
        <v>9</v>
      </c>
      <c r="Y198" s="2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1" t="s">
        <v>7</v>
      </c>
      <c r="F207" s="212"/>
      <c r="G207" s="213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211" t="s">
        <v>7</v>
      </c>
      <c r="AB207" s="212"/>
      <c r="AC207" s="213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1" t="s">
        <v>7</v>
      </c>
      <c r="O209" s="212"/>
      <c r="P209" s="212"/>
      <c r="Q209" s="213"/>
      <c r="R209" s="18">
        <f>SUM(R193:R208)</f>
        <v>100</v>
      </c>
      <c r="S209" s="3"/>
      <c r="V209" s="17"/>
      <c r="X209" s="12"/>
      <c r="Y209" s="10"/>
      <c r="AJ209" s="211" t="s">
        <v>7</v>
      </c>
      <c r="AK209" s="212"/>
      <c r="AL209" s="212"/>
      <c r="AM209" s="213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14" t="s">
        <v>30</v>
      </c>
      <c r="I231" s="214"/>
      <c r="J231" s="214"/>
      <c r="V231" s="17"/>
      <c r="AA231" s="214" t="s">
        <v>31</v>
      </c>
      <c r="AB231" s="214"/>
      <c r="AC231" s="214"/>
    </row>
    <row r="232" spans="1:43">
      <c r="H232" s="214"/>
      <c r="I232" s="214"/>
      <c r="J232" s="214"/>
      <c r="V232" s="17"/>
      <c r="AA232" s="214"/>
      <c r="AB232" s="214"/>
      <c r="AC232" s="214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215" t="s">
        <v>20</v>
      </c>
      <c r="F236" s="215"/>
      <c r="G236" s="215"/>
      <c r="H236" s="215"/>
      <c r="V236" s="17"/>
      <c r="X236" s="23" t="s">
        <v>32</v>
      </c>
      <c r="Y236" s="20">
        <f>IF(B236="PAGADO",0,C241)</f>
        <v>-2894.8</v>
      </c>
      <c r="AA236" s="215" t="s">
        <v>20</v>
      </c>
      <c r="AB236" s="215"/>
      <c r="AC236" s="215"/>
      <c r="AD236" s="215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16" t="str">
        <f>IF(Y241&lt;0,"NO PAGAR","COBRAR'")</f>
        <v>NO PAGAR</v>
      </c>
      <c r="Y242" s="216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216" t="str">
        <f>IF(C241&lt;0,"NO PAGAR","COBRAR'")</f>
        <v>NO PAGAR</v>
      </c>
      <c r="C243" s="216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209" t="s">
        <v>9</v>
      </c>
      <c r="C244" s="2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09" t="s">
        <v>9</v>
      </c>
      <c r="Y244" s="210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1" t="s">
        <v>7</v>
      </c>
      <c r="F252" s="212"/>
      <c r="G252" s="213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1" t="s">
        <v>7</v>
      </c>
      <c r="AB252" s="212"/>
      <c r="AC252" s="213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1" t="s">
        <v>7</v>
      </c>
      <c r="O254" s="212"/>
      <c r="P254" s="212"/>
      <c r="Q254" s="213"/>
      <c r="R254" s="18">
        <f>SUM(R238:R253)</f>
        <v>3042</v>
      </c>
      <c r="S254" s="3"/>
      <c r="V254" s="17"/>
      <c r="X254" s="12"/>
      <c r="Y254" s="10"/>
      <c r="AJ254" s="211" t="s">
        <v>7</v>
      </c>
      <c r="AK254" s="212"/>
      <c r="AL254" s="212"/>
      <c r="AM254" s="213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17" t="s">
        <v>29</v>
      </c>
      <c r="AD277" s="217"/>
      <c r="AE277" s="217"/>
    </row>
    <row r="278" spans="2:41">
      <c r="H278" s="214" t="s">
        <v>28</v>
      </c>
      <c r="I278" s="214"/>
      <c r="J278" s="214"/>
      <c r="V278" s="17"/>
      <c r="AC278" s="217"/>
      <c r="AD278" s="217"/>
      <c r="AE278" s="217"/>
    </row>
    <row r="279" spans="2:41">
      <c r="H279" s="214"/>
      <c r="I279" s="214"/>
      <c r="J279" s="214"/>
      <c r="V279" s="17"/>
      <c r="AC279" s="217"/>
      <c r="AD279" s="217"/>
      <c r="AE279" s="217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215" t="s">
        <v>20</v>
      </c>
      <c r="F283" s="215"/>
      <c r="G283" s="215"/>
      <c r="H283" s="215"/>
      <c r="V283" s="17"/>
      <c r="X283" s="23" t="s">
        <v>32</v>
      </c>
      <c r="Y283" s="20">
        <f>IF(B283="PAGADO",0,C288)</f>
        <v>0</v>
      </c>
      <c r="AA283" s="215" t="s">
        <v>20</v>
      </c>
      <c r="AB283" s="215"/>
      <c r="AC283" s="215"/>
      <c r="AD283" s="215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18" t="str">
        <f>IF(C288&lt;0,"NO PAGAR","COBRAR")</f>
        <v>COBRAR</v>
      </c>
      <c r="C289" s="218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18" t="str">
        <f>IF(Y288&lt;0,"NO PAGAR","COBRAR")</f>
        <v>NO PAGAR</v>
      </c>
      <c r="Y289" s="21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09" t="s">
        <v>9</v>
      </c>
      <c r="C290" s="210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209" t="s">
        <v>9</v>
      </c>
      <c r="Y290" s="2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1" t="s">
        <v>7</v>
      </c>
      <c r="F299" s="212"/>
      <c r="G299" s="213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1" t="s">
        <v>7</v>
      </c>
      <c r="AB299" s="212"/>
      <c r="AC299" s="213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1" t="s">
        <v>7</v>
      </c>
      <c r="O301" s="212"/>
      <c r="P301" s="212"/>
      <c r="Q301" s="213"/>
      <c r="R301" s="18">
        <f>SUM(R285:R300)</f>
        <v>870</v>
      </c>
      <c r="S301" s="3"/>
      <c r="V301" s="17"/>
      <c r="X301" s="12"/>
      <c r="Y301" s="10"/>
      <c r="AJ301" s="211" t="s">
        <v>7</v>
      </c>
      <c r="AK301" s="212"/>
      <c r="AL301" s="212"/>
      <c r="AM301" s="213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14" t="s">
        <v>30</v>
      </c>
      <c r="I323" s="214"/>
      <c r="J323" s="214"/>
      <c r="V323" s="17"/>
      <c r="AA323" s="214" t="s">
        <v>31</v>
      </c>
      <c r="AB323" s="214"/>
      <c r="AC323" s="214"/>
    </row>
    <row r="324" spans="1:43">
      <c r="H324" s="214"/>
      <c r="I324" s="214"/>
      <c r="J324" s="214"/>
      <c r="V324" s="17"/>
      <c r="AA324" s="214"/>
      <c r="AB324" s="214"/>
      <c r="AC324" s="214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215" t="s">
        <v>20</v>
      </c>
      <c r="F328" s="215"/>
      <c r="G328" s="215"/>
      <c r="H328" s="215"/>
      <c r="V328" s="17"/>
      <c r="X328" s="23" t="s">
        <v>32</v>
      </c>
      <c r="Y328" s="20">
        <f>IF(B1073="PAGADO",0,C333)</f>
        <v>-412.94000000000005</v>
      </c>
      <c r="AA328" s="215" t="s">
        <v>20</v>
      </c>
      <c r="AB328" s="215"/>
      <c r="AC328" s="215"/>
      <c r="AD328" s="215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216" t="str">
        <f>IF(Y333&lt;0,"NO PAGAR","COBRAR'")</f>
        <v>NO PAGAR</v>
      </c>
      <c r="Y334" s="216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>
      <c r="B335" s="216" t="str">
        <f>IF(C333&lt;0,"NO PAGAR","COBRAR'")</f>
        <v>NO PAGAR</v>
      </c>
      <c r="C335" s="216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209" t="s">
        <v>9</v>
      </c>
      <c r="C336" s="210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209" t="s">
        <v>9</v>
      </c>
      <c r="Y336" s="2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>
        <v>141.13999999999999</v>
      </c>
      <c r="E344" s="211" t="s">
        <v>7</v>
      </c>
      <c r="F344" s="212"/>
      <c r="G344" s="213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1" t="s">
        <v>7</v>
      </c>
      <c r="AB344" s="212"/>
      <c r="AC344" s="213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1" t="s">
        <v>7</v>
      </c>
      <c r="O346" s="212"/>
      <c r="P346" s="212"/>
      <c r="Q346" s="213"/>
      <c r="R346" s="18">
        <f>SUM(R330:R345)</f>
        <v>163.55000000000001</v>
      </c>
      <c r="S346" s="3"/>
      <c r="V346" s="17"/>
      <c r="X346" s="12"/>
      <c r="Y346" s="10"/>
      <c r="AJ346" s="211" t="s">
        <v>7</v>
      </c>
      <c r="AK346" s="212"/>
      <c r="AL346" s="212"/>
      <c r="AM346" s="213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14" t="s">
        <v>28</v>
      </c>
      <c r="I371" s="214"/>
      <c r="J371" s="214"/>
      <c r="V371" s="17"/>
    </row>
    <row r="372" spans="2:41">
      <c r="H372" s="214"/>
      <c r="I372" s="214"/>
      <c r="J372" s="214"/>
      <c r="V372" s="17"/>
    </row>
    <row r="373" spans="2:41">
      <c r="V373" s="17"/>
      <c r="AA373" s="105"/>
      <c r="AB373" s="105"/>
      <c r="AC373" s="226" t="s">
        <v>29</v>
      </c>
      <c r="AD373" s="226"/>
      <c r="AE373" s="226"/>
    </row>
    <row r="374" spans="2:41">
      <c r="V374" s="17"/>
      <c r="AA374" s="105"/>
      <c r="AB374" s="105"/>
      <c r="AC374" s="226"/>
      <c r="AD374" s="226"/>
      <c r="AE374" s="226"/>
    </row>
    <row r="375" spans="2:41" ht="23.25">
      <c r="B375" s="22" t="s">
        <v>64</v>
      </c>
      <c r="V375" s="17"/>
      <c r="X375" s="22" t="s">
        <v>64</v>
      </c>
      <c r="AA375" s="105"/>
      <c r="AB375" s="105"/>
      <c r="AC375" s="226"/>
      <c r="AD375" s="226"/>
      <c r="AE375" s="226"/>
    </row>
    <row r="376" spans="2:41" ht="23.25">
      <c r="B376" s="23" t="s">
        <v>32</v>
      </c>
      <c r="C376" s="20">
        <f>IF(X328="PAGADO",0,Y333)</f>
        <v>-1811.12</v>
      </c>
      <c r="E376" s="215" t="s">
        <v>20</v>
      </c>
      <c r="F376" s="215"/>
      <c r="G376" s="215"/>
      <c r="H376" s="215"/>
      <c r="V376" s="17"/>
      <c r="X376" s="23" t="s">
        <v>32</v>
      </c>
      <c r="Y376" s="20">
        <f>IF(B376="PAGADO",0,C381)</f>
        <v>-1561.12</v>
      </c>
      <c r="AA376" s="215" t="s">
        <v>20</v>
      </c>
      <c r="AB376" s="215"/>
      <c r="AC376" s="215"/>
      <c r="AD376" s="215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218" t="str">
        <f>IF(C381&lt;0,"NO PAGAR","COBRAR")</f>
        <v>NO PAGAR</v>
      </c>
      <c r="C382" s="218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18" t="str">
        <f>IF(Y381&lt;0,"NO PAGAR","COBRAR")</f>
        <v>NO PAGAR</v>
      </c>
      <c r="Y382" s="218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209" t="s">
        <v>9</v>
      </c>
      <c r="C383" s="210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209" t="s">
        <v>9</v>
      </c>
      <c r="Y383" s="210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211" t="s">
        <v>7</v>
      </c>
      <c r="F391" s="212"/>
      <c r="G391" s="213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211" t="s">
        <v>7</v>
      </c>
      <c r="AB392" s="212"/>
      <c r="AC392" s="213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211" t="s">
        <v>7</v>
      </c>
      <c r="O394" s="212"/>
      <c r="P394" s="212"/>
      <c r="Q394" s="213"/>
      <c r="R394" s="18">
        <f>SUM(R378:R393)</f>
        <v>1300</v>
      </c>
      <c r="S394" s="3"/>
      <c r="V394" s="17"/>
      <c r="X394" s="12"/>
      <c r="Y394" s="10"/>
      <c r="AJ394" s="211" t="s">
        <v>7</v>
      </c>
      <c r="AK394" s="212"/>
      <c r="AL394" s="212"/>
      <c r="AM394" s="213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5" t="s">
        <v>30</v>
      </c>
      <c r="I411" s="75"/>
      <c r="J411" s="75"/>
      <c r="V411" s="17"/>
      <c r="AA411" s="214" t="s">
        <v>31</v>
      </c>
      <c r="AB411" s="214"/>
      <c r="AC411" s="214"/>
    </row>
    <row r="412" spans="1:43" ht="15" customHeight="1">
      <c r="H412" s="75"/>
      <c r="I412" s="75"/>
      <c r="J412" s="75"/>
      <c r="V412" s="17"/>
      <c r="AA412" s="214"/>
      <c r="AB412" s="214"/>
      <c r="AC412" s="214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215" t="s">
        <v>20</v>
      </c>
      <c r="F416" s="215"/>
      <c r="G416" s="215"/>
      <c r="H416" s="215"/>
      <c r="V416" s="17"/>
      <c r="X416" s="23" t="s">
        <v>32</v>
      </c>
      <c r="Y416" s="20">
        <f>IF(B416="PAGADO",0,C421)</f>
        <v>0</v>
      </c>
      <c r="AA416" s="215" t="s">
        <v>20</v>
      </c>
      <c r="AB416" s="215"/>
      <c r="AC416" s="215"/>
      <c r="AD416" s="215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216" t="str">
        <f>IF(Y421&lt;0,"NO PAGAR","COBRAR'")</f>
        <v>NO PAGAR</v>
      </c>
      <c r="Y422" s="216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>
      <c r="B423" s="216" t="str">
        <f>IF(C421&lt;0,"NO PAGAR","COBRAR'")</f>
        <v>COBRAR'</v>
      </c>
      <c r="C423" s="216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>
      <c r="B424" s="209" t="s">
        <v>9</v>
      </c>
      <c r="C424" s="210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209" t="s">
        <v>9</v>
      </c>
      <c r="Y424" s="210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211" t="s">
        <v>7</v>
      </c>
      <c r="AK425" s="212"/>
      <c r="AL425" s="212"/>
      <c r="AM425" s="213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211" t="s">
        <v>7</v>
      </c>
      <c r="F432" s="212"/>
      <c r="G432" s="213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211" t="s">
        <v>7</v>
      </c>
      <c r="AB432" s="212"/>
      <c r="AC432" s="213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>
      <c r="B434" s="12"/>
      <c r="C434" s="10"/>
      <c r="N434" s="211" t="s">
        <v>7</v>
      </c>
      <c r="O434" s="212"/>
      <c r="P434" s="212"/>
      <c r="Q434" s="213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215" t="s">
        <v>20</v>
      </c>
      <c r="F462" s="215"/>
      <c r="G462" s="215"/>
      <c r="H462" s="215"/>
      <c r="V462" s="17"/>
      <c r="X462" s="23" t="s">
        <v>32</v>
      </c>
      <c r="Y462" s="20">
        <f>IF(B462="PAGADO",0,C467)</f>
        <v>-526.89999999999986</v>
      </c>
      <c r="AA462" s="215" t="s">
        <v>20</v>
      </c>
      <c r="AB462" s="215"/>
      <c r="AC462" s="215"/>
      <c r="AD462" s="215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218" t="str">
        <f>IF(C467&lt;0,"NO PAGAR","COBRAR")</f>
        <v>NO PAGAR</v>
      </c>
      <c r="C468" s="218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18" t="str">
        <f>IF(Y467&lt;0,"NO PAGAR","COBRAR")</f>
        <v>NO PAGAR</v>
      </c>
      <c r="Y468" s="218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209" t="s">
        <v>9</v>
      </c>
      <c r="C469" s="210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209" t="s">
        <v>9</v>
      </c>
      <c r="Y469" s="2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211" t="s">
        <v>7</v>
      </c>
      <c r="AK471" s="212"/>
      <c r="AL471" s="212"/>
      <c r="AM471" s="213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>
      <c r="B478" s="11" t="s">
        <v>17</v>
      </c>
      <c r="C478" s="10"/>
      <c r="E478" s="211" t="s">
        <v>7</v>
      </c>
      <c r="F478" s="212"/>
      <c r="G478" s="213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211" t="s">
        <v>7</v>
      </c>
      <c r="AB478" s="212"/>
      <c r="AC478" s="213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>
      <c r="B480" s="12"/>
      <c r="C480" s="10"/>
      <c r="N480" s="211" t="s">
        <v>7</v>
      </c>
      <c r="O480" s="212"/>
      <c r="P480" s="212"/>
      <c r="Q480" s="213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5"/>
      <c r="I497" s="75"/>
      <c r="J497" s="75"/>
      <c r="V497" s="17"/>
      <c r="AA497" s="214" t="s">
        <v>31</v>
      </c>
      <c r="AB497" s="214"/>
      <c r="AC497" s="214"/>
    </row>
    <row r="498" spans="2:41" ht="15" customHeight="1">
      <c r="E498" s="214"/>
      <c r="F498" s="214"/>
      <c r="H498" s="75"/>
      <c r="I498" s="75"/>
      <c r="J498" s="75"/>
      <c r="V498" s="17"/>
      <c r="AA498" s="214"/>
      <c r="AB498" s="214"/>
      <c r="AC498" s="214"/>
    </row>
    <row r="499" spans="2:41" ht="26.25">
      <c r="B499" s="24" t="s">
        <v>66</v>
      </c>
      <c r="E499" s="214" t="s">
        <v>30</v>
      </c>
      <c r="F499" s="214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215" t="s">
        <v>20</v>
      </c>
      <c r="F500" s="215"/>
      <c r="G500" s="215"/>
      <c r="H500" s="215"/>
      <c r="V500" s="17"/>
      <c r="X500" s="23" t="s">
        <v>32</v>
      </c>
      <c r="Y500" s="20">
        <f>IF(B500="PAGADO",0,C505)</f>
        <v>0</v>
      </c>
      <c r="AA500" s="215" t="s">
        <v>20</v>
      </c>
      <c r="AB500" s="215"/>
      <c r="AC500" s="215"/>
      <c r="AD500" s="215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16" t="str">
        <f>IF(Y505&lt;0,"NO PAGAR","COBRAR'")</f>
        <v>COBRAR'</v>
      </c>
      <c r="Y506" s="216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216" t="str">
        <f>IF(C505&lt;0,"NO PAGAR","COBRAR'")</f>
        <v>COBRAR'</v>
      </c>
      <c r="C507" s="216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209" t="s">
        <v>9</v>
      </c>
      <c r="C508" s="210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209" t="s">
        <v>9</v>
      </c>
      <c r="Y508" s="210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211" t="s">
        <v>7</v>
      </c>
      <c r="AB516" s="212"/>
      <c r="AC516" s="213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211" t="s">
        <v>7</v>
      </c>
      <c r="O518" s="212"/>
      <c r="P518" s="212"/>
      <c r="Q518" s="213"/>
      <c r="R518" s="18">
        <f>SUM(R502:R517)</f>
        <v>50</v>
      </c>
      <c r="S518" s="3"/>
      <c r="V518" s="17"/>
      <c r="X518" s="12"/>
      <c r="Y518" s="10"/>
      <c r="AJ518" s="211" t="s">
        <v>7</v>
      </c>
      <c r="AK518" s="212"/>
      <c r="AL518" s="212"/>
      <c r="AM518" s="213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223" t="s">
        <v>955</v>
      </c>
      <c r="F524" s="224"/>
      <c r="G524" s="225"/>
      <c r="H524" s="150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217" t="s">
        <v>29</v>
      </c>
      <c r="AD545" s="217"/>
      <c r="AE545" s="217"/>
    </row>
    <row r="546" spans="2:41" ht="21.75" customHeight="1">
      <c r="H546" s="75" t="s">
        <v>28</v>
      </c>
      <c r="I546" s="75"/>
      <c r="J546" s="75"/>
      <c r="V546" s="17"/>
      <c r="AC546" s="217"/>
      <c r="AD546" s="217"/>
      <c r="AE546" s="217"/>
    </row>
    <row r="547" spans="2:41" ht="15" customHeight="1">
      <c r="H547" s="75"/>
      <c r="I547" s="75"/>
      <c r="J547" s="75"/>
      <c r="V547" s="17"/>
      <c r="AC547" s="217"/>
      <c r="AD547" s="217"/>
      <c r="AE547" s="217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215" t="s">
        <v>20</v>
      </c>
      <c r="F551" s="215"/>
      <c r="G551" s="215"/>
      <c r="H551" s="215"/>
      <c r="V551" s="17"/>
      <c r="X551" s="23" t="s">
        <v>32</v>
      </c>
      <c r="Y551" s="20">
        <f>IF(B551="PAGADO",0,C556)</f>
        <v>-153.00000000000023</v>
      </c>
      <c r="AA551" s="215" t="s">
        <v>20</v>
      </c>
      <c r="AB551" s="215"/>
      <c r="AC551" s="215"/>
      <c r="AD551" s="215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218" t="str">
        <f>IF(C556&lt;0,"NO PAGAR","COBRAR")</f>
        <v>NO PAGAR</v>
      </c>
      <c r="C557" s="218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18" t="str">
        <f>IF(Y556&lt;0,"NO PAGAR","COBRAR")</f>
        <v>COBRAR</v>
      </c>
      <c r="Y557" s="218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209" t="s">
        <v>9</v>
      </c>
      <c r="C558" s="21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09" t="s">
        <v>9</v>
      </c>
      <c r="Y558" s="210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1023</v>
      </c>
      <c r="C567" s="10">
        <v>180</v>
      </c>
      <c r="E567" s="211" t="s">
        <v>7</v>
      </c>
      <c r="F567" s="212"/>
      <c r="G567" s="213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211" t="s">
        <v>7</v>
      </c>
      <c r="AB567" s="212"/>
      <c r="AC567" s="213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211" t="s">
        <v>7</v>
      </c>
      <c r="O569" s="212"/>
      <c r="P569" s="212"/>
      <c r="Q569" s="213"/>
      <c r="R569" s="18">
        <f>SUM(R553:R568)</f>
        <v>1287.51</v>
      </c>
      <c r="S569" s="3"/>
      <c r="V569" s="17"/>
      <c r="X569" s="12"/>
      <c r="Y569" s="10"/>
      <c r="AJ569" s="211" t="s">
        <v>7</v>
      </c>
      <c r="AK569" s="212"/>
      <c r="AL569" s="212"/>
      <c r="AM569" s="213"/>
      <c r="AN569" s="18">
        <f>SUM(AN553:AN568)</f>
        <v>80</v>
      </c>
      <c r="AO569" s="3"/>
    </row>
    <row r="570" spans="2:41" ht="27" thickBot="1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5" t="s">
        <v>30</v>
      </c>
      <c r="I584" s="75"/>
      <c r="J584" s="75"/>
      <c r="V584" s="17"/>
      <c r="AA584" s="214" t="s">
        <v>31</v>
      </c>
      <c r="AB584" s="214"/>
      <c r="AC584" s="214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215" t="s">
        <v>20</v>
      </c>
      <c r="F586" s="215"/>
      <c r="G586" s="215"/>
      <c r="H586" s="215"/>
      <c r="V586" s="17"/>
      <c r="X586" s="23" t="s">
        <v>32</v>
      </c>
      <c r="Y586" s="20">
        <f>IF(B586="PAGADO",0,C591)</f>
        <v>0</v>
      </c>
      <c r="AA586" s="215" t="s">
        <v>20</v>
      </c>
      <c r="AB586" s="215"/>
      <c r="AC586" s="215"/>
      <c r="AD586" s="215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16" t="str">
        <f>IF(Y591&lt;0,"NO PAGAR","COBRAR'")</f>
        <v>COBRAR'</v>
      </c>
      <c r="Y592" s="216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216" t="str">
        <f>IF(C591&lt;0,"NO PAGAR","COBRAR'")</f>
        <v>COBRAR'</v>
      </c>
      <c r="C593" s="216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209" t="s">
        <v>9</v>
      </c>
      <c r="C594" s="210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209" t="s">
        <v>9</v>
      </c>
      <c r="Y594" s="2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211" t="s">
        <v>7</v>
      </c>
      <c r="F602" s="212"/>
      <c r="G602" s="213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211" t="s">
        <v>7</v>
      </c>
      <c r="AB602" s="212"/>
      <c r="AC602" s="213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211" t="s">
        <v>7</v>
      </c>
      <c r="O604" s="212"/>
      <c r="P604" s="212"/>
      <c r="Q604" s="213"/>
      <c r="R604" s="18">
        <f>SUM(R588:R603)</f>
        <v>2300</v>
      </c>
      <c r="S604" s="3"/>
      <c r="V604" s="17"/>
      <c r="X604" s="12"/>
      <c r="Y604" s="10"/>
      <c r="AJ604" s="211" t="s">
        <v>7</v>
      </c>
      <c r="AK604" s="212"/>
      <c r="AL604" s="212"/>
      <c r="AM604" s="213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217" t="s">
        <v>29</v>
      </c>
      <c r="AD626" s="217"/>
      <c r="AE626" s="217"/>
    </row>
    <row r="627" spans="2:41" ht="27" customHeight="1">
      <c r="H627" s="75" t="s">
        <v>28</v>
      </c>
      <c r="I627" s="75"/>
      <c r="J627" s="75"/>
      <c r="V627" s="17"/>
      <c r="AC627" s="217"/>
      <c r="AD627" s="217"/>
      <c r="AE627" s="217"/>
    </row>
    <row r="628" spans="2:41" ht="15" customHeight="1">
      <c r="H628" s="75"/>
      <c r="I628" s="75"/>
      <c r="J628" s="75"/>
      <c r="V628" s="17"/>
      <c r="AC628" s="217"/>
      <c r="AD628" s="217"/>
      <c r="AE628" s="217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215" t="s">
        <v>20</v>
      </c>
      <c r="F632" s="215"/>
      <c r="G632" s="215"/>
      <c r="H632" s="215"/>
      <c r="V632" s="17"/>
      <c r="X632" s="23" t="s">
        <v>32</v>
      </c>
      <c r="Y632" s="20">
        <f>IF(B632="PAGADO",0,C637)</f>
        <v>0</v>
      </c>
      <c r="AA632" s="215" t="s">
        <v>20</v>
      </c>
      <c r="AB632" s="215"/>
      <c r="AC632" s="215"/>
      <c r="AD632" s="215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218" t="str">
        <f>IF(C637&lt;0,"NO PAGAR","COBRAR")</f>
        <v>COBRAR</v>
      </c>
      <c r="C638" s="218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218" t="str">
        <f>IF(Y637&lt;0,"NO PAGAR","COBRAR")</f>
        <v>COBRAR</v>
      </c>
      <c r="Y638" s="218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209" t="s">
        <v>9</v>
      </c>
      <c r="C639" s="210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209" t="s">
        <v>9</v>
      </c>
      <c r="Y639" s="2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211" t="s">
        <v>7</v>
      </c>
      <c r="F648" s="212"/>
      <c r="G648" s="213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211" t="s">
        <v>7</v>
      </c>
      <c r="AB648" s="212"/>
      <c r="AC648" s="213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211" t="s">
        <v>7</v>
      </c>
      <c r="O650" s="212"/>
      <c r="P650" s="212"/>
      <c r="Q650" s="213"/>
      <c r="R650" s="18">
        <f>SUM(R634:R649)</f>
        <v>420</v>
      </c>
      <c r="S650" s="3"/>
      <c r="V650" s="17"/>
      <c r="X650" s="12"/>
      <c r="Y650" s="10"/>
      <c r="AJ650" s="211" t="s">
        <v>7</v>
      </c>
      <c r="AK650" s="212"/>
      <c r="AL650" s="212"/>
      <c r="AM650" s="213"/>
      <c r="AN650" s="18">
        <f>SUM(AN634:AN649)</f>
        <v>40</v>
      </c>
      <c r="AO650" s="3"/>
    </row>
    <row r="651" spans="2:41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5" t="s">
        <v>30</v>
      </c>
      <c r="I667" s="75"/>
      <c r="J667" s="75"/>
      <c r="V667" s="17"/>
      <c r="AA667" s="214" t="s">
        <v>31</v>
      </c>
      <c r="AB667" s="214"/>
      <c r="AC667" s="214"/>
    </row>
    <row r="668" spans="1:43" ht="15" customHeight="1">
      <c r="H668" s="75"/>
      <c r="I668" s="75"/>
      <c r="J668" s="75"/>
      <c r="V668" s="17"/>
      <c r="AA668" s="214"/>
      <c r="AB668" s="214"/>
      <c r="AC668" s="214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215" t="s">
        <v>1194</v>
      </c>
      <c r="F672" s="215"/>
      <c r="G672" s="215"/>
      <c r="H672" s="215"/>
      <c r="V672" s="17"/>
      <c r="X672" s="23" t="s">
        <v>32</v>
      </c>
      <c r="Y672" s="20">
        <f>IF(B672="PAGADO",0,C677)</f>
        <v>0</v>
      </c>
      <c r="AA672" s="215" t="s">
        <v>20</v>
      </c>
      <c r="AB672" s="215"/>
      <c r="AC672" s="215"/>
      <c r="AD672" s="215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16" t="str">
        <f>IF(Y677&lt;0,"NO PAGAR","COBRAR'")</f>
        <v>NO PAGAR</v>
      </c>
      <c r="Y678" s="216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>
      <c r="B679" s="216" t="str">
        <f>IF(C677&lt;0,"NO PAGAR","COBRAR'")</f>
        <v>COBRAR'</v>
      </c>
      <c r="C679" s="216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209" t="s">
        <v>9</v>
      </c>
      <c r="C680" s="2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09" t="s">
        <v>9</v>
      </c>
      <c r="Y680" s="2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211" t="s">
        <v>7</v>
      </c>
      <c r="F688" s="212"/>
      <c r="G688" s="213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211" t="s">
        <v>7</v>
      </c>
      <c r="AB688" s="212"/>
      <c r="AC688" s="213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>
      <c r="B690" s="12"/>
      <c r="C690" s="10"/>
      <c r="N690" s="211" t="s">
        <v>7</v>
      </c>
      <c r="O690" s="212"/>
      <c r="P690" s="212"/>
      <c r="Q690" s="213"/>
      <c r="R690" s="18">
        <f>SUM(R674:R689)</f>
        <v>0</v>
      </c>
      <c r="S690" s="3"/>
      <c r="V690" s="17"/>
      <c r="X690" s="12"/>
      <c r="Y690" s="10"/>
      <c r="AJ690" s="211" t="s">
        <v>7</v>
      </c>
      <c r="AK690" s="212"/>
      <c r="AL690" s="212"/>
      <c r="AM690" s="213"/>
      <c r="AN690" s="18">
        <f>SUM(AN674:AN689)</f>
        <v>2900</v>
      </c>
      <c r="AO690" s="3"/>
    </row>
    <row r="691" spans="2:43" ht="15.75" thickBot="1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>
      <c r="B694" s="12"/>
      <c r="C694" s="10"/>
      <c r="V694" s="17"/>
      <c r="X694" s="12"/>
      <c r="Y694" s="10"/>
      <c r="AN694" s="1">
        <f>SUM(AN691:AN693)</f>
        <v>585.01</v>
      </c>
    </row>
    <row r="695" spans="2:43">
      <c r="B695" s="12"/>
      <c r="C695" s="10"/>
      <c r="V695" s="17"/>
      <c r="X695" s="12"/>
      <c r="Y695" s="10"/>
    </row>
    <row r="696" spans="2:43">
      <c r="B696" s="12"/>
      <c r="C696" s="10"/>
      <c r="V696" s="17"/>
      <c r="X696" s="12"/>
      <c r="Y696" s="10"/>
    </row>
    <row r="697" spans="2:43">
      <c r="B697" s="12"/>
      <c r="C697" s="10"/>
      <c r="V697" s="17"/>
      <c r="X697" s="12"/>
      <c r="Y697" s="10"/>
    </row>
    <row r="698" spans="2:43">
      <c r="B698" s="12"/>
      <c r="C698" s="10"/>
      <c r="V698" s="17"/>
      <c r="X698" s="12"/>
      <c r="Y698" s="10"/>
    </row>
    <row r="699" spans="2:43">
      <c r="B699" s="11"/>
      <c r="C699" s="10"/>
      <c r="V699" s="17"/>
      <c r="X699" s="11"/>
      <c r="Y699" s="10"/>
    </row>
    <row r="700" spans="2:43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>
      <c r="E701" s="1" t="s">
        <v>19</v>
      </c>
      <c r="V701" s="17"/>
      <c r="AA701" s="1" t="s">
        <v>19</v>
      </c>
    </row>
    <row r="702" spans="2:43">
      <c r="V702" s="17"/>
    </row>
    <row r="703" spans="2:43">
      <c r="V703" s="17"/>
    </row>
    <row r="704" spans="2:43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217" t="s">
        <v>29</v>
      </c>
      <c r="AD714" s="217"/>
      <c r="AE714" s="217"/>
    </row>
    <row r="715" spans="2:31" ht="24" customHeight="1">
      <c r="H715" s="75" t="s">
        <v>28</v>
      </c>
      <c r="I715" s="75"/>
      <c r="J715" s="75"/>
      <c r="V715" s="17"/>
      <c r="AC715" s="217"/>
      <c r="AD715" s="217"/>
      <c r="AE715" s="217"/>
    </row>
    <row r="716" spans="2:31" ht="15" customHeight="1">
      <c r="H716" s="75"/>
      <c r="I716" s="75"/>
      <c r="J716" s="75"/>
      <c r="V716" s="17"/>
      <c r="AC716" s="217"/>
      <c r="AD716" s="217"/>
      <c r="AE716" s="217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6.25">
      <c r="B720" s="23" t="s">
        <v>32</v>
      </c>
      <c r="C720" s="20">
        <f>IF(X672="PAGADO",0,Y677)</f>
        <v>-2775.01</v>
      </c>
      <c r="E720" s="215" t="s">
        <v>20</v>
      </c>
      <c r="F720" s="215"/>
      <c r="G720" s="215"/>
      <c r="H720" s="215"/>
      <c r="O720" s="222" t="s">
        <v>10</v>
      </c>
      <c r="P720" s="222"/>
      <c r="Q720" s="222"/>
      <c r="V720" s="17"/>
      <c r="X720" s="23" t="s">
        <v>32</v>
      </c>
      <c r="Y720" s="20">
        <f>IF(B720="PAGADO",0,C725)</f>
        <v>-1115.3899999999999</v>
      </c>
      <c r="AA720" s="215" t="s">
        <v>20</v>
      </c>
      <c r="AB720" s="215"/>
      <c r="AC720" s="215"/>
      <c r="AD720" s="215"/>
    </row>
    <row r="721" spans="2:41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>
      <c r="B726" s="218" t="str">
        <f>IF(C725&lt;0,"NO PAGAR","COBRAR")</f>
        <v>NO PAGAR</v>
      </c>
      <c r="C726" s="218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18" t="str">
        <f>IF(Y725&lt;0,"NO PAGAR","COBRAR")</f>
        <v>NO PAGAR</v>
      </c>
      <c r="Y726" s="218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>
      <c r="B727" s="209" t="s">
        <v>9</v>
      </c>
      <c r="C727" s="210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209" t="s">
        <v>9</v>
      </c>
      <c r="Y727" s="210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1334</v>
      </c>
      <c r="C736" s="10">
        <f>R739</f>
        <v>122.16</v>
      </c>
      <c r="E736" s="211" t="s">
        <v>7</v>
      </c>
      <c r="F736" s="212"/>
      <c r="G736" s="213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211" t="s">
        <v>7</v>
      </c>
      <c r="AB736" s="212"/>
      <c r="AC736" s="213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>
      <c r="B738" s="12"/>
      <c r="C738" s="10"/>
      <c r="N738" s="211" t="s">
        <v>7</v>
      </c>
      <c r="O738" s="212"/>
      <c r="P738" s="212"/>
      <c r="Q738" s="213"/>
      <c r="R738" s="18">
        <f>SUM(R722:R737)</f>
        <v>400</v>
      </c>
      <c r="S738" s="3"/>
      <c r="V738" s="17"/>
      <c r="X738" s="12"/>
      <c r="Y738" s="10"/>
      <c r="AJ738" s="211" t="s">
        <v>7</v>
      </c>
      <c r="AK738" s="212"/>
      <c r="AL738" s="212"/>
      <c r="AM738" s="213"/>
      <c r="AN738" s="18">
        <f>SUM(AN722:AN737)</f>
        <v>200</v>
      </c>
      <c r="AO738" s="3"/>
    </row>
    <row r="739" spans="1:43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>
      <c r="E742" s="1" t="s">
        <v>19</v>
      </c>
      <c r="V742" s="17"/>
      <c r="AA742" s="1" t="s">
        <v>19</v>
      </c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V752" s="17"/>
    </row>
    <row r="753" spans="2:41" ht="28.5" customHeight="1">
      <c r="G753" s="214" t="s">
        <v>30</v>
      </c>
      <c r="H753" s="214"/>
      <c r="I753" s="214"/>
      <c r="J753" s="75"/>
      <c r="V753" s="17"/>
      <c r="AA753" s="214" t="s">
        <v>31</v>
      </c>
      <c r="AB753" s="214"/>
      <c r="AC753" s="214"/>
    </row>
    <row r="754" spans="2:41" ht="15" customHeight="1">
      <c r="H754" s="75"/>
      <c r="I754" s="75"/>
      <c r="J754" s="75"/>
      <c r="V754" s="17"/>
      <c r="AA754" s="214"/>
      <c r="AB754" s="214"/>
      <c r="AC754" s="214"/>
    </row>
    <row r="755" spans="2:41">
      <c r="V755" s="17"/>
    </row>
    <row r="756" spans="2:41">
      <c r="V756" s="17"/>
    </row>
    <row r="757" spans="2:41" ht="23.25">
      <c r="B757" s="24" t="s">
        <v>69</v>
      </c>
      <c r="V757" s="17"/>
      <c r="X757" s="22" t="s">
        <v>69</v>
      </c>
    </row>
    <row r="758" spans="2:41" ht="26.25">
      <c r="B758" s="23" t="s">
        <v>82</v>
      </c>
      <c r="C758" s="20">
        <f>IF(X720="PAGADO",0,Y725)</f>
        <v>-50.389999999999873</v>
      </c>
      <c r="E758" s="215" t="s">
        <v>20</v>
      </c>
      <c r="F758" s="215"/>
      <c r="G758" s="215"/>
      <c r="H758" s="215"/>
      <c r="V758" s="17"/>
      <c r="X758" s="23" t="s">
        <v>32</v>
      </c>
      <c r="Y758" s="20">
        <f>IF(B758="PAGADO",0,C763)</f>
        <v>0</v>
      </c>
      <c r="AA758" s="215" t="s">
        <v>20</v>
      </c>
      <c r="AB758" s="215"/>
      <c r="AC758" s="215"/>
      <c r="AD758" s="215"/>
      <c r="AK758" s="222" t="s">
        <v>10</v>
      </c>
      <c r="AL758" s="222"/>
      <c r="AM758" s="222"/>
    </row>
    <row r="759" spans="2:41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16" t="str">
        <f>IF(Y763&lt;0,"NO PAGAR","COBRAR'")</f>
        <v>COBRAR'</v>
      </c>
      <c r="Y764" s="216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>
      <c r="B765" s="216" t="str">
        <f>IF(C763&lt;0,"NO PAGAR","COBRAR'")</f>
        <v>COBRAR'</v>
      </c>
      <c r="C765" s="216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209" t="s">
        <v>9</v>
      </c>
      <c r="C766" s="210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209" t="s">
        <v>9</v>
      </c>
      <c r="Y766" s="2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211" t="s">
        <v>7</v>
      </c>
      <c r="F774" s="212"/>
      <c r="G774" s="213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211" t="s">
        <v>7</v>
      </c>
      <c r="AB774" s="212"/>
      <c r="AC774" s="213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>
      <c r="B776" s="12"/>
      <c r="C776" s="10"/>
      <c r="N776" s="211" t="s">
        <v>7</v>
      </c>
      <c r="O776" s="212"/>
      <c r="P776" s="212"/>
      <c r="Q776" s="213"/>
      <c r="R776" s="18">
        <f>SUM(R760:R775)</f>
        <v>0</v>
      </c>
      <c r="S776" s="3"/>
      <c r="V776" s="17"/>
      <c r="X776" s="12"/>
      <c r="Y776" s="10"/>
      <c r="AJ776" s="211" t="s">
        <v>7</v>
      </c>
      <c r="AK776" s="212"/>
      <c r="AL776" s="212"/>
      <c r="AM776" s="213"/>
      <c r="AN776" s="18">
        <f>SUM(AN760:AN775)</f>
        <v>350</v>
      </c>
      <c r="AO776" s="3"/>
    </row>
    <row r="777" spans="2:41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>
      <c r="E782" s="1" t="s">
        <v>19</v>
      </c>
      <c r="V782" s="17"/>
      <c r="AA782" s="1" t="s">
        <v>19</v>
      </c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  <c r="AC795" s="217" t="s">
        <v>29</v>
      </c>
      <c r="AD795" s="217"/>
      <c r="AE795" s="217"/>
    </row>
    <row r="796" spans="2:31" ht="24.75" customHeight="1">
      <c r="H796" s="75" t="s">
        <v>28</v>
      </c>
      <c r="I796" s="75"/>
      <c r="J796" s="75"/>
      <c r="V796" s="17"/>
      <c r="AC796" s="217"/>
      <c r="AD796" s="217"/>
      <c r="AE796" s="217"/>
    </row>
    <row r="797" spans="2:31" ht="15" customHeight="1">
      <c r="H797" s="75"/>
      <c r="I797" s="75"/>
      <c r="J797" s="75"/>
      <c r="V797" s="17"/>
      <c r="AC797" s="217"/>
      <c r="AD797" s="217"/>
      <c r="AE797" s="217"/>
    </row>
    <row r="798" spans="2:31">
      <c r="V798" s="17"/>
    </row>
    <row r="799" spans="2:31">
      <c r="V799" s="17"/>
    </row>
    <row r="800" spans="2:31" ht="23.25">
      <c r="B800" s="22" t="s">
        <v>70</v>
      </c>
      <c r="V800" s="17"/>
      <c r="X800" s="22" t="s">
        <v>70</v>
      </c>
    </row>
    <row r="801" spans="2:41" ht="23.25">
      <c r="B801" s="23" t="s">
        <v>32</v>
      </c>
      <c r="C801" s="20">
        <f>IF(X758="PAGADO",0,Y763)</f>
        <v>660</v>
      </c>
      <c r="E801" s="215" t="s">
        <v>20</v>
      </c>
      <c r="F801" s="215"/>
      <c r="G801" s="215"/>
      <c r="H801" s="215"/>
      <c r="V801" s="17"/>
      <c r="X801" s="23" t="s">
        <v>32</v>
      </c>
      <c r="Y801" s="20">
        <f>IF(B801="PAGADO",0,C806)</f>
        <v>-1177.68</v>
      </c>
      <c r="AA801" s="215" t="s">
        <v>20</v>
      </c>
      <c r="AB801" s="215"/>
      <c r="AC801" s="215"/>
      <c r="AD801" s="215"/>
    </row>
    <row r="802" spans="2:41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>
      <c r="C803" s="20"/>
      <c r="E803" s="4">
        <v>45201</v>
      </c>
      <c r="F803" s="3" t="s">
        <v>1441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168</v>
      </c>
      <c r="AC803" s="3" t="s">
        <v>170</v>
      </c>
      <c r="AD803" s="5">
        <v>380</v>
      </c>
      <c r="AE803" t="s">
        <v>210</v>
      </c>
      <c r="AJ803" s="25">
        <v>45211</v>
      </c>
      <c r="AK803" s="3" t="s">
        <v>431</v>
      </c>
      <c r="AL803" s="3"/>
      <c r="AM803" s="3"/>
      <c r="AN803" s="18">
        <v>150</v>
      </c>
      <c r="AO803" s="3"/>
    </row>
    <row r="804" spans="2:41">
      <c r="B804" s="1" t="s">
        <v>24</v>
      </c>
      <c r="C804" s="19">
        <f>IF(C801&gt;0,C801+C802,C802)</f>
        <v>1887.82</v>
      </c>
      <c r="E804" s="4">
        <v>45182</v>
      </c>
      <c r="F804" s="3" t="s">
        <v>1463</v>
      </c>
      <c r="G804" s="3" t="s">
        <v>1460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168</v>
      </c>
      <c r="AC804" s="3" t="s">
        <v>169</v>
      </c>
      <c r="AD804" s="5">
        <v>170</v>
      </c>
      <c r="AE804" t="s">
        <v>210</v>
      </c>
      <c r="AJ804" s="3"/>
      <c r="AK804" s="3"/>
      <c r="AL804" s="3"/>
      <c r="AM804" s="3"/>
      <c r="AN804" s="18"/>
      <c r="AO804" s="3"/>
    </row>
    <row r="805" spans="2:41">
      <c r="B805" s="1" t="s">
        <v>9</v>
      </c>
      <c r="C805" s="20">
        <f>C828</f>
        <v>3065.5</v>
      </c>
      <c r="E805" s="4">
        <v>45183</v>
      </c>
      <c r="F805" s="3" t="s">
        <v>1463</v>
      </c>
      <c r="G805" s="3" t="s">
        <v>1460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168</v>
      </c>
      <c r="AC805" s="3" t="s">
        <v>169</v>
      </c>
      <c r="AD805" s="5">
        <v>170</v>
      </c>
      <c r="AE805" t="s">
        <v>210</v>
      </c>
      <c r="AJ805" s="3"/>
      <c r="AK805" s="3"/>
      <c r="AL805" s="3"/>
      <c r="AM805" s="3"/>
      <c r="AN805" s="18"/>
      <c r="AO805" s="3"/>
    </row>
    <row r="806" spans="2:41">
      <c r="B806" s="6" t="s">
        <v>25</v>
      </c>
      <c r="C806" s="21">
        <f>C804-C805</f>
        <v>-1177.68</v>
      </c>
      <c r="E806" s="4">
        <v>45183</v>
      </c>
      <c r="F806" s="3" t="s">
        <v>1463</v>
      </c>
      <c r="G806" s="3" t="s">
        <v>1460</v>
      </c>
      <c r="H806" s="5">
        <v>90</v>
      </c>
      <c r="I806" t="s">
        <v>270</v>
      </c>
      <c r="N806" s="25">
        <v>45202</v>
      </c>
      <c r="O806" s="3" t="s">
        <v>1457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>
      <c r="B807" s="218" t="str">
        <f>IF(C806&lt;0,"NO PAGAR","COBRAR")</f>
        <v>NO PAGAR</v>
      </c>
      <c r="C807" s="218"/>
      <c r="E807" s="4">
        <v>45176</v>
      </c>
      <c r="F807" s="3" t="s">
        <v>1516</v>
      </c>
      <c r="G807" s="3" t="s">
        <v>1517</v>
      </c>
      <c r="H807" s="5">
        <v>200</v>
      </c>
      <c r="I807" t="s">
        <v>210</v>
      </c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218" t="str">
        <f>IF(Y806&lt;0,"NO PAGAR","COBRAR")</f>
        <v>NO PAGAR</v>
      </c>
      <c r="Y807" s="218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209" t="s">
        <v>9</v>
      </c>
      <c r="C808" s="210"/>
      <c r="E808" s="4">
        <v>45175</v>
      </c>
      <c r="F808" s="3" t="s">
        <v>516</v>
      </c>
      <c r="G808" s="3" t="s">
        <v>200</v>
      </c>
      <c r="H808" s="5">
        <v>145.54</v>
      </c>
      <c r="I808" t="s">
        <v>270</v>
      </c>
      <c r="N808" s="25">
        <v>45204</v>
      </c>
      <c r="O808" s="3" t="s">
        <v>110</v>
      </c>
      <c r="P808" s="3"/>
      <c r="Q808" s="3"/>
      <c r="R808" s="18">
        <v>800</v>
      </c>
      <c r="S808" s="3"/>
      <c r="V808" s="17"/>
      <c r="X808" s="209" t="s">
        <v>9</v>
      </c>
      <c r="Y808" s="2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516</v>
      </c>
      <c r="G809" s="3" t="s">
        <v>1523</v>
      </c>
      <c r="H809" s="5">
        <v>133.87</v>
      </c>
      <c r="I809" t="s">
        <v>270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10</v>
      </c>
      <c r="C810" s="10">
        <f>R819</f>
        <v>2014</v>
      </c>
      <c r="E810" s="4">
        <v>45177</v>
      </c>
      <c r="F810" s="3" t="s">
        <v>516</v>
      </c>
      <c r="G810" s="3" t="s">
        <v>152</v>
      </c>
      <c r="H810" s="5">
        <v>169.8</v>
      </c>
      <c r="I810" t="s">
        <v>270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11</v>
      </c>
      <c r="C811" s="10">
        <v>180</v>
      </c>
      <c r="E811" s="4">
        <v>45177</v>
      </c>
      <c r="F811" s="3" t="s">
        <v>1521</v>
      </c>
      <c r="G811" s="3"/>
      <c r="H811" s="5">
        <v>38.81</v>
      </c>
      <c r="I811" t="s">
        <v>270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12</v>
      </c>
      <c r="C812" s="10"/>
      <c r="E812" s="4">
        <v>45156</v>
      </c>
      <c r="F812" s="3" t="s">
        <v>516</v>
      </c>
      <c r="G812" s="3" t="s">
        <v>152</v>
      </c>
      <c r="H812" s="5">
        <v>169.8</v>
      </c>
      <c r="I812" t="s">
        <v>270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1508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1507</v>
      </c>
      <c r="C817" s="10">
        <f>S826</f>
        <v>754.18000000000006</v>
      </c>
      <c r="E817" s="211" t="s">
        <v>7</v>
      </c>
      <c r="F817" s="212"/>
      <c r="G817" s="213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211" t="s">
        <v>7</v>
      </c>
      <c r="AB817" s="212"/>
      <c r="AC817" s="213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>
      <c r="B819" s="12"/>
      <c r="C819" s="10"/>
      <c r="N819" s="211" t="s">
        <v>7</v>
      </c>
      <c r="O819" s="212"/>
      <c r="P819" s="212"/>
      <c r="Q819" s="213"/>
      <c r="R819" s="18">
        <f>SUM(R803:R818)</f>
        <v>2014</v>
      </c>
      <c r="S819" s="3"/>
      <c r="V819" s="17"/>
      <c r="X819" s="12"/>
      <c r="Y819" s="10"/>
      <c r="AJ819" s="211" t="s">
        <v>7</v>
      </c>
      <c r="AK819" s="212"/>
      <c r="AL819" s="212"/>
      <c r="AM819" s="213"/>
      <c r="AN819" s="18">
        <f>SUM(AN803:AN818)</f>
        <v>150</v>
      </c>
      <c r="AO819" s="3"/>
    </row>
    <row r="820" spans="2:41">
      <c r="B820" s="12"/>
      <c r="C820" s="10"/>
      <c r="N820" s="125" t="s">
        <v>472</v>
      </c>
      <c r="O820" s="126">
        <v>45191.732083329996</v>
      </c>
      <c r="P820" s="125" t="s">
        <v>1506</v>
      </c>
      <c r="Q820" s="125" t="s">
        <v>474</v>
      </c>
      <c r="R820" s="127">
        <v>0.11</v>
      </c>
      <c r="S820" s="127">
        <v>0.19</v>
      </c>
      <c r="T820" s="128" t="s">
        <v>1505</v>
      </c>
      <c r="V820" s="17"/>
      <c r="X820" s="12"/>
      <c r="Y820" s="10"/>
    </row>
    <row r="821" spans="2:41">
      <c r="B821" s="12"/>
      <c r="C821" s="10"/>
      <c r="N821" s="125" t="s">
        <v>472</v>
      </c>
      <c r="O821" s="126">
        <v>45191.739895829996</v>
      </c>
      <c r="P821" s="125" t="s">
        <v>1504</v>
      </c>
      <c r="Q821" s="125" t="s">
        <v>474</v>
      </c>
      <c r="R821" s="127">
        <v>111.569</v>
      </c>
      <c r="S821" s="127">
        <v>195.25</v>
      </c>
      <c r="T821" s="128" t="s">
        <v>1503</v>
      </c>
      <c r="V821" s="17"/>
      <c r="X821" s="12"/>
      <c r="Y821" s="10"/>
    </row>
    <row r="822" spans="2:41">
      <c r="B822" s="12"/>
      <c r="C822" s="10"/>
      <c r="E822" s="14"/>
      <c r="N822" s="125" t="s">
        <v>470</v>
      </c>
      <c r="O822" s="126">
        <v>45193.537118059998</v>
      </c>
      <c r="P822" s="125" t="s">
        <v>1502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>
      <c r="B823" s="12"/>
      <c r="C823" s="10"/>
      <c r="N823" s="125" t="s">
        <v>470</v>
      </c>
      <c r="O823" s="126">
        <v>45193.541944440003</v>
      </c>
      <c r="P823" s="125" t="s">
        <v>1501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>
      <c r="B824" s="12"/>
      <c r="C824" s="10"/>
      <c r="N824" s="125" t="s">
        <v>470</v>
      </c>
      <c r="O824" s="126">
        <v>45194.934664350003</v>
      </c>
      <c r="P824" s="125" t="s">
        <v>1500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>
      <c r="B825" s="12"/>
      <c r="C825" s="10"/>
      <c r="N825" s="125" t="s">
        <v>470</v>
      </c>
      <c r="O825" s="126">
        <v>45197.977488429999</v>
      </c>
      <c r="P825" s="125" t="s">
        <v>1499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>
      <c r="B827" s="11"/>
      <c r="C827" s="10"/>
      <c r="V827" s="17"/>
      <c r="X827" s="11"/>
      <c r="Y827" s="10"/>
    </row>
    <row r="828" spans="2:41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>
      <c r="E830" s="1" t="s">
        <v>19</v>
      </c>
      <c r="V830" s="17"/>
      <c r="AA830" s="1" t="s">
        <v>19</v>
      </c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V840" s="17"/>
    </row>
    <row r="841" spans="1:43" ht="15" customHeight="1">
      <c r="H841" s="75" t="s">
        <v>30</v>
      </c>
      <c r="I841" s="75"/>
      <c r="J841" s="75"/>
      <c r="V841" s="17"/>
      <c r="AA841" s="214" t="s">
        <v>31</v>
      </c>
      <c r="AB841" s="214"/>
      <c r="AC841" s="214"/>
    </row>
    <row r="842" spans="1:43" ht="15" customHeight="1">
      <c r="H842" s="75"/>
      <c r="I842" s="75"/>
      <c r="J842" s="75"/>
      <c r="V842" s="17"/>
      <c r="AA842" s="214"/>
      <c r="AB842" s="214"/>
      <c r="AC842" s="214"/>
    </row>
    <row r="843" spans="1:43" ht="23.25">
      <c r="B843" s="24" t="s">
        <v>70</v>
      </c>
      <c r="V843" s="17"/>
      <c r="X843" s="22" t="s">
        <v>70</v>
      </c>
    </row>
    <row r="844" spans="1:43" ht="26.25">
      <c r="B844" s="23" t="s">
        <v>32</v>
      </c>
      <c r="C844" s="20">
        <f>IF(X801="PAGADO",0,C806)</f>
        <v>-1177.68</v>
      </c>
      <c r="E844" s="215" t="s">
        <v>20</v>
      </c>
      <c r="F844" s="215"/>
      <c r="G844" s="215"/>
      <c r="H844" s="215"/>
      <c r="V844" s="17"/>
      <c r="X844" s="23" t="s">
        <v>32</v>
      </c>
      <c r="Y844" s="20">
        <f>IF(B1641="PAGADO",0,C849)</f>
        <v>-2483.7400000000002</v>
      </c>
      <c r="AA844" s="215" t="s">
        <v>20</v>
      </c>
      <c r="AB844" s="215"/>
      <c r="AC844" s="215"/>
      <c r="AD844" s="215"/>
      <c r="AK844" s="222" t="s">
        <v>188</v>
      </c>
      <c r="AL844" s="222"/>
      <c r="AM844" s="222"/>
    </row>
    <row r="845" spans="1:43">
      <c r="B845" s="1" t="s">
        <v>0</v>
      </c>
      <c r="C845" s="19">
        <f>H860</f>
        <v>992.38999999999987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1100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>
      <c r="C846" s="20"/>
      <c r="E846" s="4">
        <v>45191</v>
      </c>
      <c r="F846" s="3" t="s">
        <v>412</v>
      </c>
      <c r="G846" s="3" t="s">
        <v>200</v>
      </c>
      <c r="H846" s="5">
        <v>200</v>
      </c>
      <c r="I846" t="s">
        <v>270</v>
      </c>
      <c r="N846" s="25">
        <v>45216</v>
      </c>
      <c r="O846" s="3" t="s">
        <v>110</v>
      </c>
      <c r="P846" s="3"/>
      <c r="Q846" s="3"/>
      <c r="R846" s="18">
        <v>2500</v>
      </c>
      <c r="S846" s="3"/>
      <c r="V846" s="17"/>
      <c r="Y846" s="20"/>
      <c r="AA846" s="4">
        <v>45187</v>
      </c>
      <c r="AB846" s="3" t="s">
        <v>1570</v>
      </c>
      <c r="AC846" s="3" t="s">
        <v>275</v>
      </c>
      <c r="AD846" s="5">
        <v>160</v>
      </c>
      <c r="AE846" t="s">
        <v>210</v>
      </c>
      <c r="AJ846" s="25">
        <v>45222</v>
      </c>
      <c r="AK846" s="3" t="s">
        <v>110</v>
      </c>
      <c r="AL846" s="3"/>
      <c r="AM846" s="3"/>
      <c r="AN846" s="18">
        <v>2000</v>
      </c>
      <c r="AO846" s="3"/>
    </row>
    <row r="847" spans="1:43">
      <c r="B847" s="1" t="s">
        <v>24</v>
      </c>
      <c r="C847" s="19">
        <f>IF(C844&gt;0,C844+C845,C845)</f>
        <v>992.38999999999987</v>
      </c>
      <c r="E847" s="4">
        <v>45197</v>
      </c>
      <c r="F847" s="3" t="s">
        <v>412</v>
      </c>
      <c r="G847" s="3" t="s">
        <v>1551</v>
      </c>
      <c r="H847" s="5">
        <v>290</v>
      </c>
      <c r="I847" t="s">
        <v>210</v>
      </c>
      <c r="N847" s="25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1100</v>
      </c>
      <c r="AA847" s="4">
        <v>45189</v>
      </c>
      <c r="AB847" s="3" t="s">
        <v>199</v>
      </c>
      <c r="AC847" s="3" t="s">
        <v>200</v>
      </c>
      <c r="AD847" s="5">
        <v>170</v>
      </c>
      <c r="AE847" t="s">
        <v>270</v>
      </c>
      <c r="AJ847" s="3"/>
      <c r="AK847" s="3"/>
      <c r="AL847" s="3"/>
      <c r="AM847" s="3"/>
      <c r="AN847" s="18"/>
      <c r="AO847" s="3"/>
    </row>
    <row r="848" spans="1:43">
      <c r="B848" s="1" t="s">
        <v>9</v>
      </c>
      <c r="C848" s="20">
        <f>C869</f>
        <v>3476.13</v>
      </c>
      <c r="E848" s="4">
        <v>45196</v>
      </c>
      <c r="F848" s="3" t="s">
        <v>412</v>
      </c>
      <c r="G848" s="3" t="s">
        <v>152</v>
      </c>
      <c r="H848" s="5">
        <v>230</v>
      </c>
      <c r="I848" t="s">
        <v>270</v>
      </c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Y869</f>
        <v>4483.74</v>
      </c>
      <c r="AA848" s="4">
        <v>45198</v>
      </c>
      <c r="AB848" s="3" t="s">
        <v>199</v>
      </c>
      <c r="AC848" s="3" t="s">
        <v>200</v>
      </c>
      <c r="AD848" s="5">
        <v>170</v>
      </c>
      <c r="AE848" t="s">
        <v>270</v>
      </c>
      <c r="AJ848" s="3"/>
      <c r="AK848" s="3"/>
      <c r="AL848" s="3"/>
      <c r="AM848" s="3"/>
      <c r="AN848" s="18"/>
      <c r="AO848" s="3"/>
    </row>
    <row r="849" spans="2:41">
      <c r="B849" s="6" t="s">
        <v>26</v>
      </c>
      <c r="C849" s="21">
        <f>C847-C848</f>
        <v>-2483.7400000000002</v>
      </c>
      <c r="E849" s="4">
        <v>45194</v>
      </c>
      <c r="F849" s="3" t="s">
        <v>516</v>
      </c>
      <c r="G849" s="3" t="s">
        <v>518</v>
      </c>
      <c r="H849" s="48">
        <v>129.82</v>
      </c>
      <c r="I849" t="s">
        <v>270</v>
      </c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-3383.74</v>
      </c>
      <c r="AA849" s="4">
        <v>45198</v>
      </c>
      <c r="AB849" s="3" t="s">
        <v>199</v>
      </c>
      <c r="AC849" s="3" t="s">
        <v>152</v>
      </c>
      <c r="AD849" s="5">
        <v>200</v>
      </c>
      <c r="AE849" t="s">
        <v>210</v>
      </c>
      <c r="AJ849" s="3"/>
      <c r="AK849" s="3"/>
      <c r="AL849" s="3"/>
      <c r="AM849" s="3"/>
      <c r="AN849" s="18"/>
      <c r="AO849" s="3"/>
    </row>
    <row r="850" spans="2:41" ht="23.25">
      <c r="B850" s="6"/>
      <c r="C850" s="7"/>
      <c r="E850" s="4">
        <v>45198</v>
      </c>
      <c r="F850" s="3" t="s">
        <v>516</v>
      </c>
      <c r="G850" s="3" t="s">
        <v>290</v>
      </c>
      <c r="H850" s="5">
        <v>142.57</v>
      </c>
      <c r="I850" t="s">
        <v>270</v>
      </c>
      <c r="N850" s="3"/>
      <c r="O850" s="3"/>
      <c r="P850" s="3"/>
      <c r="Q850" s="3"/>
      <c r="R850" s="18"/>
      <c r="S850" s="3"/>
      <c r="V850" s="17"/>
      <c r="X850" s="216" t="str">
        <f>IF(Y849&lt;0,"NO PAGAR","COBRAR'")</f>
        <v>NO PAGAR</v>
      </c>
      <c r="Y850" s="216"/>
      <c r="AA850" s="4">
        <v>45203</v>
      </c>
      <c r="AB850" s="3" t="s">
        <v>412</v>
      </c>
      <c r="AC850" s="3" t="s">
        <v>200</v>
      </c>
      <c r="AD850" s="5">
        <v>200</v>
      </c>
      <c r="AE850" t="s">
        <v>210</v>
      </c>
      <c r="AJ850" s="3"/>
      <c r="AK850" s="3"/>
      <c r="AL850" s="3"/>
      <c r="AM850" s="3"/>
      <c r="AN850" s="18"/>
      <c r="AO850" s="3"/>
    </row>
    <row r="851" spans="2:41" ht="23.25">
      <c r="B851" s="216" t="str">
        <f>IF(C849&lt;0,"NO PAGAR","COBRAR'")</f>
        <v>NO PAGAR</v>
      </c>
      <c r="C851" s="216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>
        <v>45208</v>
      </c>
      <c r="AB851" s="3" t="s">
        <v>291</v>
      </c>
      <c r="AC851" s="3" t="s">
        <v>200</v>
      </c>
      <c r="AD851" s="5">
        <v>200</v>
      </c>
      <c r="AE851" t="s">
        <v>210</v>
      </c>
      <c r="AJ851" s="3"/>
      <c r="AK851" s="3"/>
      <c r="AL851" s="3"/>
      <c r="AM851" s="3"/>
      <c r="AN851" s="18"/>
      <c r="AO851" s="3"/>
    </row>
    <row r="852" spans="2:41">
      <c r="B852" s="209" t="s">
        <v>9</v>
      </c>
      <c r="C852" s="2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09" t="s">
        <v>9</v>
      </c>
      <c r="Y852" s="2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9" t="str">
        <f>IF(Y806&lt;0,"SALDO ADELANTADO","SALDO A FAVOR '")</f>
        <v>SALDO ADELANTADO</v>
      </c>
      <c r="C853" s="10">
        <f>IF(Y806&lt;=0,Y806*-1)</f>
        <v>703.22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2483.7400000000002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10</v>
      </c>
      <c r="C854" s="10">
        <f>R862</f>
        <v>2500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2000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16</v>
      </c>
      <c r="C860" s="10"/>
      <c r="E860" s="211" t="s">
        <v>7</v>
      </c>
      <c r="F860" s="212"/>
      <c r="G860" s="213"/>
      <c r="H860" s="5">
        <f>SUM(H846:H859)</f>
        <v>992.38999999999987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211" t="s">
        <v>7</v>
      </c>
      <c r="AB860" s="212"/>
      <c r="AC860" s="213"/>
      <c r="AD860" s="5">
        <f>SUM(AD846:AD859)</f>
        <v>1100</v>
      </c>
      <c r="AJ860" s="3"/>
      <c r="AK860" s="3"/>
      <c r="AL860" s="3"/>
      <c r="AM860" s="3"/>
      <c r="AN860" s="18"/>
      <c r="AO860" s="3"/>
    </row>
    <row r="861" spans="2:41">
      <c r="B861" s="11" t="s">
        <v>1560</v>
      </c>
      <c r="C861" s="10">
        <f>R865</f>
        <v>272.90999999999997</v>
      </c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>
      <c r="B862" s="12"/>
      <c r="C862" s="10"/>
      <c r="N862" s="211" t="s">
        <v>7</v>
      </c>
      <c r="O862" s="212"/>
      <c r="P862" s="212"/>
      <c r="Q862" s="213"/>
      <c r="R862" s="18">
        <f>SUM(R846:R861)</f>
        <v>2500</v>
      </c>
      <c r="S862" s="3"/>
      <c r="V862" s="17"/>
      <c r="X862" s="12"/>
      <c r="Y862" s="10"/>
      <c r="AJ862" s="211" t="s">
        <v>7</v>
      </c>
      <c r="AK862" s="212"/>
      <c r="AL862" s="212"/>
      <c r="AM862" s="213"/>
      <c r="AN862" s="18">
        <f>SUM(AN846:AN861)</f>
        <v>2000</v>
      </c>
      <c r="AO862" s="3"/>
    </row>
    <row r="863" spans="2:41">
      <c r="B863" s="12"/>
      <c r="C863" s="10"/>
      <c r="N863" t="s">
        <v>1556</v>
      </c>
      <c r="O863" s="196">
        <v>44967</v>
      </c>
      <c r="P863" t="s">
        <v>472</v>
      </c>
      <c r="Q863" t="s">
        <v>474</v>
      </c>
      <c r="R863">
        <v>84</v>
      </c>
      <c r="S863">
        <v>48</v>
      </c>
      <c r="V863" s="17"/>
      <c r="X863" s="12"/>
      <c r="Y863" s="10"/>
    </row>
    <row r="864" spans="2:41">
      <c r="B864" s="12"/>
      <c r="C864" s="10"/>
      <c r="N864" t="s">
        <v>1556</v>
      </c>
      <c r="O864" s="196">
        <v>45209</v>
      </c>
      <c r="P864" t="s">
        <v>470</v>
      </c>
      <c r="Q864" t="s">
        <v>474</v>
      </c>
      <c r="R864">
        <v>188.91</v>
      </c>
      <c r="S864">
        <v>107.95</v>
      </c>
      <c r="V864" s="17"/>
      <c r="X864" s="12"/>
      <c r="Y864" s="10"/>
    </row>
    <row r="865" spans="2:27">
      <c r="B865" s="12"/>
      <c r="C865" s="10"/>
      <c r="E865" s="14"/>
      <c r="R865">
        <f>SUM(R863:R864)</f>
        <v>272.90999999999997</v>
      </c>
      <c r="V865" s="17"/>
      <c r="X865" s="12"/>
      <c r="Y865" s="10"/>
      <c r="AA865" s="14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5" t="s">
        <v>18</v>
      </c>
      <c r="C869" s="16">
        <f>SUM(C853:C868)</f>
        <v>3476.13</v>
      </c>
      <c r="D869" t="s">
        <v>22</v>
      </c>
      <c r="E869" t="s">
        <v>21</v>
      </c>
      <c r="V869" s="17"/>
      <c r="X869" s="15" t="s">
        <v>18</v>
      </c>
      <c r="Y869" s="16">
        <f>SUM(Y853:Y868)</f>
        <v>4483.74</v>
      </c>
      <c r="Z869" t="s">
        <v>22</v>
      </c>
      <c r="AA869" t="s">
        <v>21</v>
      </c>
    </row>
    <row r="870" spans="2:27">
      <c r="E870" s="1" t="s">
        <v>19</v>
      </c>
      <c r="V870" s="17"/>
      <c r="AA870" s="1" t="s">
        <v>19</v>
      </c>
    </row>
    <row r="871" spans="2:27">
      <c r="V871" s="17"/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  <c r="AC884" s="217" t="s">
        <v>29</v>
      </c>
      <c r="AD884" s="217"/>
      <c r="AE884" s="217"/>
    </row>
    <row r="885" spans="2:41" ht="15" customHeight="1">
      <c r="H885" s="75" t="s">
        <v>28</v>
      </c>
      <c r="I885" s="75"/>
      <c r="J885" s="75"/>
      <c r="V885" s="17"/>
      <c r="AC885" s="217"/>
      <c r="AD885" s="217"/>
      <c r="AE885" s="217"/>
    </row>
    <row r="886" spans="2:41" ht="15" customHeight="1">
      <c r="H886" s="75"/>
      <c r="I886" s="75"/>
      <c r="J886" s="75"/>
      <c r="V886" s="17"/>
      <c r="AC886" s="217"/>
      <c r="AD886" s="217"/>
      <c r="AE886" s="217"/>
    </row>
    <row r="887" spans="2:41">
      <c r="V887" s="17"/>
    </row>
    <row r="888" spans="2:41">
      <c r="V888" s="17"/>
    </row>
    <row r="889" spans="2:41" ht="23.25">
      <c r="B889" s="22" t="s">
        <v>71</v>
      </c>
      <c r="V889" s="17"/>
      <c r="X889" s="22" t="s">
        <v>71</v>
      </c>
    </row>
    <row r="890" spans="2:41" ht="23.25">
      <c r="B890" s="23" t="s">
        <v>32</v>
      </c>
      <c r="C890" s="20">
        <f>IF(X844="PAGADO",0,Y849)</f>
        <v>-3383.74</v>
      </c>
      <c r="E890" s="215" t="s">
        <v>20</v>
      </c>
      <c r="F890" s="215"/>
      <c r="G890" s="215"/>
      <c r="H890" s="215"/>
      <c r="V890" s="17"/>
      <c r="X890" s="23" t="s">
        <v>32</v>
      </c>
      <c r="Y890" s="20">
        <f>IF(B890="PAGADO",0,C895)</f>
        <v>-3096.75</v>
      </c>
      <c r="AA890" s="215" t="s">
        <v>20</v>
      </c>
      <c r="AB890" s="215"/>
      <c r="AC890" s="215"/>
      <c r="AD890" s="215"/>
    </row>
    <row r="891" spans="2:41">
      <c r="B891" s="1" t="s">
        <v>0</v>
      </c>
      <c r="C891" s="19">
        <f>H906</f>
        <v>940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2:41">
      <c r="C892" s="20"/>
      <c r="E892" s="4">
        <v>45202</v>
      </c>
      <c r="F892" s="3" t="s">
        <v>1202</v>
      </c>
      <c r="G892" s="3" t="s">
        <v>1203</v>
      </c>
      <c r="H892" s="5">
        <v>190</v>
      </c>
      <c r="I892" t="s">
        <v>270</v>
      </c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25">
        <v>45236</v>
      </c>
      <c r="AK892" s="3" t="s">
        <v>431</v>
      </c>
      <c r="AL892" s="3"/>
      <c r="AM892" s="3"/>
      <c r="AN892" s="18">
        <v>2200</v>
      </c>
      <c r="AO892" s="3"/>
    </row>
    <row r="893" spans="2:41">
      <c r="B893" s="1" t="s">
        <v>24</v>
      </c>
      <c r="C893" s="19">
        <f>IF(C890&gt;0,C890+C891,C891)</f>
        <v>940</v>
      </c>
      <c r="E893" s="4">
        <v>45189</v>
      </c>
      <c r="F893" s="3" t="s">
        <v>1530</v>
      </c>
      <c r="G893" s="3" t="s">
        <v>152</v>
      </c>
      <c r="H893" s="5">
        <v>190</v>
      </c>
      <c r="I893" t="s">
        <v>210</v>
      </c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IF(Y890&gt;0,Y891+Y890,Y891)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" t="s">
        <v>9</v>
      </c>
      <c r="C894" s="20">
        <f>C917</f>
        <v>4036.75</v>
      </c>
      <c r="E894" s="4">
        <v>45217</v>
      </c>
      <c r="F894" s="3" t="s">
        <v>412</v>
      </c>
      <c r="G894" s="3" t="s">
        <v>200</v>
      </c>
      <c r="H894" s="5">
        <v>200</v>
      </c>
      <c r="I894" t="s">
        <v>210</v>
      </c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Y917</f>
        <v>5489.62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6" t="s">
        <v>25</v>
      </c>
      <c r="C895" s="21">
        <f>C893-C894</f>
        <v>-3096.75</v>
      </c>
      <c r="E895" s="4">
        <v>45134</v>
      </c>
      <c r="F895" s="3" t="s">
        <v>168</v>
      </c>
      <c r="G895" s="3" t="s">
        <v>152</v>
      </c>
      <c r="H895" s="5">
        <v>190</v>
      </c>
      <c r="I895" t="s">
        <v>270</v>
      </c>
      <c r="N895" s="3"/>
      <c r="O895" s="3"/>
      <c r="P895" s="3"/>
      <c r="Q895" s="3"/>
      <c r="R895" s="18"/>
      <c r="S895" s="3"/>
      <c r="V895" s="17"/>
      <c r="X895" s="6" t="s">
        <v>8</v>
      </c>
      <c r="Y895" s="21">
        <f>Y893-Y894</f>
        <v>-5489.62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ht="26.25">
      <c r="B896" s="218" t="str">
        <f>IF(C895&lt;0,"NO PAGAR","COBRAR")</f>
        <v>NO PAGAR</v>
      </c>
      <c r="C896" s="218"/>
      <c r="E896" s="4">
        <v>45139</v>
      </c>
      <c r="F896" s="3" t="s">
        <v>168</v>
      </c>
      <c r="G896" s="3" t="s">
        <v>169</v>
      </c>
      <c r="H896" s="5">
        <v>170</v>
      </c>
      <c r="I896" t="s">
        <v>270</v>
      </c>
      <c r="N896" s="3"/>
      <c r="O896" s="3"/>
      <c r="P896" s="3"/>
      <c r="Q896" s="3"/>
      <c r="R896" s="18"/>
      <c r="S896" s="3"/>
      <c r="V896" s="17"/>
      <c r="X896" s="218" t="str">
        <f>IF(Y895&lt;0,"NO PAGAR","COBRAR")</f>
        <v>NO PAGAR</v>
      </c>
      <c r="Y896" s="218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209" t="s">
        <v>9</v>
      </c>
      <c r="C897" s="2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209" t="s">
        <v>9</v>
      </c>
      <c r="Y897" s="2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9" t="str">
        <f>IF(C931&lt;0,"SALDO A FAVOR","SALDO ADELANTAD0'")</f>
        <v>SALDO ADELANTAD0'</v>
      </c>
      <c r="C898" s="10">
        <f>IF(Y849&lt;=0,Y849*-1)</f>
        <v>3383.74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IF(C895&lt;0,"SALDO ADELANTADO","SALDO A FAVOR'")</f>
        <v>SALDO ADELANTADO</v>
      </c>
      <c r="Y898" s="10">
        <f>IF(C895&lt;=0,C895*-1)</f>
        <v>3096.75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10</v>
      </c>
      <c r="C899" s="10">
        <f>R908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AN908</f>
        <v>2200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11</v>
      </c>
      <c r="C900" s="10">
        <v>180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13</v>
      </c>
      <c r="C902" s="10">
        <v>20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59">
        <v>95.54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16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1510</v>
      </c>
      <c r="Y905" s="48">
        <v>97.33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1637</v>
      </c>
      <c r="C906" s="10">
        <f>R911</f>
        <v>453.01</v>
      </c>
      <c r="E906" s="211" t="s">
        <v>7</v>
      </c>
      <c r="F906" s="212"/>
      <c r="G906" s="213"/>
      <c r="H906" s="5">
        <f>SUM(H892:H905)</f>
        <v>940</v>
      </c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211" t="s">
        <v>7</v>
      </c>
      <c r="AB906" s="212"/>
      <c r="AC906" s="213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>
      <c r="B907" s="12"/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2"/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>
      <c r="B908" s="12"/>
      <c r="C908" s="10"/>
      <c r="N908" s="211" t="s">
        <v>7</v>
      </c>
      <c r="O908" s="212"/>
      <c r="P908" s="212"/>
      <c r="Q908" s="213"/>
      <c r="R908" s="18">
        <f>SUM(R892:R907)</f>
        <v>0</v>
      </c>
      <c r="S908" s="3"/>
      <c r="V908" s="17"/>
      <c r="X908" s="12"/>
      <c r="Y908" s="10"/>
      <c r="AJ908" s="211" t="s">
        <v>7</v>
      </c>
      <c r="AK908" s="212"/>
      <c r="AL908" s="212"/>
      <c r="AM908" s="213"/>
      <c r="AN908" s="18">
        <f>SUM(AN892:AN907)</f>
        <v>2200</v>
      </c>
      <c r="AO908" s="3"/>
    </row>
    <row r="909" spans="2:41">
      <c r="B909" s="12"/>
      <c r="C909" s="10"/>
      <c r="N909" s="125" t="s">
        <v>470</v>
      </c>
      <c r="O909" s="125" t="s">
        <v>1327</v>
      </c>
      <c r="P909" s="126">
        <v>45219.597326390001</v>
      </c>
      <c r="Q909" s="127">
        <v>162.286</v>
      </c>
      <c r="R909" s="127">
        <v>284</v>
      </c>
      <c r="V909" s="17"/>
      <c r="X909" s="12"/>
      <c r="Y909" s="10"/>
    </row>
    <row r="910" spans="2:41">
      <c r="B910" s="12"/>
      <c r="C910" s="10"/>
      <c r="N910" s="125" t="s">
        <v>470</v>
      </c>
      <c r="O910" s="125" t="s">
        <v>468</v>
      </c>
      <c r="P910" s="126">
        <v>45230.806064819997</v>
      </c>
      <c r="Q910" s="127">
        <v>96.575999999999993</v>
      </c>
      <c r="R910" s="127">
        <v>169.01</v>
      </c>
      <c r="V910" s="17"/>
      <c r="X910" s="12"/>
      <c r="Y910" s="10"/>
    </row>
    <row r="911" spans="2:41">
      <c r="B911" s="12"/>
      <c r="C911" s="10"/>
      <c r="E911" s="14"/>
      <c r="N911" s="125"/>
      <c r="O911" s="125"/>
      <c r="P911" s="126"/>
      <c r="Q911" s="127"/>
      <c r="R911" s="186">
        <f>SUM(R909:R910)</f>
        <v>453.01</v>
      </c>
      <c r="V911" s="17"/>
      <c r="X911" s="12"/>
      <c r="Y911" s="10"/>
      <c r="AA911" s="14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2"/>
      <c r="C915" s="10"/>
      <c r="V915" s="17"/>
      <c r="X915" s="12"/>
      <c r="Y915" s="10"/>
    </row>
    <row r="916" spans="1:43">
      <c r="B916" s="11"/>
      <c r="C916" s="10"/>
      <c r="V916" s="17"/>
      <c r="X916" s="11"/>
      <c r="Y916" s="10"/>
    </row>
    <row r="917" spans="1:43">
      <c r="B917" s="15" t="s">
        <v>18</v>
      </c>
      <c r="C917" s="16">
        <f>SUM(C898:C916)</f>
        <v>4036.75</v>
      </c>
      <c r="V917" s="17"/>
      <c r="X917" s="15" t="s">
        <v>18</v>
      </c>
      <c r="Y917" s="16">
        <f>SUM(Y898:Y916)</f>
        <v>5489.62</v>
      </c>
    </row>
    <row r="918" spans="1:43">
      <c r="D918" t="s">
        <v>22</v>
      </c>
      <c r="E918" t="s">
        <v>21</v>
      </c>
      <c r="V918" s="17"/>
      <c r="Z918" t="s">
        <v>22</v>
      </c>
      <c r="AA918" t="s">
        <v>21</v>
      </c>
    </row>
    <row r="919" spans="1:43">
      <c r="E919" s="1" t="s">
        <v>19</v>
      </c>
      <c r="V919" s="17"/>
      <c r="AA919" s="1" t="s">
        <v>19</v>
      </c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V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2:41">
      <c r="V929" s="17"/>
    </row>
    <row r="930" spans="2:41" ht="15" customHeight="1">
      <c r="H930" s="75" t="s">
        <v>30</v>
      </c>
      <c r="I930" s="75"/>
      <c r="J930" s="75"/>
      <c r="V930" s="17"/>
      <c r="AA930" s="214" t="s">
        <v>31</v>
      </c>
      <c r="AB930" s="214"/>
      <c r="AC930" s="214"/>
    </row>
    <row r="931" spans="2:41" ht="15" customHeight="1">
      <c r="H931" s="75"/>
      <c r="I931" s="75"/>
      <c r="J931" s="75"/>
      <c r="V931" s="17"/>
      <c r="AA931" s="214"/>
      <c r="AB931" s="214"/>
      <c r="AC931" s="214"/>
    </row>
    <row r="932" spans="2:41">
      <c r="V932" s="17"/>
    </row>
    <row r="933" spans="2:41">
      <c r="V933" s="17"/>
    </row>
    <row r="934" spans="2:41" ht="23.25">
      <c r="B934" s="24" t="s">
        <v>73</v>
      </c>
      <c r="V934" s="17"/>
      <c r="X934" s="22" t="s">
        <v>71</v>
      </c>
    </row>
    <row r="935" spans="2:41" ht="23.25">
      <c r="B935" s="23" t="s">
        <v>32</v>
      </c>
      <c r="C935" s="20">
        <f>IF(X890="PAGADO",0,Y895)</f>
        <v>-5489.62</v>
      </c>
      <c r="E935" s="215" t="s">
        <v>20</v>
      </c>
      <c r="F935" s="215"/>
      <c r="G935" s="215"/>
      <c r="H935" s="215"/>
      <c r="V935" s="17"/>
      <c r="X935" s="23" t="s">
        <v>32</v>
      </c>
      <c r="Y935" s="20">
        <f>IF(B1735="PAGADO",0,C940)</f>
        <v>1190.4900000000007</v>
      </c>
      <c r="AA935" s="215" t="s">
        <v>20</v>
      </c>
      <c r="AB935" s="215"/>
      <c r="AC935" s="215"/>
      <c r="AD935" s="215"/>
    </row>
    <row r="936" spans="2:41">
      <c r="B936" s="1" t="s">
        <v>0</v>
      </c>
      <c r="C936" s="19">
        <f>H951</f>
        <v>6680.1100000000006</v>
      </c>
      <c r="E936" s="2" t="s">
        <v>1</v>
      </c>
      <c r="F936" s="2" t="s">
        <v>2</v>
      </c>
      <c r="G936" s="2" t="s">
        <v>3</v>
      </c>
      <c r="H936" s="2" t="s">
        <v>4</v>
      </c>
      <c r="N936" s="2" t="s">
        <v>1</v>
      </c>
      <c r="O936" s="2" t="s">
        <v>5</v>
      </c>
      <c r="P936" s="2" t="s">
        <v>4</v>
      </c>
      <c r="Q936" s="2" t="s">
        <v>6</v>
      </c>
      <c r="R936" s="2" t="s">
        <v>7</v>
      </c>
      <c r="S936" s="3"/>
      <c r="V936" s="17"/>
      <c r="X936" s="1" t="s">
        <v>0</v>
      </c>
      <c r="Y936" s="19">
        <f>AD951</f>
        <v>0</v>
      </c>
      <c r="AA936" s="2" t="s">
        <v>1</v>
      </c>
      <c r="AB936" s="2" t="s">
        <v>2</v>
      </c>
      <c r="AC936" s="2" t="s">
        <v>3</v>
      </c>
      <c r="AD936" s="2" t="s">
        <v>4</v>
      </c>
      <c r="AJ936" s="2" t="s">
        <v>1</v>
      </c>
      <c r="AK936" s="2" t="s">
        <v>5</v>
      </c>
      <c r="AL936" s="2" t="s">
        <v>4</v>
      </c>
      <c r="AM936" s="2" t="s">
        <v>6</v>
      </c>
      <c r="AN936" s="2" t="s">
        <v>7</v>
      </c>
      <c r="AO936" s="3"/>
    </row>
    <row r="937" spans="2:41">
      <c r="C937" s="20"/>
      <c r="E937" s="4">
        <v>45194</v>
      </c>
      <c r="F937" s="3" t="s">
        <v>1672</v>
      </c>
      <c r="G937" s="3"/>
      <c r="H937" s="5">
        <v>94.09</v>
      </c>
      <c r="I937" t="s">
        <v>270</v>
      </c>
      <c r="N937" s="25"/>
      <c r="O937" s="3"/>
      <c r="P937" s="3"/>
      <c r="Q937" s="3"/>
      <c r="R937" s="18"/>
      <c r="S937" s="3"/>
      <c r="V937" s="17"/>
      <c r="Y937" s="20"/>
      <c r="AA937" s="4"/>
      <c r="AB937" s="3"/>
      <c r="AC937" s="3"/>
      <c r="AD937" s="5"/>
      <c r="AJ937" s="25">
        <v>45247</v>
      </c>
      <c r="AK937" s="3" t="s">
        <v>1689</v>
      </c>
      <c r="AL937" s="3"/>
      <c r="AM937" s="3"/>
      <c r="AN937" s="18">
        <v>2200</v>
      </c>
      <c r="AO937" s="3"/>
    </row>
    <row r="938" spans="2:41">
      <c r="B938" s="1" t="s">
        <v>24</v>
      </c>
      <c r="C938" s="19">
        <f>IF(C935&gt;0,C935+C936,C936)</f>
        <v>6680.1100000000006</v>
      </c>
      <c r="E938" s="4">
        <v>45198</v>
      </c>
      <c r="F938" s="3" t="s">
        <v>1172</v>
      </c>
      <c r="G938" s="3"/>
      <c r="H938" s="5">
        <v>94.09</v>
      </c>
      <c r="I938" t="s">
        <v>270</v>
      </c>
      <c r="N938" s="3"/>
      <c r="O938" s="3"/>
      <c r="P938" s="3"/>
      <c r="Q938" s="3"/>
      <c r="R938" s="18"/>
      <c r="S938" s="3"/>
      <c r="V938" s="17"/>
      <c r="X938" s="1" t="s">
        <v>24</v>
      </c>
      <c r="Y938" s="19">
        <f>IF(Y935&gt;0,Y935+Y936,Y936)</f>
        <v>1190.4900000000007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" t="s">
        <v>9</v>
      </c>
      <c r="C939" s="20">
        <f>C963</f>
        <v>5489.62</v>
      </c>
      <c r="E939" s="4">
        <v>45201</v>
      </c>
      <c r="F939" s="3" t="s">
        <v>1673</v>
      </c>
      <c r="G939" s="3"/>
      <c r="H939" s="5">
        <v>94.09</v>
      </c>
      <c r="I939" t="s">
        <v>270</v>
      </c>
      <c r="N939" s="3"/>
      <c r="O939" s="3"/>
      <c r="P939" s="3"/>
      <c r="Q939" s="3"/>
      <c r="R939" s="18"/>
      <c r="S939" s="3"/>
      <c r="V939" s="17"/>
      <c r="X939" s="1" t="s">
        <v>9</v>
      </c>
      <c r="Y939" s="20">
        <f>Y963</f>
        <v>2514.42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6" t="s">
        <v>26</v>
      </c>
      <c r="C940" s="21">
        <f>C938-C939</f>
        <v>1190.4900000000007</v>
      </c>
      <c r="E940" s="4">
        <v>45223</v>
      </c>
      <c r="F940" s="3" t="s">
        <v>412</v>
      </c>
      <c r="G940" s="3" t="s">
        <v>200</v>
      </c>
      <c r="H940" s="5">
        <v>150</v>
      </c>
      <c r="I940" t="s">
        <v>210</v>
      </c>
      <c r="N940" s="3"/>
      <c r="O940" s="3"/>
      <c r="P940" s="3"/>
      <c r="Q940" s="3"/>
      <c r="R940" s="18"/>
      <c r="S940" s="3"/>
      <c r="V940" s="17"/>
      <c r="X940" s="6" t="s">
        <v>27</v>
      </c>
      <c r="Y940" s="21">
        <f>Y938-Y939</f>
        <v>-1323.9299999999994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>
      <c r="B941" s="6"/>
      <c r="C941" s="7"/>
      <c r="E941" s="4">
        <v>45224</v>
      </c>
      <c r="F941" s="3" t="s">
        <v>412</v>
      </c>
      <c r="G941" s="3" t="s">
        <v>200</v>
      </c>
      <c r="H941" s="5">
        <v>200</v>
      </c>
      <c r="I941" t="s">
        <v>210</v>
      </c>
      <c r="N941" s="3"/>
      <c r="O941" s="3"/>
      <c r="P941" s="3"/>
      <c r="Q941" s="3"/>
      <c r="R941" s="18"/>
      <c r="S941" s="3"/>
      <c r="V941" s="17"/>
      <c r="X941" s="216" t="str">
        <f>IF(Y940&lt;0,"NO PAGAR","COBRAR'")</f>
        <v>NO PAGAR</v>
      </c>
      <c r="Y941" s="216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3.25">
      <c r="B942" s="216" t="str">
        <f>IF(C940&lt;0,"NO PAGAR","COBRAR'")</f>
        <v>COBRAR'</v>
      </c>
      <c r="C942" s="216"/>
      <c r="E942" s="4">
        <v>45226</v>
      </c>
      <c r="F942" s="3" t="s">
        <v>412</v>
      </c>
      <c r="G942" s="3" t="s">
        <v>200</v>
      </c>
      <c r="H942" s="5">
        <v>200</v>
      </c>
      <c r="I942" t="s">
        <v>173</v>
      </c>
      <c r="N942" s="3"/>
      <c r="O942" s="3"/>
      <c r="P942" s="3"/>
      <c r="Q942" s="3"/>
      <c r="R942" s="18"/>
      <c r="S942" s="3"/>
      <c r="V942" s="17"/>
      <c r="X942" s="6"/>
      <c r="Y942" s="8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209" t="s">
        <v>9</v>
      </c>
      <c r="C943" s="210"/>
      <c r="E943" s="4">
        <v>45229</v>
      </c>
      <c r="F943" s="3" t="s">
        <v>412</v>
      </c>
      <c r="G943" s="3" t="s">
        <v>200</v>
      </c>
      <c r="H943" s="5">
        <v>200</v>
      </c>
      <c r="I943" t="s">
        <v>210</v>
      </c>
      <c r="N943" s="3"/>
      <c r="O943" s="3"/>
      <c r="P943" s="3"/>
      <c r="Q943" s="3"/>
      <c r="R943" s="18"/>
      <c r="S943" s="3"/>
      <c r="V943" s="17"/>
      <c r="X943" s="209" t="s">
        <v>9</v>
      </c>
      <c r="Y943" s="2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9" t="str">
        <f>IF(Y895&lt;0,"SALDO ADELANTADO","SALDO A FAVOR '")</f>
        <v>SALDO ADELANTADO</v>
      </c>
      <c r="C944" s="10">
        <f>IF(Y895&lt;=0,Y895*-1)</f>
        <v>5489.62</v>
      </c>
      <c r="E944" s="4">
        <v>45191</v>
      </c>
      <c r="F944" s="3" t="s">
        <v>1411</v>
      </c>
      <c r="G944" s="3" t="s">
        <v>152</v>
      </c>
      <c r="H944" s="5">
        <v>240</v>
      </c>
      <c r="I944" t="s">
        <v>210</v>
      </c>
      <c r="N944" s="3"/>
      <c r="O944" s="3"/>
      <c r="P944" s="3"/>
      <c r="Q944" s="3"/>
      <c r="R944" s="18"/>
      <c r="S944" s="3"/>
      <c r="V944" s="17"/>
      <c r="X944" s="9" t="str">
        <f>IF(C940&lt;0,"SALDO ADELANTADO","SALDO A FAVOR'")</f>
        <v>SALDO A FAVOR'</v>
      </c>
      <c r="Y944" s="10" t="b">
        <f>IF(C940&lt;=0,C940*-1)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10</v>
      </c>
      <c r="C945" s="10">
        <f>R953</f>
        <v>0</v>
      </c>
      <c r="E945" s="4">
        <v>45170</v>
      </c>
      <c r="F945" s="3" t="s">
        <v>1681</v>
      </c>
      <c r="G945" s="3" t="s">
        <v>200</v>
      </c>
      <c r="H945" s="5">
        <v>130</v>
      </c>
      <c r="I945" t="s">
        <v>270</v>
      </c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AN953</f>
        <v>2200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14</v>
      </c>
      <c r="C949" s="10"/>
      <c r="E949" s="4"/>
      <c r="F949" s="3" t="s">
        <v>1677</v>
      </c>
      <c r="G949" s="3"/>
      <c r="H949" s="5">
        <v>2001.86</v>
      </c>
      <c r="I949" t="s">
        <v>241</v>
      </c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15</v>
      </c>
      <c r="C950" s="10"/>
      <c r="E950" s="4"/>
      <c r="F950" s="3" t="s">
        <v>1678</v>
      </c>
      <c r="G950" s="3"/>
      <c r="H950" s="5">
        <v>3275.98</v>
      </c>
      <c r="I950" t="s">
        <v>391</v>
      </c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16</v>
      </c>
      <c r="C951" s="10"/>
      <c r="E951" s="211" t="s">
        <v>7</v>
      </c>
      <c r="F951" s="212"/>
      <c r="G951" s="213"/>
      <c r="H951" s="5">
        <f>SUM(H937:H950)</f>
        <v>6680.1100000000006</v>
      </c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211" t="s">
        <v>7</v>
      </c>
      <c r="AB951" s="212"/>
      <c r="AC951" s="213"/>
      <c r="AD951" s="5">
        <f>SUM(AD937:AD950)</f>
        <v>0</v>
      </c>
      <c r="AJ951" s="3"/>
      <c r="AK951" s="3"/>
      <c r="AL951" s="3"/>
      <c r="AM951" s="3"/>
      <c r="AN951" s="18"/>
      <c r="AO951" s="3"/>
    </row>
    <row r="952" spans="2:41">
      <c r="B952" s="11" t="s">
        <v>17</v>
      </c>
      <c r="C952" s="10"/>
      <c r="E952" s="13"/>
      <c r="F952" s="13"/>
      <c r="G952" s="13"/>
      <c r="N952" s="3"/>
      <c r="O952" s="3"/>
      <c r="P952" s="3"/>
      <c r="Q952" s="3"/>
      <c r="R952" s="18"/>
      <c r="S952" s="3"/>
      <c r="V952" s="17"/>
      <c r="X952" s="11" t="s">
        <v>1705</v>
      </c>
      <c r="Y952" s="10">
        <f>AN956</f>
        <v>314.42</v>
      </c>
      <c r="AA952" s="13"/>
      <c r="AB952" s="13"/>
      <c r="AC952" s="13"/>
      <c r="AJ952" s="3"/>
      <c r="AK952" s="3"/>
      <c r="AL952" s="3"/>
      <c r="AM952" s="3"/>
      <c r="AN952" s="18"/>
      <c r="AO952" s="3"/>
    </row>
    <row r="953" spans="2:41">
      <c r="B953" s="12"/>
      <c r="C953" s="10"/>
      <c r="N953" s="211" t="s">
        <v>7</v>
      </c>
      <c r="O953" s="212"/>
      <c r="P953" s="212"/>
      <c r="Q953" s="213"/>
      <c r="R953" s="18">
        <f>SUM(R937:R952)</f>
        <v>0</v>
      </c>
      <c r="S953" s="3"/>
      <c r="V953" s="17"/>
      <c r="X953" s="12"/>
      <c r="Y953" s="10"/>
      <c r="AJ953" s="211" t="s">
        <v>7</v>
      </c>
      <c r="AK953" s="212"/>
      <c r="AL953" s="212"/>
      <c r="AM953" s="213"/>
      <c r="AN953" s="18">
        <f>SUM(AN937:AN952)</f>
        <v>2200</v>
      </c>
      <c r="AO953" s="3"/>
    </row>
    <row r="954" spans="2:41">
      <c r="B954" s="12"/>
      <c r="C954" s="10"/>
      <c r="V954" s="17"/>
      <c r="X954" s="12"/>
      <c r="Y954" s="10"/>
      <c r="AJ954" t="s">
        <v>468</v>
      </c>
      <c r="AK954" t="s">
        <v>1556</v>
      </c>
      <c r="AL954" s="261">
        <v>45238</v>
      </c>
      <c r="AM954" t="s">
        <v>470</v>
      </c>
      <c r="AN954" s="262">
        <v>262.87</v>
      </c>
    </row>
    <row r="955" spans="2:41">
      <c r="B955" s="12"/>
      <c r="C955" s="10"/>
      <c r="V955" s="17"/>
      <c r="X955" s="12"/>
      <c r="Y955" s="10"/>
      <c r="AJ955" t="s">
        <v>468</v>
      </c>
      <c r="AK955" t="s">
        <v>1556</v>
      </c>
      <c r="AL955" s="261">
        <v>45239</v>
      </c>
      <c r="AM955" t="s">
        <v>470</v>
      </c>
      <c r="AN955" s="263">
        <v>51.55</v>
      </c>
    </row>
    <row r="956" spans="2:41">
      <c r="B956" s="12"/>
      <c r="C956" s="10"/>
      <c r="E956" s="14"/>
      <c r="V956" s="17"/>
      <c r="X956" s="12"/>
      <c r="Y956" s="10"/>
      <c r="AA956" s="14"/>
      <c r="AN956" s="116">
        <f>SUM(AN954:AN955)</f>
        <v>314.42</v>
      </c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1"/>
      <c r="C962" s="10"/>
      <c r="V962" s="17"/>
      <c r="X962" s="11"/>
      <c r="Y962" s="10"/>
    </row>
    <row r="963" spans="2:27">
      <c r="B963" s="15" t="s">
        <v>18</v>
      </c>
      <c r="C963" s="16">
        <f>SUM(C944:C962)</f>
        <v>5489.62</v>
      </c>
      <c r="D963" t="s">
        <v>22</v>
      </c>
      <c r="E963" t="s">
        <v>21</v>
      </c>
      <c r="V963" s="17"/>
      <c r="X963" s="15" t="s">
        <v>18</v>
      </c>
      <c r="Y963" s="16">
        <f>SUM(Y944:Y962)</f>
        <v>2514.42</v>
      </c>
      <c r="Z963" t="s">
        <v>22</v>
      </c>
      <c r="AA963" t="s">
        <v>21</v>
      </c>
    </row>
    <row r="964" spans="2:27">
      <c r="E964" s="1" t="s">
        <v>19</v>
      </c>
      <c r="V964" s="17"/>
      <c r="AA964" s="1" t="s">
        <v>19</v>
      </c>
    </row>
    <row r="965" spans="2:27">
      <c r="V965" s="17"/>
    </row>
    <row r="966" spans="2:27">
      <c r="V966" s="17"/>
    </row>
    <row r="967" spans="2:27">
      <c r="V967" s="17"/>
    </row>
    <row r="968" spans="2:27">
      <c r="V968" s="17"/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  <c r="AC977" s="217" t="s">
        <v>29</v>
      </c>
      <c r="AD977" s="217"/>
      <c r="AE977" s="217"/>
    </row>
    <row r="978" spans="2:41" ht="15" customHeight="1">
      <c r="H978" s="75" t="s">
        <v>28</v>
      </c>
      <c r="I978" s="75"/>
      <c r="J978" s="75"/>
      <c r="V978" s="17"/>
      <c r="AC978" s="217"/>
      <c r="AD978" s="217"/>
      <c r="AE978" s="217"/>
    </row>
    <row r="979" spans="2:41" ht="15" customHeight="1">
      <c r="H979" s="75"/>
      <c r="I979" s="75"/>
      <c r="J979" s="75"/>
      <c r="V979" s="17"/>
      <c r="AC979" s="217"/>
      <c r="AD979" s="217"/>
      <c r="AE979" s="217"/>
    </row>
    <row r="980" spans="2:41">
      <c r="V980" s="17"/>
    </row>
    <row r="981" spans="2:41">
      <c r="V981" s="17"/>
    </row>
    <row r="982" spans="2:41" ht="23.25">
      <c r="B982" s="22" t="s">
        <v>72</v>
      </c>
      <c r="V982" s="17"/>
      <c r="X982" s="22" t="s">
        <v>74</v>
      </c>
    </row>
    <row r="983" spans="2:41" ht="23.25">
      <c r="B983" s="23" t="s">
        <v>32</v>
      </c>
      <c r="C983" s="20">
        <f>IF(X935="PAGADO",0,Y940)</f>
        <v>-1323.9299999999994</v>
      </c>
      <c r="E983" s="215" t="s">
        <v>20</v>
      </c>
      <c r="F983" s="215"/>
      <c r="G983" s="215"/>
      <c r="H983" s="215"/>
      <c r="V983" s="17"/>
      <c r="X983" s="23" t="s">
        <v>32</v>
      </c>
      <c r="Y983" s="20">
        <f>IF(B983="PAGADO",0,C988)</f>
        <v>0</v>
      </c>
      <c r="AA983" s="215" t="s">
        <v>20</v>
      </c>
      <c r="AB983" s="215"/>
      <c r="AC983" s="215"/>
      <c r="AD983" s="215"/>
    </row>
    <row r="984" spans="2:41">
      <c r="B984" s="1" t="s">
        <v>0</v>
      </c>
      <c r="C984" s="19">
        <f>H999</f>
        <v>0</v>
      </c>
      <c r="E984" s="2" t="s">
        <v>1</v>
      </c>
      <c r="F984" s="2" t="s">
        <v>2</v>
      </c>
      <c r="G984" s="2" t="s">
        <v>3</v>
      </c>
      <c r="H984" s="2" t="s">
        <v>4</v>
      </c>
      <c r="N984" s="2" t="s">
        <v>1</v>
      </c>
      <c r="O984" s="2" t="s">
        <v>5</v>
      </c>
      <c r="P984" s="2" t="s">
        <v>4</v>
      </c>
      <c r="Q984" s="2" t="s">
        <v>6</v>
      </c>
      <c r="R984" s="2" t="s">
        <v>7</v>
      </c>
      <c r="S984" s="3"/>
      <c r="V984" s="17"/>
      <c r="X984" s="1" t="s">
        <v>0</v>
      </c>
      <c r="Y984" s="19">
        <f>AD999</f>
        <v>0</v>
      </c>
      <c r="AA984" s="2" t="s">
        <v>1</v>
      </c>
      <c r="AB984" s="2" t="s">
        <v>2</v>
      </c>
      <c r="AC984" s="2" t="s">
        <v>3</v>
      </c>
      <c r="AD984" s="2" t="s">
        <v>4</v>
      </c>
      <c r="AJ984" s="2" t="s">
        <v>1</v>
      </c>
      <c r="AK984" s="2" t="s">
        <v>5</v>
      </c>
      <c r="AL984" s="2" t="s">
        <v>4</v>
      </c>
      <c r="AM984" s="2" t="s">
        <v>6</v>
      </c>
      <c r="AN984" s="2" t="s">
        <v>7</v>
      </c>
      <c r="AO984" s="3"/>
    </row>
    <row r="985" spans="2:41">
      <c r="C985" s="2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Y985" s="2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24</v>
      </c>
      <c r="C986" s="19">
        <f>IF(C983&gt;0,C983+C984,C984)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24</v>
      </c>
      <c r="Y986" s="19">
        <f>IF(Y983&gt;0,Y983+Y984,Y984)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" t="s">
        <v>9</v>
      </c>
      <c r="C987" s="20">
        <f>C1010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9</v>
      </c>
      <c r="Y987" s="20">
        <f>Y1010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6" t="s">
        <v>25</v>
      </c>
      <c r="C988" s="21">
        <f>C986-C987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 t="s">
        <v>8</v>
      </c>
      <c r="Y988" s="21">
        <f>Y986-Y987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ht="26.25">
      <c r="B989" s="218" t="str">
        <f>IF(C988&lt;0,"NO PAGAR","COBRAR")</f>
        <v>COBRAR</v>
      </c>
      <c r="C989" s="218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218" t="str">
        <f>IF(Y988&lt;0,"NO PAGAR","COBRAR")</f>
        <v>COBRAR</v>
      </c>
      <c r="Y989" s="218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209" t="s">
        <v>9</v>
      </c>
      <c r="C990" s="2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209" t="s">
        <v>9</v>
      </c>
      <c r="Y990" s="2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9" t="str">
        <f>IF(C1024&lt;0,"SALDO A FAVOR","SALDO ADELANTAD0'")</f>
        <v>SALDO ADELANTAD0'</v>
      </c>
      <c r="C991" s="10" t="b">
        <f>IF(Y935&lt;=0,Y935*-1)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9" t="str">
        <f>IF(C988&lt;0,"SALDO ADELANTADO","SALDO A FAVOR'")</f>
        <v>SALDO A FAVOR'</v>
      </c>
      <c r="Y991" s="10">
        <f>IF(C988&lt;=0,C988*-1)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10</v>
      </c>
      <c r="C992" s="10">
        <f>R1001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10</v>
      </c>
      <c r="Y992" s="10">
        <f>AN1001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11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11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12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12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13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13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14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14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15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15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16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16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17</v>
      </c>
      <c r="C999" s="10"/>
      <c r="E999" s="211" t="s">
        <v>7</v>
      </c>
      <c r="F999" s="212"/>
      <c r="G999" s="213"/>
      <c r="H999" s="5">
        <f>SUM(H985:H998)</f>
        <v>0</v>
      </c>
      <c r="N999" s="3"/>
      <c r="O999" s="3"/>
      <c r="P999" s="3"/>
      <c r="Q999" s="3"/>
      <c r="R999" s="18"/>
      <c r="S999" s="3"/>
      <c r="V999" s="17"/>
      <c r="X999" s="11" t="s">
        <v>17</v>
      </c>
      <c r="Y999" s="10"/>
      <c r="AA999" s="211" t="s">
        <v>7</v>
      </c>
      <c r="AB999" s="212"/>
      <c r="AC999" s="213"/>
      <c r="AD999" s="5">
        <f>SUM(AD985:AD998)</f>
        <v>0</v>
      </c>
      <c r="AJ999" s="3"/>
      <c r="AK999" s="3"/>
      <c r="AL999" s="3"/>
      <c r="AM999" s="3"/>
      <c r="AN999" s="18"/>
      <c r="AO999" s="3"/>
    </row>
    <row r="1000" spans="2:41">
      <c r="B1000" s="12"/>
      <c r="C1000" s="10"/>
      <c r="E1000" s="13"/>
      <c r="F1000" s="13"/>
      <c r="G1000" s="13"/>
      <c r="N1000" s="3"/>
      <c r="O1000" s="3"/>
      <c r="P1000" s="3"/>
      <c r="Q1000" s="3"/>
      <c r="R1000" s="18"/>
      <c r="S1000" s="3"/>
      <c r="V1000" s="17"/>
      <c r="X1000" s="12"/>
      <c r="Y1000" s="10"/>
      <c r="AA1000" s="13"/>
      <c r="AB1000" s="13"/>
      <c r="AC1000" s="13"/>
      <c r="AJ1000" s="3"/>
      <c r="AK1000" s="3"/>
      <c r="AL1000" s="3"/>
      <c r="AM1000" s="3"/>
      <c r="AN1000" s="18"/>
      <c r="AO1000" s="3"/>
    </row>
    <row r="1001" spans="2:41">
      <c r="B1001" s="12"/>
      <c r="C1001" s="10"/>
      <c r="N1001" s="211" t="s">
        <v>7</v>
      </c>
      <c r="O1001" s="212"/>
      <c r="P1001" s="212"/>
      <c r="Q1001" s="213"/>
      <c r="R1001" s="18">
        <f>SUM(R985:R1000)</f>
        <v>0</v>
      </c>
      <c r="S1001" s="3"/>
      <c r="V1001" s="17"/>
      <c r="X1001" s="12"/>
      <c r="Y1001" s="10"/>
      <c r="AJ1001" s="211" t="s">
        <v>7</v>
      </c>
      <c r="AK1001" s="212"/>
      <c r="AL1001" s="212"/>
      <c r="AM1001" s="213"/>
      <c r="AN1001" s="18">
        <f>SUM(AN985:AN1000)</f>
        <v>0</v>
      </c>
      <c r="AO1001" s="3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E1004" s="14"/>
      <c r="V1004" s="17"/>
      <c r="X1004" s="12"/>
      <c r="Y1004" s="10"/>
      <c r="AA1004" s="14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1"/>
      <c r="C1009" s="10"/>
      <c r="V1009" s="17"/>
      <c r="X1009" s="11"/>
      <c r="Y1009" s="10"/>
    </row>
    <row r="1010" spans="1:43">
      <c r="B1010" s="15" t="s">
        <v>18</v>
      </c>
      <c r="C1010" s="16">
        <f>SUM(C991:C1009)</f>
        <v>0</v>
      </c>
      <c r="V1010" s="17"/>
      <c r="X1010" s="15" t="s">
        <v>18</v>
      </c>
      <c r="Y1010" s="16">
        <f>SUM(Y991:Y1009)</f>
        <v>0</v>
      </c>
    </row>
    <row r="1011" spans="1:43">
      <c r="D1011" t="s">
        <v>22</v>
      </c>
      <c r="E1011" t="s">
        <v>21</v>
      </c>
      <c r="V1011" s="17"/>
      <c r="Z1011" t="s">
        <v>22</v>
      </c>
      <c r="AA1011" t="s">
        <v>21</v>
      </c>
    </row>
    <row r="1012" spans="1:43">
      <c r="E1012" s="1" t="s">
        <v>19</v>
      </c>
      <c r="V1012" s="17"/>
      <c r="AA1012" s="1" t="s">
        <v>19</v>
      </c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V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A1021" s="17"/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</row>
    <row r="1022" spans="1:43">
      <c r="V1022" s="17"/>
    </row>
    <row r="1023" spans="1:43" ht="15" customHeight="1">
      <c r="H1023" s="75" t="s">
        <v>30</v>
      </c>
      <c r="I1023" s="75"/>
      <c r="J1023" s="75"/>
      <c r="V1023" s="17"/>
      <c r="AA1023" s="214" t="s">
        <v>31</v>
      </c>
      <c r="AB1023" s="214"/>
      <c r="AC1023" s="214"/>
    </row>
    <row r="1024" spans="1:43" ht="15" customHeight="1">
      <c r="H1024" s="75"/>
      <c r="I1024" s="75"/>
      <c r="J1024" s="75"/>
      <c r="V1024" s="17"/>
      <c r="AA1024" s="214"/>
      <c r="AB1024" s="214"/>
      <c r="AC1024" s="214"/>
    </row>
    <row r="1025" spans="2:41">
      <c r="V1025" s="17"/>
    </row>
    <row r="1026" spans="2:41">
      <c r="V1026" s="17"/>
    </row>
    <row r="1027" spans="2:41" ht="23.25">
      <c r="B1027" s="24" t="s">
        <v>72</v>
      </c>
      <c r="V1027" s="17"/>
      <c r="X1027" s="22" t="s">
        <v>72</v>
      </c>
    </row>
    <row r="1028" spans="2:41" ht="23.25">
      <c r="B1028" s="23" t="s">
        <v>32</v>
      </c>
      <c r="C1028" s="20">
        <f>IF(X983="PAGADO",0,C988)</f>
        <v>0</v>
      </c>
      <c r="E1028" s="215" t="s">
        <v>20</v>
      </c>
      <c r="F1028" s="215"/>
      <c r="G1028" s="215"/>
      <c r="H1028" s="215"/>
      <c r="V1028" s="17"/>
      <c r="X1028" s="23" t="s">
        <v>32</v>
      </c>
      <c r="Y1028" s="20">
        <f>IF(B1828="PAGADO",0,C1033)</f>
        <v>0</v>
      </c>
      <c r="AA1028" s="215" t="s">
        <v>20</v>
      </c>
      <c r="AB1028" s="215"/>
      <c r="AC1028" s="215"/>
      <c r="AD1028" s="215"/>
    </row>
    <row r="1029" spans="2:41">
      <c r="B1029" s="1" t="s">
        <v>0</v>
      </c>
      <c r="C1029" s="19">
        <f>H1044</f>
        <v>0</v>
      </c>
      <c r="E1029" s="2" t="s">
        <v>1</v>
      </c>
      <c r="F1029" s="2" t="s">
        <v>2</v>
      </c>
      <c r="G1029" s="2" t="s">
        <v>3</v>
      </c>
      <c r="H1029" s="2" t="s">
        <v>4</v>
      </c>
      <c r="N1029" s="2" t="s">
        <v>1</v>
      </c>
      <c r="O1029" s="2" t="s">
        <v>5</v>
      </c>
      <c r="P1029" s="2" t="s">
        <v>4</v>
      </c>
      <c r="Q1029" s="2" t="s">
        <v>6</v>
      </c>
      <c r="R1029" s="2" t="s">
        <v>7</v>
      </c>
      <c r="S1029" s="3"/>
      <c r="V1029" s="17"/>
      <c r="X1029" s="1" t="s">
        <v>0</v>
      </c>
      <c r="Y1029" s="19">
        <f>AD1044</f>
        <v>0</v>
      </c>
      <c r="AA1029" s="2" t="s">
        <v>1</v>
      </c>
      <c r="AB1029" s="2" t="s">
        <v>2</v>
      </c>
      <c r="AC1029" s="2" t="s">
        <v>3</v>
      </c>
      <c r="AD1029" s="2" t="s">
        <v>4</v>
      </c>
      <c r="AJ1029" s="2" t="s">
        <v>1</v>
      </c>
      <c r="AK1029" s="2" t="s">
        <v>5</v>
      </c>
      <c r="AL1029" s="2" t="s">
        <v>4</v>
      </c>
      <c r="AM1029" s="2" t="s">
        <v>6</v>
      </c>
      <c r="AN1029" s="2" t="s">
        <v>7</v>
      </c>
      <c r="AO1029" s="3"/>
    </row>
    <row r="1030" spans="2:41">
      <c r="C1030" s="2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Y1030" s="2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" t="s">
        <v>24</v>
      </c>
      <c r="C1031" s="19">
        <f>IF(C1028&gt;0,C1028+C1029,C1029)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24</v>
      </c>
      <c r="Y1031" s="19">
        <f>IF(Y1028&gt;0,Y1028+Y1029,Y1029)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9</v>
      </c>
      <c r="C1032" s="20">
        <f>C1056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9</v>
      </c>
      <c r="Y1032" s="20">
        <f>Y1056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6" t="s">
        <v>26</v>
      </c>
      <c r="C1033" s="21">
        <f>C1031-C1032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6" t="s">
        <v>27</v>
      </c>
      <c r="Y1033" s="21">
        <f>Y1031-Y1032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>
      <c r="B1034" s="6"/>
      <c r="C1034" s="7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216" t="str">
        <f>IF(Y1033&lt;0,"NO PAGAR","COBRAR'")</f>
        <v>COBRAR'</v>
      </c>
      <c r="Y1034" s="216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3.25">
      <c r="B1035" s="216" t="str">
        <f>IF(C1033&lt;0,"NO PAGAR","COBRAR'")</f>
        <v>COBRAR'</v>
      </c>
      <c r="C1035" s="216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6"/>
      <c r="Y1035" s="8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209" t="s">
        <v>9</v>
      </c>
      <c r="C1036" s="2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209" t="s">
        <v>9</v>
      </c>
      <c r="Y1036" s="2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9" t="str">
        <f>IF(Y988&lt;0,"SALDO ADELANTADO","SALDO A FAVOR '")</f>
        <v>SALDO A FAVOR '</v>
      </c>
      <c r="C1037" s="10">
        <f>IF(Y988&lt;=0,Y988*-1)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IF(C1033&lt;0,"SALDO ADELANTADO","SALDO A FAVOR'")</f>
        <v>SALDO A FAVOR'</v>
      </c>
      <c r="Y1037" s="10">
        <f>IF(C1033&lt;=0,C1033*-1)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10</v>
      </c>
      <c r="C1038" s="10">
        <f>R1046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AN1046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12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13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13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14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14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15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15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16</v>
      </c>
      <c r="C1044" s="10"/>
      <c r="E1044" s="211" t="s">
        <v>7</v>
      </c>
      <c r="F1044" s="212"/>
      <c r="G1044" s="213"/>
      <c r="H1044" s="5">
        <f>SUM(H1030:H1043)</f>
        <v>0</v>
      </c>
      <c r="N1044" s="3"/>
      <c r="O1044" s="3"/>
      <c r="P1044" s="3"/>
      <c r="Q1044" s="3"/>
      <c r="R1044" s="18"/>
      <c r="S1044" s="3"/>
      <c r="V1044" s="17"/>
      <c r="X1044" s="11" t="s">
        <v>16</v>
      </c>
      <c r="Y1044" s="10"/>
      <c r="AA1044" s="211" t="s">
        <v>7</v>
      </c>
      <c r="AB1044" s="212"/>
      <c r="AC1044" s="213"/>
      <c r="AD1044" s="5">
        <f>SUM(AD1030:AD1043)</f>
        <v>0</v>
      </c>
      <c r="AJ1044" s="3"/>
      <c r="AK1044" s="3"/>
      <c r="AL1044" s="3"/>
      <c r="AM1044" s="3"/>
      <c r="AN1044" s="18"/>
      <c r="AO1044" s="3"/>
    </row>
    <row r="1045" spans="2:41">
      <c r="B1045" s="11" t="s">
        <v>17</v>
      </c>
      <c r="C1045" s="10"/>
      <c r="E1045" s="13"/>
      <c r="F1045" s="13"/>
      <c r="G1045" s="13"/>
      <c r="N1045" s="3"/>
      <c r="O1045" s="3"/>
      <c r="P1045" s="3"/>
      <c r="Q1045" s="3"/>
      <c r="R1045" s="18"/>
      <c r="S1045" s="3"/>
      <c r="V1045" s="17"/>
      <c r="X1045" s="11" t="s">
        <v>17</v>
      </c>
      <c r="Y1045" s="10"/>
      <c r="AA1045" s="13"/>
      <c r="AB1045" s="13"/>
      <c r="AC1045" s="13"/>
      <c r="AJ1045" s="3"/>
      <c r="AK1045" s="3"/>
      <c r="AL1045" s="3"/>
      <c r="AM1045" s="3"/>
      <c r="AN1045" s="18"/>
      <c r="AO1045" s="3"/>
    </row>
    <row r="1046" spans="2:41">
      <c r="B1046" s="12"/>
      <c r="C1046" s="10"/>
      <c r="N1046" s="211" t="s">
        <v>7</v>
      </c>
      <c r="O1046" s="212"/>
      <c r="P1046" s="212"/>
      <c r="Q1046" s="213"/>
      <c r="R1046" s="18">
        <f>SUM(R1030:R1045)</f>
        <v>0</v>
      </c>
      <c r="S1046" s="3"/>
      <c r="V1046" s="17"/>
      <c r="X1046" s="12"/>
      <c r="Y1046" s="10"/>
      <c r="AJ1046" s="211" t="s">
        <v>7</v>
      </c>
      <c r="AK1046" s="212"/>
      <c r="AL1046" s="212"/>
      <c r="AM1046" s="213"/>
      <c r="AN1046" s="18">
        <f>SUM(AN1030:AN1045)</f>
        <v>0</v>
      </c>
      <c r="AO1046" s="3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E1049" s="14"/>
      <c r="V1049" s="17"/>
      <c r="X1049" s="12"/>
      <c r="Y1049" s="10"/>
      <c r="AA1049" s="14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1"/>
      <c r="C1055" s="10"/>
      <c r="V1055" s="17"/>
      <c r="X1055" s="11"/>
      <c r="Y1055" s="10"/>
    </row>
    <row r="1056" spans="2:41">
      <c r="B1056" s="15" t="s">
        <v>18</v>
      </c>
      <c r="C1056" s="16">
        <f>SUM(C1037:C1055)</f>
        <v>0</v>
      </c>
      <c r="D1056" t="s">
        <v>22</v>
      </c>
      <c r="E1056" t="s">
        <v>21</v>
      </c>
      <c r="V1056" s="17"/>
      <c r="X1056" s="15" t="s">
        <v>18</v>
      </c>
      <c r="Y1056" s="16">
        <f>SUM(Y1037:Y1055)</f>
        <v>0</v>
      </c>
      <c r="Z1056" t="s">
        <v>22</v>
      </c>
      <c r="AA1056" t="s">
        <v>21</v>
      </c>
    </row>
    <row r="1057" spans="5:27">
      <c r="E1057" s="1" t="s">
        <v>19</v>
      </c>
      <c r="V1057" s="17"/>
      <c r="AA1057" s="1" t="s">
        <v>19</v>
      </c>
    </row>
    <row r="1058" spans="5:27">
      <c r="V1058" s="17"/>
    </row>
    <row r="1059" spans="5:27">
      <c r="V1059" s="17"/>
    </row>
    <row r="1060" spans="5:27">
      <c r="V1060" s="17"/>
    </row>
    <row r="1061" spans="5:27">
      <c r="V1061" s="17"/>
    </row>
    <row r="1062" spans="5:27">
      <c r="V1062" s="17"/>
    </row>
    <row r="1063" spans="5:27">
      <c r="V1063" s="17"/>
    </row>
    <row r="1064" spans="5:27">
      <c r="V1064" s="17"/>
    </row>
    <row r="1065" spans="5:27">
      <c r="V1065" s="17"/>
    </row>
    <row r="1066" spans="5:27">
      <c r="V1066" s="17"/>
    </row>
    <row r="1067" spans="5:27">
      <c r="V1067" s="17"/>
    </row>
    <row r="1068" spans="5:27">
      <c r="V1068" s="17"/>
    </row>
    <row r="1069" spans="5:27">
      <c r="V1069" s="17"/>
    </row>
    <row r="1070" spans="5:27">
      <c r="V1070" s="17"/>
    </row>
    <row r="1071" spans="5:27">
      <c r="V1071" s="17"/>
    </row>
    <row r="1072" spans="5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</sheetData>
  <mergeCells count="278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860:G860"/>
    <mergeCell ref="AA860:AC860"/>
    <mergeCell ref="N862:Q862"/>
    <mergeCell ref="AJ862:AM862"/>
    <mergeCell ref="AC884:AE886"/>
    <mergeCell ref="E844:H844"/>
    <mergeCell ref="AA844:AD844"/>
    <mergeCell ref="X850:Y850"/>
    <mergeCell ref="B851:C851"/>
    <mergeCell ref="B852:C852"/>
    <mergeCell ref="X852:Y852"/>
    <mergeCell ref="AK844:AM844"/>
    <mergeCell ref="E906:G906"/>
    <mergeCell ref="AA906:AC906"/>
    <mergeCell ref="N908:Q908"/>
    <mergeCell ref="AJ908:AM908"/>
    <mergeCell ref="AA930:AC931"/>
    <mergeCell ref="E890:H890"/>
    <mergeCell ref="AA890:AD890"/>
    <mergeCell ref="B896:C896"/>
    <mergeCell ref="X896:Y896"/>
    <mergeCell ref="B897:C897"/>
    <mergeCell ref="X897:Y897"/>
    <mergeCell ref="N953:Q953"/>
    <mergeCell ref="AJ953:AM953"/>
    <mergeCell ref="AC977:AE979"/>
    <mergeCell ref="E935:H935"/>
    <mergeCell ref="AA935:AD935"/>
    <mergeCell ref="X941:Y941"/>
    <mergeCell ref="B942:C942"/>
    <mergeCell ref="B943:C943"/>
    <mergeCell ref="X943:Y943"/>
    <mergeCell ref="E499:F499"/>
    <mergeCell ref="E1044:G1044"/>
    <mergeCell ref="AA1044:AC1044"/>
    <mergeCell ref="N1046:Q1046"/>
    <mergeCell ref="AJ1046:AM1046"/>
    <mergeCell ref="E1028:H1028"/>
    <mergeCell ref="AA1028:AD1028"/>
    <mergeCell ref="X1034:Y1034"/>
    <mergeCell ref="B1035:C1035"/>
    <mergeCell ref="B1036:C1036"/>
    <mergeCell ref="X1036:Y1036"/>
    <mergeCell ref="E999:G999"/>
    <mergeCell ref="AA999:AC999"/>
    <mergeCell ref="N1001:Q1001"/>
    <mergeCell ref="AJ1001:AM1001"/>
    <mergeCell ref="AA1023:AC1024"/>
    <mergeCell ref="E983:H983"/>
    <mergeCell ref="AA983:AD983"/>
    <mergeCell ref="B989:C989"/>
    <mergeCell ref="X989:Y989"/>
    <mergeCell ref="B990:C990"/>
    <mergeCell ref="X990:Y990"/>
    <mergeCell ref="E951:G951"/>
    <mergeCell ref="AA951:AC951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50"/>
  <sheetViews>
    <sheetView tabSelected="1" topLeftCell="X915" zoomScale="80" zoomScaleNormal="80" zoomScalePageLayoutView="118" workbookViewId="0">
      <selection activeCell="X915" sqref="X915"/>
    </sheetView>
  </sheetViews>
  <sheetFormatPr baseColWidth="10" defaultColWidth="11.42578125" defaultRowHeight="15"/>
  <cols>
    <col min="2" max="2" width="28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4" t="s">
        <v>28</v>
      </c>
      <c r="I3" s="214"/>
      <c r="J3" s="214"/>
      <c r="V3" s="17"/>
      <c r="AC3" s="217"/>
      <c r="AD3" s="217"/>
      <c r="AE3" s="217"/>
    </row>
    <row r="4" spans="2:41">
      <c r="H4" s="214"/>
      <c r="I4" s="214"/>
      <c r="J4" s="214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215" t="s">
        <v>77</v>
      </c>
      <c r="F8" s="215"/>
      <c r="G8" s="215"/>
      <c r="H8" s="215"/>
      <c r="O8" s="222" t="s">
        <v>10</v>
      </c>
      <c r="P8" s="222"/>
      <c r="Q8" s="222"/>
      <c r="R8" s="222"/>
      <c r="V8" s="17"/>
      <c r="X8" s="23" t="s">
        <v>32</v>
      </c>
      <c r="Y8" s="20">
        <f>IF(B8="PAGADO",0,C13)</f>
        <v>-6043.71</v>
      </c>
      <c r="AA8" s="215" t="s">
        <v>140</v>
      </c>
      <c r="AB8" s="215"/>
      <c r="AC8" s="215"/>
      <c r="AD8" s="215"/>
      <c r="AK8" s="227" t="s">
        <v>188</v>
      </c>
      <c r="AL8" s="227"/>
      <c r="AM8" s="227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218" t="str">
        <f>IF(C13&lt;0,"NO PAGAR","COBRAR")</f>
        <v>NO PAGAR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NO PAGAR</v>
      </c>
      <c r="Y14" s="218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211" t="s">
        <v>7</v>
      </c>
      <c r="AB24" s="212"/>
      <c r="AC24" s="213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1133.21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>
      <c r="H49" s="214"/>
      <c r="I49" s="214"/>
      <c r="J49" s="214"/>
      <c r="V49" s="17"/>
      <c r="AA49" s="214"/>
      <c r="AB49" s="214"/>
      <c r="AC49" s="21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215" t="s">
        <v>77</v>
      </c>
      <c r="F53" s="215"/>
      <c r="G53" s="215"/>
      <c r="H53" s="215"/>
      <c r="V53" s="17"/>
      <c r="X53" s="23" t="s">
        <v>32</v>
      </c>
      <c r="Y53" s="20">
        <f>IF(B53="PAGADO",0,C58)</f>
        <v>-6418.1900000000005</v>
      </c>
      <c r="AA53" s="215" t="s">
        <v>77</v>
      </c>
      <c r="AB53" s="215"/>
      <c r="AC53" s="215"/>
      <c r="AD53" s="215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16" t="str">
        <f>IF(Y58&lt;0,"NO PAGAR","COBRAR'")</f>
        <v>NO PAGAR</v>
      </c>
      <c r="Y59" s="216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216" t="str">
        <f>IF(C58&lt;0,"NO PAGAR","COBRAR'")</f>
        <v>NO PAGAR</v>
      </c>
      <c r="C60" s="21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962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217" t="s">
        <v>29</v>
      </c>
      <c r="AD97" s="217"/>
      <c r="AE97" s="217"/>
    </row>
    <row r="98" spans="2:41">
      <c r="H98" s="214" t="s">
        <v>28</v>
      </c>
      <c r="I98" s="214"/>
      <c r="J98" s="214"/>
      <c r="V98" s="17"/>
      <c r="AC98" s="217"/>
      <c r="AD98" s="217"/>
      <c r="AE98" s="217"/>
    </row>
    <row r="99" spans="2:41">
      <c r="H99" s="214"/>
      <c r="I99" s="214"/>
      <c r="J99" s="214"/>
      <c r="V99" s="17"/>
      <c r="AC99" s="217"/>
      <c r="AD99" s="217"/>
      <c r="AE99" s="217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215" t="s">
        <v>273</v>
      </c>
      <c r="F103" s="215"/>
      <c r="G103" s="215"/>
      <c r="H103" s="215"/>
      <c r="V103" s="17"/>
      <c r="X103" s="23" t="s">
        <v>32</v>
      </c>
      <c r="Y103" s="20">
        <f>IF(B103="PAGADO",0,C108)</f>
        <v>-5740.3400000000011</v>
      </c>
      <c r="AA103" s="215" t="s">
        <v>273</v>
      </c>
      <c r="AB103" s="215"/>
      <c r="AC103" s="215"/>
      <c r="AD103" s="215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>
      <c r="B109" s="218" t="str">
        <f>IF(C108&lt;0,"NO PAGAR","COBRAR")</f>
        <v>NO PAGAR</v>
      </c>
      <c r="C109" s="218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18" t="str">
        <f>IF(Y108&lt;0,"NO PAGAR","COBRAR")</f>
        <v>NO PAGAR</v>
      </c>
      <c r="Y109" s="21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209" t="s">
        <v>9</v>
      </c>
      <c r="C110" s="210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209" t="s">
        <v>9</v>
      </c>
      <c r="Y110" s="2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11" t="s">
        <v>7</v>
      </c>
      <c r="F119" s="212"/>
      <c r="G119" s="213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1" t="s">
        <v>7</v>
      </c>
      <c r="AB119" s="212"/>
      <c r="AC119" s="213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11" t="s">
        <v>7</v>
      </c>
      <c r="O121" s="212"/>
      <c r="P121" s="212"/>
      <c r="Q121" s="213"/>
      <c r="R121" s="18">
        <f>SUM(R105:R120)</f>
        <v>770</v>
      </c>
      <c r="S121" s="3"/>
      <c r="V121" s="17"/>
      <c r="X121" s="12"/>
      <c r="Y121" s="10"/>
      <c r="AJ121" s="211" t="s">
        <v>7</v>
      </c>
      <c r="AK121" s="212"/>
      <c r="AL121" s="212"/>
      <c r="AM121" s="213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14" t="s">
        <v>30</v>
      </c>
      <c r="I131" s="214"/>
      <c r="J131" s="214"/>
      <c r="V131" s="17"/>
      <c r="AA131" s="214" t="s">
        <v>31</v>
      </c>
      <c r="AB131" s="214"/>
      <c r="AC131" s="214"/>
    </row>
    <row r="132" spans="1:43">
      <c r="H132" s="214"/>
      <c r="I132" s="214"/>
      <c r="J132" s="214"/>
      <c r="V132" s="17"/>
      <c r="AA132" s="214"/>
      <c r="AB132" s="214"/>
      <c r="AC132" s="214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215" t="s">
        <v>273</v>
      </c>
      <c r="F136" s="215"/>
      <c r="G136" s="215"/>
      <c r="H136" s="215"/>
      <c r="V136" s="17"/>
      <c r="X136" s="23" t="s">
        <v>32</v>
      </c>
      <c r="Y136" s="20">
        <f>IF(B136="PAGADO",0,C141)</f>
        <v>-5568.4800000000014</v>
      </c>
      <c r="AA136" s="215" t="s">
        <v>273</v>
      </c>
      <c r="AB136" s="215"/>
      <c r="AC136" s="215"/>
      <c r="AD136" s="215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16" t="str">
        <f>IF(Y141&lt;0,"NO PAGAR","COBRAR'")</f>
        <v>NO PAGAR</v>
      </c>
      <c r="Y142" s="216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216" t="str">
        <f>IF(C141&lt;0,"NO PAGAR","COBRAR'")</f>
        <v>NO PAGAR</v>
      </c>
      <c r="C143" s="216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209" t="s">
        <v>9</v>
      </c>
      <c r="C144" s="210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209" t="s">
        <v>9</v>
      </c>
      <c r="Y144" s="210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211" t="s">
        <v>7</v>
      </c>
      <c r="F152" s="212"/>
      <c r="G152" s="213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1" t="s">
        <v>7</v>
      </c>
      <c r="AB152" s="212"/>
      <c r="AC152" s="213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211" t="s">
        <v>7</v>
      </c>
      <c r="O154" s="212"/>
      <c r="P154" s="212"/>
      <c r="Q154" s="213"/>
      <c r="R154" s="18">
        <f>SUM(R138:R153)</f>
        <v>0</v>
      </c>
      <c r="S154" s="3"/>
      <c r="V154" s="17"/>
      <c r="X154" s="12"/>
      <c r="Y154" s="10"/>
      <c r="AJ154" s="211" t="s">
        <v>7</v>
      </c>
      <c r="AK154" s="212"/>
      <c r="AL154" s="212"/>
      <c r="AM154" s="213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217" t="s">
        <v>29</v>
      </c>
      <c r="AD170" s="217"/>
      <c r="AE170" s="217"/>
    </row>
    <row r="171" spans="2:31">
      <c r="H171" s="214" t="s">
        <v>28</v>
      </c>
      <c r="I171" s="214"/>
      <c r="J171" s="214"/>
      <c r="V171" s="17"/>
      <c r="AC171" s="217"/>
      <c r="AD171" s="217"/>
      <c r="AE171" s="217"/>
    </row>
    <row r="172" spans="2:31">
      <c r="H172" s="214"/>
      <c r="I172" s="214"/>
      <c r="J172" s="214"/>
      <c r="V172" s="17"/>
      <c r="AC172" s="217"/>
      <c r="AD172" s="217"/>
      <c r="AE172" s="217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215" t="s">
        <v>273</v>
      </c>
      <c r="F176" s="215"/>
      <c r="G176" s="215"/>
      <c r="H176" s="215"/>
      <c r="V176" s="17"/>
      <c r="X176" s="23" t="s">
        <v>32</v>
      </c>
      <c r="Y176" s="20">
        <f>IF(B176="PAGADO",0,C181)</f>
        <v>-5626.8700000000008</v>
      </c>
      <c r="AA176" s="215" t="s">
        <v>273</v>
      </c>
      <c r="AB176" s="215"/>
      <c r="AC176" s="215"/>
      <c r="AD176" s="215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>
      <c r="B182" s="218" t="str">
        <f>IF(C181&lt;0,"NO PAGAR","COBRAR")</f>
        <v>NO PAGAR</v>
      </c>
      <c r="C182" s="218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218" t="str">
        <f>IF(Y181&lt;0,"NO PAGAR","COBRAR")</f>
        <v>NO PAGAR</v>
      </c>
      <c r="Y182" s="218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>
      <c r="B183" s="209" t="s">
        <v>9</v>
      </c>
      <c r="C183" s="210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209" t="s">
        <v>9</v>
      </c>
      <c r="Y183" s="210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211" t="s">
        <v>7</v>
      </c>
      <c r="F192" s="212"/>
      <c r="G192" s="213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211" t="s">
        <v>7</v>
      </c>
      <c r="AB192" s="212"/>
      <c r="AC192" s="213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211" t="s">
        <v>7</v>
      </c>
      <c r="O194" s="212"/>
      <c r="P194" s="212"/>
      <c r="Q194" s="213"/>
      <c r="R194" s="18">
        <f>SUM(R178:R193)</f>
        <v>2555</v>
      </c>
      <c r="S194" s="3"/>
      <c r="V194" s="17"/>
      <c r="X194" s="12"/>
      <c r="Y194" s="10"/>
      <c r="AJ194" s="211" t="s">
        <v>7</v>
      </c>
      <c r="AK194" s="212"/>
      <c r="AL194" s="212"/>
      <c r="AM194" s="213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214" t="s">
        <v>30</v>
      </c>
      <c r="I216" s="214"/>
      <c r="J216" s="214"/>
      <c r="V216" s="17"/>
      <c r="AA216" s="214" t="s">
        <v>31</v>
      </c>
      <c r="AB216" s="214"/>
      <c r="AC216" s="214"/>
    </row>
    <row r="217" spans="1:43">
      <c r="H217" s="214"/>
      <c r="I217" s="214"/>
      <c r="J217" s="214"/>
      <c r="V217" s="17"/>
      <c r="AA217" s="214"/>
      <c r="AB217" s="214"/>
      <c r="AC217" s="214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215" t="s">
        <v>273</v>
      </c>
      <c r="F221" s="215"/>
      <c r="G221" s="215"/>
      <c r="H221" s="215"/>
      <c r="V221" s="17"/>
      <c r="X221" s="23" t="s">
        <v>32</v>
      </c>
      <c r="Y221" s="20">
        <f>IF(B221="PAGADO",0,C226)</f>
        <v>-5840.9500000000007</v>
      </c>
      <c r="AA221" s="215" t="s">
        <v>77</v>
      </c>
      <c r="AB221" s="215"/>
      <c r="AC221" s="215"/>
      <c r="AD221" s="215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16" t="str">
        <f>IF(Y226&lt;0,"NO PAGAR","COBRAR'")</f>
        <v>NO PAGAR</v>
      </c>
      <c r="Y227" s="216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216" t="str">
        <f>IF(C226&lt;0,"NO PAGAR","COBRAR'")</f>
        <v>NO PAGAR</v>
      </c>
      <c r="C228" s="216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209" t="s">
        <v>9</v>
      </c>
      <c r="C229" s="210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209" t="s">
        <v>9</v>
      </c>
      <c r="Y229" s="210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211" t="s">
        <v>7</v>
      </c>
      <c r="F237" s="212"/>
      <c r="G237" s="213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211" t="s">
        <v>7</v>
      </c>
      <c r="AB237" s="212"/>
      <c r="AC237" s="213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211" t="s">
        <v>7</v>
      </c>
      <c r="O239" s="212"/>
      <c r="P239" s="212"/>
      <c r="Q239" s="213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211" t="s">
        <v>7</v>
      </c>
      <c r="AK239" s="212"/>
      <c r="AL239" s="212"/>
      <c r="AM239" s="213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217" t="s">
        <v>29</v>
      </c>
      <c r="AD262" s="217"/>
      <c r="AE262" s="217"/>
    </row>
    <row r="263" spans="2:41">
      <c r="H263" s="214" t="s">
        <v>28</v>
      </c>
      <c r="I263" s="214"/>
      <c r="J263" s="214"/>
      <c r="V263" s="17"/>
      <c r="AC263" s="217"/>
      <c r="AD263" s="217"/>
      <c r="AE263" s="217"/>
    </row>
    <row r="264" spans="2:41">
      <c r="H264" s="214"/>
      <c r="I264" s="214"/>
      <c r="J264" s="214"/>
      <c r="V264" s="17"/>
      <c r="AC264" s="217"/>
      <c r="AD264" s="217"/>
      <c r="AE264" s="217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215" t="s">
        <v>563</v>
      </c>
      <c r="F268" s="215"/>
      <c r="G268" s="215"/>
      <c r="H268" s="215"/>
      <c r="V268" s="17"/>
      <c r="X268" s="23" t="s">
        <v>32</v>
      </c>
      <c r="Y268" s="20">
        <f>IF(B268="PAGADO",0,C273)</f>
        <v>-6873.1060000000016</v>
      </c>
      <c r="AA268" s="215" t="s">
        <v>563</v>
      </c>
      <c r="AB268" s="215"/>
      <c r="AC268" s="215"/>
      <c r="AD268" s="215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>
      <c r="B274" s="218" t="str">
        <f>IF(C273&lt;0,"NO PAGAR","COBRAR")</f>
        <v>NO PAGAR</v>
      </c>
      <c r="C274" s="218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218" t="str">
        <f>IF(Y273&lt;0,"NO PAGAR","COBRAR")</f>
        <v>NO PAGAR</v>
      </c>
      <c r="Y274" s="218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>
      <c r="B275" s="209" t="s">
        <v>9</v>
      </c>
      <c r="C275" s="210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209" t="s">
        <v>9</v>
      </c>
      <c r="Y275" s="210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211" t="s">
        <v>7</v>
      </c>
      <c r="F284" s="212"/>
      <c r="G284" s="213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211" t="s">
        <v>7</v>
      </c>
      <c r="AB284" s="212"/>
      <c r="AC284" s="213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211" t="s">
        <v>7</v>
      </c>
      <c r="O286" s="212"/>
      <c r="P286" s="212"/>
      <c r="Q286" s="213"/>
      <c r="R286" s="18">
        <f>SUM(R270:R285)</f>
        <v>1421.24</v>
      </c>
      <c r="S286" s="3"/>
      <c r="V286" s="17"/>
      <c r="X286" s="12"/>
      <c r="Y286" s="10"/>
      <c r="AJ286" s="211" t="s">
        <v>7</v>
      </c>
      <c r="AK286" s="212"/>
      <c r="AL286" s="212"/>
      <c r="AM286" s="213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214" t="s">
        <v>30</v>
      </c>
      <c r="I308" s="214"/>
      <c r="J308" s="214"/>
      <c r="V308" s="17"/>
      <c r="AA308" s="214" t="s">
        <v>31</v>
      </c>
      <c r="AB308" s="214"/>
      <c r="AC308" s="214"/>
    </row>
    <row r="309" spans="1:43">
      <c r="H309" s="214"/>
      <c r="I309" s="214"/>
      <c r="J309" s="214"/>
      <c r="V309" s="17"/>
      <c r="AA309" s="214"/>
      <c r="AB309" s="214"/>
      <c r="AC309" s="214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215" t="s">
        <v>273</v>
      </c>
      <c r="F313" s="215"/>
      <c r="G313" s="215"/>
      <c r="H313" s="215"/>
      <c r="V313" s="17"/>
      <c r="X313" s="23" t="s">
        <v>32</v>
      </c>
      <c r="Y313" s="20">
        <f>IF(B1050="PAGADO",0,C318)</f>
        <v>-6076.113000000003</v>
      </c>
      <c r="AA313" s="215" t="s">
        <v>563</v>
      </c>
      <c r="AB313" s="215"/>
      <c r="AC313" s="215"/>
      <c r="AD313" s="215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16" t="str">
        <f>IF(Y318&lt;0,"NO PAGAR","COBRAR'")</f>
        <v>NO PAGAR</v>
      </c>
      <c r="Y319" s="216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216" t="str">
        <f>IF(C318&lt;0,"NO PAGAR","COBRAR'")</f>
        <v>NO PAGAR</v>
      </c>
      <c r="C320" s="216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209" t="s">
        <v>9</v>
      </c>
      <c r="C321" s="210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209" t="s">
        <v>9</v>
      </c>
      <c r="Y321" s="210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211" t="s">
        <v>7</v>
      </c>
      <c r="AB329" s="212"/>
      <c r="AC329" s="213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211" t="s">
        <v>7</v>
      </c>
      <c r="O331" s="212"/>
      <c r="P331" s="212"/>
      <c r="Q331" s="213"/>
      <c r="R331" s="18">
        <f>SUM(R315:R330)</f>
        <v>350</v>
      </c>
      <c r="S331" s="3"/>
      <c r="V331" s="17"/>
      <c r="X331" s="12"/>
      <c r="Y331" s="10"/>
      <c r="AJ331" s="211" t="s">
        <v>7</v>
      </c>
      <c r="AK331" s="212"/>
      <c r="AL331" s="212"/>
      <c r="AM331" s="213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211" t="s">
        <v>7</v>
      </c>
      <c r="F335" s="212"/>
      <c r="G335" s="213"/>
      <c r="H335" s="5">
        <f>SUM(H315:H334)</f>
        <v>4138.74</v>
      </c>
      <c r="V335" s="17"/>
      <c r="X335" s="80"/>
      <c r="Y335" s="81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8"/>
      <c r="Y336" s="79"/>
    </row>
    <row r="337" spans="2:25">
      <c r="B337" s="12"/>
      <c r="C337" s="10"/>
      <c r="V337" s="17"/>
      <c r="X337" s="78"/>
      <c r="Y337" s="79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5" t="s">
        <v>28</v>
      </c>
      <c r="J356" s="75"/>
      <c r="V356" s="17"/>
    </row>
    <row r="357" spans="2:41" ht="15" customHeight="1">
      <c r="H357" s="75"/>
      <c r="J357" s="75"/>
      <c r="V357" s="17"/>
    </row>
    <row r="358" spans="2:41">
      <c r="V358" s="17"/>
      <c r="X358" s="230" t="s">
        <v>64</v>
      </c>
      <c r="AC358" s="226" t="s">
        <v>29</v>
      </c>
      <c r="AD358" s="226"/>
      <c r="AE358" s="226"/>
    </row>
    <row r="359" spans="2:41">
      <c r="V359" s="17"/>
      <c r="X359" s="230"/>
      <c r="AC359" s="226"/>
      <c r="AD359" s="226"/>
      <c r="AE359" s="226"/>
    </row>
    <row r="360" spans="2:41" ht="23.25">
      <c r="B360" s="22" t="s">
        <v>64</v>
      </c>
      <c r="V360" s="17"/>
      <c r="X360" s="230"/>
      <c r="AC360" s="226"/>
      <c r="AD360" s="226"/>
      <c r="AE360" s="226"/>
    </row>
    <row r="361" spans="2:41" ht="23.25">
      <c r="B361" s="23" t="s">
        <v>32</v>
      </c>
      <c r="C361" s="20">
        <f>IF(X313="PAGADO",0,Y318)</f>
        <v>-5949.8130000000028</v>
      </c>
      <c r="E361" s="215" t="s">
        <v>273</v>
      </c>
      <c r="F361" s="215"/>
      <c r="G361" s="215"/>
      <c r="H361" s="215"/>
      <c r="V361" s="17"/>
      <c r="X361" s="23" t="s">
        <v>32</v>
      </c>
      <c r="Y361" s="20">
        <f>IF(B361="PAGADO",0,C366)</f>
        <v>-8314.8130000000019</v>
      </c>
      <c r="AA361" s="215" t="s">
        <v>77</v>
      </c>
      <c r="AB361" s="215"/>
      <c r="AC361" s="215"/>
      <c r="AD361" s="215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>
      <c r="B367" s="218" t="str">
        <f>IF(C366&lt;0,"NO PAGAR","COBRAR")</f>
        <v>NO PAGAR</v>
      </c>
      <c r="C367" s="218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218" t="str">
        <f>IF(Y366&lt;0,"NO PAGAR","COBRAR")</f>
        <v>NO PAGAR</v>
      </c>
      <c r="Y367" s="218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>
      <c r="B368" s="209" t="s">
        <v>9</v>
      </c>
      <c r="C368" s="210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209" t="s">
        <v>9</v>
      </c>
      <c r="Y368" s="210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211" t="s">
        <v>7</v>
      </c>
      <c r="AK373" s="212"/>
      <c r="AL373" s="212"/>
      <c r="AM373" s="213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211" t="s">
        <v>7</v>
      </c>
      <c r="AB374" s="212"/>
      <c r="AC374" s="213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>
      <c r="B377" s="11" t="s">
        <v>17</v>
      </c>
      <c r="C377" s="10"/>
      <c r="E377" s="211" t="s">
        <v>7</v>
      </c>
      <c r="F377" s="212"/>
      <c r="G377" s="213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>
      <c r="B379" s="12"/>
      <c r="C379" s="10"/>
      <c r="N379" s="211" t="s">
        <v>7</v>
      </c>
      <c r="O379" s="212"/>
      <c r="P379" s="212"/>
      <c r="Q379" s="213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5"/>
      <c r="J394" s="75"/>
      <c r="V394" s="17"/>
      <c r="AA394" s="214" t="s">
        <v>31</v>
      </c>
      <c r="AB394" s="214"/>
      <c r="AC394" s="214"/>
    </row>
    <row r="395" spans="1:43" ht="15" customHeight="1">
      <c r="H395" s="75"/>
      <c r="I395" s="75"/>
      <c r="J395" s="75"/>
      <c r="V395" s="17"/>
      <c r="AA395" s="214"/>
      <c r="AB395" s="214"/>
      <c r="AC395" s="214"/>
    </row>
    <row r="396" spans="1:43">
      <c r="B396" s="229" t="s">
        <v>64</v>
      </c>
      <c r="F396" s="228" t="s">
        <v>30</v>
      </c>
      <c r="G396" s="228"/>
      <c r="H396" s="228"/>
      <c r="V396" s="17"/>
    </row>
    <row r="397" spans="1:43">
      <c r="B397" s="229"/>
      <c r="F397" s="228"/>
      <c r="G397" s="228"/>
      <c r="H397" s="228"/>
      <c r="V397" s="17"/>
    </row>
    <row r="398" spans="1:43" ht="26.25" customHeight="1">
      <c r="B398" s="229"/>
      <c r="F398" s="228"/>
      <c r="G398" s="228"/>
      <c r="H398" s="228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215" t="s">
        <v>77</v>
      </c>
      <c r="F399" s="215"/>
      <c r="G399" s="215"/>
      <c r="H399" s="215"/>
      <c r="V399" s="17"/>
      <c r="X399" s="23" t="s">
        <v>32</v>
      </c>
      <c r="Y399" s="20">
        <f>IF(B1143="PAGADO",0,C404)</f>
        <v>-4920.3502550000012</v>
      </c>
      <c r="AA399" s="215" t="s">
        <v>563</v>
      </c>
      <c r="AB399" s="215"/>
      <c r="AC399" s="215"/>
      <c r="AD399" s="215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216" t="str">
        <f>IF(Y404&lt;0,"NO PAGAR","COBRAR'")</f>
        <v>NO PAGAR</v>
      </c>
      <c r="Y405" s="216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216" t="str">
        <f>IF(C404&lt;0,"NO PAGAR","COBRAR'")</f>
        <v>NO PAGAR</v>
      </c>
      <c r="C406" s="216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209" t="s">
        <v>9</v>
      </c>
      <c r="C407" s="210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209" t="s">
        <v>9</v>
      </c>
      <c r="Y407" s="210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211" t="s">
        <v>7</v>
      </c>
      <c r="AK409" s="212"/>
      <c r="AL409" s="212"/>
      <c r="AM409" s="213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211" t="s">
        <v>7</v>
      </c>
      <c r="AB415" s="212"/>
      <c r="AC415" s="213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211" t="s">
        <v>7</v>
      </c>
      <c r="O417" s="212"/>
      <c r="P417" s="212"/>
      <c r="Q417" s="213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211" t="s">
        <v>7</v>
      </c>
      <c r="F421" s="212"/>
      <c r="G421" s="213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852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5"/>
      <c r="J431" s="75"/>
      <c r="V431" s="17"/>
      <c r="AC431" s="24"/>
      <c r="AD431" s="24"/>
      <c r="AE431" s="24"/>
      <c r="AN431" s="55"/>
    </row>
    <row r="432" spans="2:40" ht="15" customHeight="1">
      <c r="I432" s="75"/>
      <c r="J432" s="75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5" t="s">
        <v>28</v>
      </c>
      <c r="V434" s="17"/>
      <c r="AB434" s="217" t="s">
        <v>29</v>
      </c>
      <c r="AC434" s="217"/>
      <c r="AN434" s="55"/>
    </row>
    <row r="435" spans="2:41" ht="26.25">
      <c r="B435" s="22" t="s">
        <v>66</v>
      </c>
      <c r="H435" s="75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215" t="s">
        <v>563</v>
      </c>
      <c r="AB436" s="215"/>
      <c r="AC436" s="215"/>
      <c r="AD436" s="215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215" t="s">
        <v>273</v>
      </c>
      <c r="F439" s="215"/>
      <c r="G439" s="215"/>
      <c r="H439" s="215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>
      <c r="B442" s="218" t="str">
        <f>IF(C441&lt;0,"NO PAGAR","COBRAR")</f>
        <v>NO PAGAR</v>
      </c>
      <c r="C442" s="218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218" t="str">
        <f>IF(Y441&lt;0,"NO PAGAR","COBRAR")</f>
        <v>NO PAGAR</v>
      </c>
      <c r="Y442" s="218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>
      <c r="B443" s="209" t="s">
        <v>9</v>
      </c>
      <c r="C443" s="210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209" t="s">
        <v>9</v>
      </c>
      <c r="Y443" s="2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211" t="s">
        <v>7</v>
      </c>
      <c r="AK448" s="212"/>
      <c r="AL448" s="212"/>
      <c r="AM448" s="213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211" t="s">
        <v>7</v>
      </c>
      <c r="AB452" s="212"/>
      <c r="AC452" s="213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>
      <c r="B454" s="12"/>
      <c r="C454" s="10"/>
      <c r="E454" s="4"/>
      <c r="F454" s="3"/>
      <c r="G454" s="3"/>
      <c r="H454" s="5"/>
      <c r="N454" s="211" t="s">
        <v>7</v>
      </c>
      <c r="O454" s="212"/>
      <c r="P454" s="212"/>
      <c r="Q454" s="213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>
      <c r="B455" s="12"/>
      <c r="C455" s="10"/>
      <c r="E455" s="211" t="s">
        <v>7</v>
      </c>
      <c r="F455" s="212"/>
      <c r="G455" s="213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>
      <c r="E463" s="1" t="s">
        <v>19</v>
      </c>
      <c r="V463" s="17"/>
      <c r="AN463" s="131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5" t="s">
        <v>30</v>
      </c>
      <c r="J471" s="75"/>
      <c r="V471" s="17"/>
      <c r="AA471" s="214" t="s">
        <v>31</v>
      </c>
      <c r="AB471" s="214"/>
      <c r="AC471" s="214"/>
    </row>
    <row r="472" spans="1:43" ht="15" customHeight="1">
      <c r="H472" s="75"/>
      <c r="J472" s="75"/>
      <c r="V472" s="17"/>
      <c r="AA472" s="214"/>
      <c r="AB472" s="214"/>
      <c r="AC472" s="214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215" t="s">
        <v>273</v>
      </c>
      <c r="F474" s="215"/>
      <c r="G474" s="215"/>
      <c r="H474" s="215"/>
      <c r="V474" s="17"/>
      <c r="X474" s="23" t="s">
        <v>32</v>
      </c>
      <c r="Y474" s="20">
        <f>IF(B1240="PAGADO",0,C479)</f>
        <v>-5841.0592550000019</v>
      </c>
      <c r="AA474" s="215" t="s">
        <v>563</v>
      </c>
      <c r="AB474" s="215"/>
      <c r="AC474" s="215"/>
      <c r="AD474" s="215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16" t="str">
        <f>IF(Y479&lt;0,"NO PAGAR","COBRAR'")</f>
        <v>NO PAGAR</v>
      </c>
      <c r="Y480" s="216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>
      <c r="B481" s="216" t="str">
        <f>IF(C479&lt;0,"NO PAGAR","COBRAR'")</f>
        <v>NO PAGAR</v>
      </c>
      <c r="C481" s="216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209" t="s">
        <v>9</v>
      </c>
      <c r="C482" s="210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209" t="s">
        <v>9</v>
      </c>
      <c r="Y482" s="210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953</v>
      </c>
      <c r="C490" s="10">
        <v>97.33</v>
      </c>
      <c r="E490" s="211" t="s">
        <v>7</v>
      </c>
      <c r="F490" s="212"/>
      <c r="G490" s="213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1" t="s">
        <v>7</v>
      </c>
      <c r="AB490" s="212"/>
      <c r="AC490" s="213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11" t="s">
        <v>7</v>
      </c>
      <c r="O492" s="212"/>
      <c r="P492" s="212"/>
      <c r="Q492" s="213"/>
      <c r="R492" s="18">
        <f>SUM(R476:R491)</f>
        <v>391.7</v>
      </c>
      <c r="S492" s="3"/>
      <c r="V492" s="17"/>
      <c r="X492" s="12"/>
      <c r="Y492" s="10"/>
      <c r="AJ492" s="211" t="s">
        <v>7</v>
      </c>
      <c r="AK492" s="212"/>
      <c r="AL492" s="212"/>
      <c r="AM492" s="213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>
      <c r="V499" s="17"/>
      <c r="AN499" s="154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5"/>
      <c r="V512" s="17"/>
    </row>
    <row r="513" spans="2:41" ht="26.25">
      <c r="I513" s="75"/>
      <c r="V513" s="17"/>
    </row>
    <row r="514" spans="2:41" ht="25.5" customHeight="1">
      <c r="V514" s="17"/>
      <c r="AC514" s="217" t="s">
        <v>29</v>
      </c>
      <c r="AD514" s="217"/>
      <c r="AE514" s="217"/>
    </row>
    <row r="515" spans="2:41" ht="24" customHeight="1">
      <c r="H515" s="75" t="s">
        <v>28</v>
      </c>
      <c r="J515" s="75"/>
      <c r="V515" s="17"/>
      <c r="AC515" s="217"/>
      <c r="AD515" s="217"/>
      <c r="AE515" s="217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215" t="s">
        <v>77</v>
      </c>
      <c r="F517" s="215"/>
      <c r="G517" s="215"/>
      <c r="H517" s="215"/>
      <c r="V517" s="17"/>
      <c r="X517" s="23" t="s">
        <v>32</v>
      </c>
      <c r="Y517" s="20">
        <f>IF(B517="PAGADO",0,C522)</f>
        <v>-7974.349255000001</v>
      </c>
      <c r="AA517" s="215" t="s">
        <v>563</v>
      </c>
      <c r="AB517" s="215"/>
      <c r="AC517" s="215"/>
      <c r="AD517" s="215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218" t="str">
        <f>IF(C522&lt;0,"NO PAGAR","COBRAR")</f>
        <v>NO PAGAR</v>
      </c>
      <c r="C523" s="218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218" t="str">
        <f>IF(Y522&lt;0,"NO PAGAR","COBRAR")</f>
        <v>NO PAGAR</v>
      </c>
      <c r="Y523" s="218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209" t="s">
        <v>9</v>
      </c>
      <c r="C524" s="210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209" t="s">
        <v>9</v>
      </c>
      <c r="Y524" s="210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1023</v>
      </c>
      <c r="C533" s="10">
        <v>345.55</v>
      </c>
      <c r="E533" s="211" t="s">
        <v>7</v>
      </c>
      <c r="F533" s="212"/>
      <c r="G533" s="213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21" t="s">
        <v>7</v>
      </c>
      <c r="AB533" s="221"/>
      <c r="AC533" s="221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211" t="s">
        <v>7</v>
      </c>
      <c r="O535" s="212"/>
      <c r="P535" s="212"/>
      <c r="Q535" s="213"/>
      <c r="R535" s="18">
        <f>SUM(R519:R534)</f>
        <v>2411.2800000000002</v>
      </c>
      <c r="S535" s="3"/>
      <c r="V535" s="17"/>
      <c r="X535" s="12"/>
      <c r="Y535" s="10"/>
      <c r="AJ535" s="211" t="s">
        <v>7</v>
      </c>
      <c r="AK535" s="212"/>
      <c r="AL535" s="212"/>
      <c r="AM535" s="213"/>
      <c r="AN535" s="18">
        <f>SUM(AN519:AN534)</f>
        <v>210</v>
      </c>
      <c r="AO535" s="3"/>
    </row>
    <row r="536" spans="2:41" ht="27" thickBot="1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5" t="s">
        <v>30</v>
      </c>
      <c r="J554" s="75"/>
      <c r="V554" s="17"/>
      <c r="AA554" s="214" t="s">
        <v>31</v>
      </c>
      <c r="AB554" s="214"/>
      <c r="AC554" s="214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215" t="s">
        <v>273</v>
      </c>
      <c r="F556" s="215"/>
      <c r="G556" s="215"/>
      <c r="H556" s="215"/>
      <c r="V556" s="17"/>
      <c r="X556" s="23" t="s">
        <v>32</v>
      </c>
      <c r="Y556" s="20">
        <f>IF(B556="PAGADO",0,C561)</f>
        <v>-4750.2982550000015</v>
      </c>
      <c r="AA556" s="215" t="s">
        <v>273</v>
      </c>
      <c r="AB556" s="215"/>
      <c r="AC556" s="215"/>
      <c r="AD556" s="215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16" t="str">
        <f>IF(Y561&lt;0,"NO PAGAR","COBRAR'")</f>
        <v>NO PAGAR</v>
      </c>
      <c r="Y562" s="216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216" t="str">
        <f>IF(C561&lt;0,"NO PAGAR","COBRAR'")</f>
        <v>NO PAGAR</v>
      </c>
      <c r="C563" s="216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209" t="s">
        <v>9</v>
      </c>
      <c r="C564" s="210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209" t="s">
        <v>9</v>
      </c>
      <c r="Y564" s="2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211" t="s">
        <v>7</v>
      </c>
      <c r="AB572" s="212"/>
      <c r="AC572" s="213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1073</v>
      </c>
      <c r="C573" s="27">
        <f>T582</f>
        <v>607.56899999999996</v>
      </c>
      <c r="E573" s="211" t="s">
        <v>7</v>
      </c>
      <c r="F573" s="212"/>
      <c r="G573" s="213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211" t="s">
        <v>7</v>
      </c>
      <c r="O574" s="212"/>
      <c r="P574" s="212"/>
      <c r="Q574" s="213"/>
      <c r="R574" s="18">
        <f>SUM(R558:R573)</f>
        <v>380</v>
      </c>
      <c r="S574" s="3"/>
      <c r="V574" s="17"/>
      <c r="X574" s="12"/>
      <c r="Y574" s="10"/>
      <c r="AJ574" s="211" t="s">
        <v>7</v>
      </c>
      <c r="AK574" s="212"/>
      <c r="AL574" s="212"/>
      <c r="AM574" s="213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5"/>
      <c r="V594" s="17"/>
    </row>
    <row r="595" spans="2:41" ht="26.25">
      <c r="I595" s="75"/>
      <c r="V595" s="17"/>
    </row>
    <row r="596" spans="2:41">
      <c r="V596" s="17"/>
      <c r="AC596" s="217" t="s">
        <v>29</v>
      </c>
      <c r="AD596" s="217"/>
      <c r="AE596" s="217"/>
    </row>
    <row r="597" spans="2:41" ht="21" customHeight="1">
      <c r="H597" s="75" t="s">
        <v>28</v>
      </c>
      <c r="J597" s="75"/>
      <c r="V597" s="17"/>
      <c r="AC597" s="217"/>
      <c r="AD597" s="217"/>
      <c r="AE597" s="217"/>
    </row>
    <row r="598" spans="2:41" ht="15" customHeight="1">
      <c r="H598" s="75"/>
      <c r="J598" s="75"/>
      <c r="V598" s="17"/>
      <c r="AC598" s="217"/>
      <c r="AD598" s="217"/>
      <c r="AE598" s="217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215" t="s">
        <v>273</v>
      </c>
      <c r="F602" s="215"/>
      <c r="G602" s="215"/>
      <c r="H602" s="215"/>
      <c r="V602" s="17"/>
      <c r="X602" s="23" t="s">
        <v>32</v>
      </c>
      <c r="Y602" s="20">
        <f>IF(B602="PAGADO",0,C607)</f>
        <v>-6951.6202550000016</v>
      </c>
      <c r="AA602" s="215" t="s">
        <v>273</v>
      </c>
      <c r="AB602" s="215"/>
      <c r="AC602" s="215"/>
      <c r="AD602" s="215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>
      <c r="B608" s="218" t="str">
        <f>IF(C607&lt;0,"NO PAGAR","COBRAR")</f>
        <v>NO PAGAR</v>
      </c>
      <c r="C608" s="218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218" t="str">
        <f>IF(Y607&lt;0,"NO PAGAR","COBRAR")</f>
        <v>NO PAGAR</v>
      </c>
      <c r="Y608" s="218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209" t="s">
        <v>9</v>
      </c>
      <c r="C609" s="210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209" t="s">
        <v>9</v>
      </c>
      <c r="Y609" s="210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211" t="s">
        <v>7</v>
      </c>
      <c r="F618" s="212"/>
      <c r="G618" s="213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211" t="s">
        <v>7</v>
      </c>
      <c r="AB618" s="212"/>
      <c r="AC618" s="213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211" t="s">
        <v>7</v>
      </c>
      <c r="O620" s="212"/>
      <c r="P620" s="212"/>
      <c r="Q620" s="213"/>
      <c r="R620" s="18">
        <f>SUM(R604:R619)</f>
        <v>1852</v>
      </c>
      <c r="S620" s="3"/>
      <c r="V620" s="17"/>
      <c r="X620" s="12"/>
      <c r="Y620" s="10"/>
      <c r="AJ620" s="211" t="s">
        <v>7</v>
      </c>
      <c r="AK620" s="212"/>
      <c r="AL620" s="212"/>
      <c r="AM620" s="213"/>
      <c r="AN620" s="18">
        <f>SUM(AN604:AN619)</f>
        <v>1353.18</v>
      </c>
      <c r="AO620" s="3"/>
    </row>
    <row r="621" spans="2:41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5" t="s">
        <v>30</v>
      </c>
      <c r="J642" s="75"/>
      <c r="V642" s="17"/>
      <c r="AA642" s="214" t="s">
        <v>31</v>
      </c>
      <c r="AB642" s="214"/>
      <c r="AC642" s="214"/>
    </row>
    <row r="643" spans="2:41" ht="15" customHeight="1">
      <c r="H643" s="75"/>
      <c r="J643" s="75"/>
      <c r="V643" s="17"/>
      <c r="AA643" s="214"/>
      <c r="AB643" s="214"/>
      <c r="AC643" s="214"/>
    </row>
    <row r="644" spans="2:41" ht="23.25">
      <c r="B644" s="24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IF(X602="PAGADO",0,Y607)</f>
        <v>-6649.4602550000018</v>
      </c>
      <c r="E645" s="215" t="s">
        <v>273</v>
      </c>
      <c r="F645" s="215"/>
      <c r="G645" s="215"/>
      <c r="H645" s="215"/>
      <c r="V645" s="17"/>
      <c r="X645" s="23" t="s">
        <v>32</v>
      </c>
      <c r="Y645" s="20">
        <f>IF(B1432="PAGADO",0,C650)</f>
        <v>-2759.4602550000018</v>
      </c>
      <c r="AA645" s="215" t="s">
        <v>273</v>
      </c>
      <c r="AB645" s="215"/>
      <c r="AC645" s="215"/>
      <c r="AD645" s="215"/>
    </row>
    <row r="646" spans="2:41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16" t="str">
        <f>IF(Y650&lt;0,"NO PAGAR","COBRAR'")</f>
        <v>NO PAGAR</v>
      </c>
      <c r="Y651" s="216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>
      <c r="B652" s="216" t="str">
        <f>IF(C650&lt;0,"NO PAGAR","COBRAR'")</f>
        <v>NO PAGAR</v>
      </c>
      <c r="C652" s="216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>
      <c r="B653" s="209" t="s">
        <v>9</v>
      </c>
      <c r="C653" s="210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209" t="s">
        <v>9</v>
      </c>
      <c r="Y653" s="210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211" t="s">
        <v>7</v>
      </c>
      <c r="AB661" s="212"/>
      <c r="AC661" s="213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211" t="s">
        <v>7</v>
      </c>
      <c r="O663" s="212"/>
      <c r="P663" s="212"/>
      <c r="Q663" s="213"/>
      <c r="R663" s="18">
        <f>SUM(R647:R662)</f>
        <v>200</v>
      </c>
      <c r="S663" s="3"/>
      <c r="V663" s="17"/>
      <c r="X663" s="12"/>
      <c r="Y663" s="10"/>
      <c r="AJ663" s="211" t="s">
        <v>7</v>
      </c>
      <c r="AK663" s="212"/>
      <c r="AL663" s="212"/>
      <c r="AM663" s="213"/>
      <c r="AN663" s="18">
        <f>SUM(AN647:AN662)</f>
        <v>1151.69</v>
      </c>
      <c r="AO663" s="3"/>
    </row>
    <row r="664" spans="2:42" ht="15.75" thickBot="1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>
      <c r="B669" s="12"/>
      <c r="C669" s="10"/>
      <c r="V669" s="17"/>
      <c r="X669" s="12"/>
      <c r="Y669" s="10"/>
      <c r="AN669" s="1">
        <f>SUM(AN664:AN668)</f>
        <v>521.9</v>
      </c>
    </row>
    <row r="670" spans="2:42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>
      <c r="E671" s="1" t="s">
        <v>19</v>
      </c>
      <c r="V671" s="17"/>
      <c r="AA671" s="1" t="s">
        <v>19</v>
      </c>
    </row>
    <row r="672" spans="2:42">
      <c r="V672" s="17"/>
    </row>
    <row r="673" spans="2:41">
      <c r="V673" s="17"/>
    </row>
    <row r="674" spans="2:41">
      <c r="V674" s="17"/>
    </row>
    <row r="675" spans="2:41">
      <c r="V675" s="17"/>
    </row>
    <row r="676" spans="2:41">
      <c r="V676" s="17"/>
    </row>
    <row r="677" spans="2:41">
      <c r="V677" s="17"/>
    </row>
    <row r="678" spans="2:41">
      <c r="V678" s="17"/>
    </row>
    <row r="679" spans="2:41">
      <c r="V679" s="17"/>
    </row>
    <row r="680" spans="2:41">
      <c r="V680" s="17"/>
    </row>
    <row r="681" spans="2:41">
      <c r="V681" s="17"/>
    </row>
    <row r="682" spans="2:41" ht="26.25">
      <c r="I682" s="75"/>
      <c r="V682" s="17"/>
    </row>
    <row r="683" spans="2:41" ht="26.25">
      <c r="I683" s="75"/>
      <c r="V683" s="17"/>
    </row>
    <row r="684" spans="2:41">
      <c r="V684" s="17"/>
      <c r="AC684" s="217" t="s">
        <v>29</v>
      </c>
      <c r="AD684" s="217"/>
      <c r="AE684" s="217"/>
    </row>
    <row r="685" spans="2:41" ht="23.25" customHeight="1">
      <c r="H685" s="75" t="s">
        <v>28</v>
      </c>
      <c r="J685" s="75"/>
      <c r="V685" s="17"/>
      <c r="AC685" s="217"/>
      <c r="AD685" s="217"/>
      <c r="AE685" s="217"/>
    </row>
    <row r="686" spans="2:41" ht="23.25">
      <c r="B686" s="22" t="s">
        <v>69</v>
      </c>
      <c r="V686" s="17"/>
      <c r="X686" s="22" t="s">
        <v>69</v>
      </c>
    </row>
    <row r="687" spans="2:41" ht="26.25">
      <c r="B687" s="23" t="s">
        <v>32</v>
      </c>
      <c r="C687" s="20">
        <f>IF(X645="PAGADO",0,Y650)</f>
        <v>-2653.0502550000019</v>
      </c>
      <c r="E687" s="215" t="s">
        <v>273</v>
      </c>
      <c r="F687" s="215"/>
      <c r="G687" s="215"/>
      <c r="H687" s="215"/>
      <c r="O687" s="215" t="s">
        <v>110</v>
      </c>
      <c r="P687" s="215"/>
      <c r="V687" s="17"/>
      <c r="X687" s="23" t="s">
        <v>32</v>
      </c>
      <c r="Y687" s="20">
        <f>IF(B687="PAGADO",0,C692)</f>
        <v>-2276.4252550000019</v>
      </c>
      <c r="AA687" s="215" t="s">
        <v>563</v>
      </c>
      <c r="AB687" s="215"/>
      <c r="AC687" s="215"/>
      <c r="AD687" s="215"/>
      <c r="AK687" s="222" t="s">
        <v>10</v>
      </c>
      <c r="AL687" s="222"/>
      <c r="AM687" s="222"/>
    </row>
    <row r="688" spans="2:41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>
      <c r="B693" s="218" t="str">
        <f>IF(C692&lt;0,"NO PAGAR","COBRAR")</f>
        <v>NO PAGAR</v>
      </c>
      <c r="C693" s="218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218" t="str">
        <f>IF(Y692&lt;0,"NO PAGAR","COBRAR")</f>
        <v>NO PAGAR</v>
      </c>
      <c r="Y693" s="218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>
      <c r="B694" s="209" t="s">
        <v>9</v>
      </c>
      <c r="C694" s="210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209" t="s">
        <v>9</v>
      </c>
      <c r="Y694" s="210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211" t="s">
        <v>7</v>
      </c>
      <c r="AB703" s="212"/>
      <c r="AC703" s="213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211" t="s">
        <v>7</v>
      </c>
      <c r="O705" s="212"/>
      <c r="P705" s="212"/>
      <c r="Q705" s="213"/>
      <c r="R705" s="18">
        <f>SUM(R689:R704)</f>
        <v>3404.0299999999997</v>
      </c>
      <c r="S705" s="3"/>
      <c r="V705" s="17"/>
      <c r="X705" s="12"/>
      <c r="Y705" s="10"/>
      <c r="AJ705" s="211" t="s">
        <v>7</v>
      </c>
      <c r="AK705" s="212"/>
      <c r="AL705" s="212"/>
      <c r="AM705" s="213"/>
      <c r="AN705" s="18">
        <f>SUM(AN689:AN704)</f>
        <v>1460</v>
      </c>
      <c r="AO705" s="3"/>
    </row>
    <row r="706" spans="2:41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>
      <c r="F715" s="1" t="s">
        <v>19</v>
      </c>
      <c r="V715" s="17"/>
    </row>
    <row r="716" spans="2:41">
      <c r="E716" s="1"/>
      <c r="V716" s="17"/>
      <c r="AA716" s="1"/>
    </row>
    <row r="717" spans="2:41">
      <c r="V717" s="17"/>
    </row>
    <row r="718" spans="2:41">
      <c r="V718" s="17"/>
    </row>
    <row r="719" spans="2:41"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>
      <c r="V726" s="17"/>
    </row>
    <row r="727" spans="1:43" ht="26.25" customHeight="1">
      <c r="H727" s="75" t="s">
        <v>30</v>
      </c>
      <c r="I727" s="75"/>
      <c r="J727" s="75"/>
      <c r="V727" s="17"/>
      <c r="AA727" s="214" t="s">
        <v>31</v>
      </c>
      <c r="AB727" s="214"/>
      <c r="AC727" s="214"/>
    </row>
    <row r="728" spans="1:43" ht="15" customHeight="1">
      <c r="H728" s="75"/>
      <c r="I728" s="75"/>
      <c r="J728" s="75"/>
      <c r="V728" s="17"/>
      <c r="AA728" s="214"/>
      <c r="AB728" s="214"/>
      <c r="AC728" s="214"/>
    </row>
    <row r="729" spans="1:43" ht="23.25">
      <c r="B729" s="24" t="s">
        <v>69</v>
      </c>
      <c r="V729" s="17"/>
      <c r="X729" s="22" t="s">
        <v>69</v>
      </c>
    </row>
    <row r="730" spans="1:43" ht="23.25">
      <c r="B730" s="23" t="s">
        <v>32</v>
      </c>
      <c r="C730" s="20">
        <f>IF(X687="PAGADO",0,Y692)</f>
        <v>-1471.4252550000019</v>
      </c>
      <c r="E730" s="215" t="s">
        <v>273</v>
      </c>
      <c r="F730" s="215"/>
      <c r="G730" s="215"/>
      <c r="H730" s="215"/>
      <c r="O730" s="227" t="s">
        <v>10</v>
      </c>
      <c r="P730" s="227"/>
      <c r="V730" s="17"/>
      <c r="X730" s="23" t="s">
        <v>32</v>
      </c>
      <c r="Y730" s="20">
        <f>IF(B1525="PAGADO",0,C735)</f>
        <v>-1440.4712550000017</v>
      </c>
      <c r="AA730" s="215" t="s">
        <v>273</v>
      </c>
      <c r="AB730" s="215"/>
      <c r="AC730" s="215"/>
      <c r="AD730" s="215"/>
      <c r="AK730" s="215" t="s">
        <v>10</v>
      </c>
      <c r="AL730" s="215"/>
      <c r="AM730" s="215"/>
    </row>
    <row r="731" spans="1:43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1422</v>
      </c>
      <c r="AL733" s="3"/>
      <c r="AM733" s="3"/>
      <c r="AN733" s="18">
        <v>217.5</v>
      </c>
      <c r="AO733" s="3"/>
    </row>
    <row r="734" spans="1:43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1428</v>
      </c>
      <c r="AL734" s="3"/>
      <c r="AM734" s="3"/>
      <c r="AN734" s="18">
        <v>190.85</v>
      </c>
      <c r="AO734" s="3"/>
    </row>
    <row r="735" spans="1:43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216" t="str">
        <f>IF(Y735&lt;0,"NO PAGAR","COBRAR'")</f>
        <v>NO PAGAR</v>
      </c>
      <c r="Y736" s="216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>
      <c r="B737" s="216" t="str">
        <f>IF(C735&lt;0,"NO PAGAR","COBRAR'")</f>
        <v>NO PAGAR</v>
      </c>
      <c r="C737" s="216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209" t="s">
        <v>9</v>
      </c>
      <c r="C738" s="210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209" t="s">
        <v>9</v>
      </c>
      <c r="Y738" s="2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16</v>
      </c>
      <c r="C746" s="10"/>
      <c r="E746" s="211" t="s">
        <v>7</v>
      </c>
      <c r="F746" s="212"/>
      <c r="G746" s="213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211" t="s">
        <v>7</v>
      </c>
      <c r="AB746" s="212"/>
      <c r="AC746" s="213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>
      <c r="B748" s="12"/>
      <c r="C748" s="10"/>
      <c r="N748" s="211" t="s">
        <v>7</v>
      </c>
      <c r="O748" s="212"/>
      <c r="P748" s="212"/>
      <c r="Q748" s="213"/>
      <c r="R748" s="18">
        <f>SUM(R732:R747)</f>
        <v>1780</v>
      </c>
      <c r="S748" s="3"/>
      <c r="V748" s="17"/>
      <c r="X748" s="12"/>
      <c r="Y748" s="10"/>
      <c r="AJ748" s="211" t="s">
        <v>7</v>
      </c>
      <c r="AK748" s="212"/>
      <c r="AL748" s="212"/>
      <c r="AM748" s="213"/>
      <c r="AN748" s="18">
        <f>SUM(AN732:AN747)</f>
        <v>814.35</v>
      </c>
      <c r="AO748" s="3"/>
    </row>
    <row r="749" spans="2:41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>
      <c r="B754" s="12"/>
      <c r="C754" s="10"/>
      <c r="V754" s="17"/>
      <c r="X754" s="12"/>
      <c r="Y754" s="10"/>
    </row>
    <row r="755" spans="2:27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>
      <c r="E756" s="1" t="s">
        <v>19</v>
      </c>
      <c r="V756" s="17"/>
      <c r="AA756" s="1" t="s">
        <v>19</v>
      </c>
    </row>
    <row r="757" spans="2:27">
      <c r="V757" s="17"/>
    </row>
    <row r="758" spans="2:27">
      <c r="V758" s="17"/>
    </row>
    <row r="759" spans="2:27">
      <c r="V759" s="17"/>
    </row>
    <row r="760" spans="2:27">
      <c r="V760" s="17"/>
    </row>
    <row r="761" spans="2:27">
      <c r="V761" s="17"/>
    </row>
    <row r="762" spans="2:27">
      <c r="V762" s="17"/>
    </row>
    <row r="763" spans="2:27">
      <c r="V763" s="17"/>
    </row>
    <row r="764" spans="2:27">
      <c r="V764" s="17"/>
    </row>
    <row r="765" spans="2:27">
      <c r="V765" s="17"/>
    </row>
    <row r="766" spans="2:27">
      <c r="V766" s="17"/>
    </row>
    <row r="767" spans="2:27">
      <c r="V767" s="17"/>
    </row>
    <row r="768" spans="2:27">
      <c r="V768" s="17"/>
    </row>
    <row r="769" spans="2:41">
      <c r="V769" s="17"/>
      <c r="AC769" s="217" t="s">
        <v>29</v>
      </c>
      <c r="AD769" s="217"/>
      <c r="AE769" s="217"/>
    </row>
    <row r="770" spans="2:41" ht="37.5" customHeight="1">
      <c r="H770" s="75" t="s">
        <v>28</v>
      </c>
      <c r="I770" s="75"/>
      <c r="J770" s="75"/>
      <c r="V770" s="17"/>
      <c r="AC770" s="217"/>
      <c r="AD770" s="217"/>
      <c r="AE770" s="217"/>
    </row>
    <row r="771" spans="2:41" ht="15" customHeight="1">
      <c r="H771" s="75"/>
      <c r="I771" s="75"/>
      <c r="J771" s="75"/>
      <c r="V771" s="17"/>
      <c r="AC771" s="217"/>
      <c r="AD771" s="217"/>
      <c r="AE771" s="217"/>
    </row>
    <row r="772" spans="2:41">
      <c r="V772" s="17"/>
    </row>
    <row r="773" spans="2:41">
      <c r="V773" s="17"/>
    </row>
    <row r="774" spans="2:41" ht="23.25">
      <c r="B774" s="22" t="s">
        <v>70</v>
      </c>
      <c r="V774" s="17"/>
      <c r="X774" s="22" t="s">
        <v>70</v>
      </c>
    </row>
    <row r="775" spans="2:41" ht="26.25">
      <c r="B775" s="23" t="s">
        <v>32</v>
      </c>
      <c r="C775" s="20">
        <f>IF(X730="PAGADO",0,Y735)</f>
        <v>-2104.8212550000017</v>
      </c>
      <c r="E775" s="215" t="s">
        <v>273</v>
      </c>
      <c r="F775" s="215"/>
      <c r="G775" s="215"/>
      <c r="H775" s="215"/>
      <c r="O775" s="215" t="s">
        <v>110</v>
      </c>
      <c r="P775" s="215"/>
      <c r="Q775" s="215"/>
      <c r="V775" s="17"/>
      <c r="X775" s="23" t="s">
        <v>32</v>
      </c>
      <c r="Y775" s="20">
        <f>IF(B775="PAGADO",0,C780)</f>
        <v>-3567.6592550000014</v>
      </c>
      <c r="AA775" s="215" t="s">
        <v>273</v>
      </c>
      <c r="AB775" s="215"/>
      <c r="AC775" s="215"/>
      <c r="AD775" s="215"/>
      <c r="AK775" s="222" t="s">
        <v>431</v>
      </c>
      <c r="AL775" s="222"/>
      <c r="AM775" s="222"/>
    </row>
    <row r="776" spans="2:41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1770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>
      <c r="C777" s="20"/>
      <c r="E777" s="4">
        <v>45180</v>
      </c>
      <c r="F777" s="3" t="s">
        <v>1459</v>
      </c>
      <c r="G777" s="3" t="s">
        <v>1460</v>
      </c>
      <c r="H777" s="5">
        <v>90</v>
      </c>
      <c r="I777" t="s">
        <v>173</v>
      </c>
      <c r="N777" s="25">
        <v>45198</v>
      </c>
      <c r="O777" s="3" t="s">
        <v>1440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1526</v>
      </c>
      <c r="AC777" s="3" t="s">
        <v>1527</v>
      </c>
      <c r="AD777" s="5">
        <v>220</v>
      </c>
      <c r="AE777" t="s">
        <v>173</v>
      </c>
      <c r="AJ777" s="25">
        <v>45202</v>
      </c>
      <c r="AK777" s="3" t="s">
        <v>1522</v>
      </c>
      <c r="AL777" s="3"/>
      <c r="AM777" s="3"/>
      <c r="AN777" s="18">
        <v>700</v>
      </c>
      <c r="AO777" s="3"/>
    </row>
    <row r="778" spans="2:41">
      <c r="B778" s="1" t="s">
        <v>24</v>
      </c>
      <c r="C778" s="19">
        <f>IF(C775&gt;0,C775+C776,C776)</f>
        <v>1038.07</v>
      </c>
      <c r="E778" s="4">
        <v>45180</v>
      </c>
      <c r="F778" s="3" t="s">
        <v>1459</v>
      </c>
      <c r="G778" s="3" t="s">
        <v>1460</v>
      </c>
      <c r="H778" s="5">
        <v>150</v>
      </c>
      <c r="I778" t="s">
        <v>173</v>
      </c>
      <c r="N778" s="25">
        <v>45201</v>
      </c>
      <c r="O778" s="3" t="s">
        <v>1442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1770</v>
      </c>
      <c r="AA778" s="4">
        <v>45190</v>
      </c>
      <c r="AB778" s="3" t="s">
        <v>1206</v>
      </c>
      <c r="AC778" s="3" t="s">
        <v>1208</v>
      </c>
      <c r="AD778" s="5">
        <v>220</v>
      </c>
      <c r="AE778" t="s">
        <v>174</v>
      </c>
      <c r="AJ778" s="25">
        <v>45172</v>
      </c>
      <c r="AK778" s="3" t="s">
        <v>1522</v>
      </c>
      <c r="AL778" s="3"/>
      <c r="AM778" s="3"/>
      <c r="AN778" s="18">
        <v>100</v>
      </c>
      <c r="AO778" s="3"/>
    </row>
    <row r="779" spans="2:41">
      <c r="B779" s="1" t="s">
        <v>9</v>
      </c>
      <c r="C779" s="20">
        <f>C802</f>
        <v>4605.7292550000011</v>
      </c>
      <c r="E779" s="4">
        <v>45181</v>
      </c>
      <c r="F779" s="3" t="s">
        <v>1459</v>
      </c>
      <c r="G779" s="3" t="s">
        <v>1460</v>
      </c>
      <c r="H779" s="5">
        <v>90</v>
      </c>
      <c r="I779" t="s">
        <v>173</v>
      </c>
      <c r="N779" s="25">
        <v>45201</v>
      </c>
      <c r="O779" s="3" t="s">
        <v>1443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5678.7892550000015</v>
      </c>
      <c r="AA779" s="4">
        <v>45153</v>
      </c>
      <c r="AB779" s="3" t="s">
        <v>1530</v>
      </c>
      <c r="AC779" s="3" t="s">
        <v>1531</v>
      </c>
      <c r="AD779" s="5">
        <v>190</v>
      </c>
      <c r="AE779" t="s">
        <v>173</v>
      </c>
      <c r="AJ779" s="25">
        <v>45209</v>
      </c>
      <c r="AK779" s="3" t="s">
        <v>314</v>
      </c>
      <c r="AL779" s="3"/>
      <c r="AM779" s="3"/>
      <c r="AN779" s="18">
        <v>200</v>
      </c>
      <c r="AO779" s="3"/>
    </row>
    <row r="780" spans="2:41">
      <c r="B780" s="6" t="s">
        <v>25</v>
      </c>
      <c r="C780" s="21">
        <f>C778-C779</f>
        <v>-3567.6592550000014</v>
      </c>
      <c r="E780" s="4">
        <v>45184</v>
      </c>
      <c r="F780" s="3" t="s">
        <v>1459</v>
      </c>
      <c r="G780" s="3" t="s">
        <v>1460</v>
      </c>
      <c r="H780" s="5">
        <v>90</v>
      </c>
      <c r="I780" t="s">
        <v>174</v>
      </c>
      <c r="N780" s="25">
        <v>45201</v>
      </c>
      <c r="O780" s="3" t="s">
        <v>1444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-3908.7892550000015</v>
      </c>
      <c r="AA780" s="4">
        <v>45140</v>
      </c>
      <c r="AB780" s="3" t="s">
        <v>138</v>
      </c>
      <c r="AC780" s="3" t="s">
        <v>139</v>
      </c>
      <c r="AD780" s="5">
        <v>170</v>
      </c>
      <c r="AE780" t="s">
        <v>173</v>
      </c>
      <c r="AJ780" s="25">
        <v>45209</v>
      </c>
      <c r="AK780" s="3" t="s">
        <v>1533</v>
      </c>
      <c r="AL780" s="3"/>
      <c r="AM780" s="3"/>
      <c r="AN780" s="18">
        <v>59.1</v>
      </c>
      <c r="AO780" s="3"/>
    </row>
    <row r="781" spans="2:41" ht="26.25">
      <c r="B781" s="218" t="str">
        <f>IF(C780&lt;0,"NO PAGAR","COBRAR")</f>
        <v>NO PAGAR</v>
      </c>
      <c r="C781" s="218"/>
      <c r="E781" s="4">
        <v>45187</v>
      </c>
      <c r="F781" s="3" t="s">
        <v>722</v>
      </c>
      <c r="G781" s="3" t="s">
        <v>724</v>
      </c>
      <c r="H781" s="5">
        <v>533.66</v>
      </c>
      <c r="I781" t="s">
        <v>174</v>
      </c>
      <c r="N781" s="25">
        <v>45202</v>
      </c>
      <c r="O781" s="3" t="s">
        <v>1457</v>
      </c>
      <c r="P781" s="3"/>
      <c r="Q781" s="3"/>
      <c r="R781" s="18">
        <v>21</v>
      </c>
      <c r="S781" s="3"/>
      <c r="V781" s="17"/>
      <c r="X781" s="218" t="str">
        <f>IF(Y780&lt;0,"NO PAGAR","COBRAR")</f>
        <v>NO PAGAR</v>
      </c>
      <c r="Y781" s="218"/>
      <c r="AA781" s="4">
        <v>45145</v>
      </c>
      <c r="AB781" s="3" t="s">
        <v>138</v>
      </c>
      <c r="AC781" s="3" t="s">
        <v>169</v>
      </c>
      <c r="AD781" s="5">
        <v>170</v>
      </c>
      <c r="AE781" t="s">
        <v>174</v>
      </c>
      <c r="AJ781" s="25">
        <v>45209</v>
      </c>
      <c r="AK781" s="3" t="s">
        <v>1534</v>
      </c>
      <c r="AL781" s="3"/>
      <c r="AM781" s="3"/>
      <c r="AN781" s="18">
        <v>24.78</v>
      </c>
      <c r="AO781" s="3"/>
    </row>
    <row r="782" spans="2:41">
      <c r="B782" s="209" t="s">
        <v>9</v>
      </c>
      <c r="C782" s="210"/>
      <c r="E782" s="4">
        <v>45187</v>
      </c>
      <c r="F782" s="3" t="s">
        <v>1520</v>
      </c>
      <c r="G782" s="3"/>
      <c r="H782" s="5">
        <v>40.75</v>
      </c>
      <c r="I782" t="s">
        <v>174</v>
      </c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209" t="s">
        <v>9</v>
      </c>
      <c r="Y782" s="210"/>
      <c r="AA782" s="4">
        <v>45205</v>
      </c>
      <c r="AB782" s="3" t="s">
        <v>1538</v>
      </c>
      <c r="AC782" s="3" t="s">
        <v>203</v>
      </c>
      <c r="AD782" s="5">
        <v>630</v>
      </c>
      <c r="AE782" t="s">
        <v>174</v>
      </c>
      <c r="AJ782" s="25">
        <v>45211</v>
      </c>
      <c r="AK782" s="3" t="s">
        <v>1537</v>
      </c>
      <c r="AL782" s="3"/>
      <c r="AM782" s="3"/>
      <c r="AN782" s="18">
        <v>1027.25</v>
      </c>
      <c r="AO782" s="3"/>
    </row>
    <row r="783" spans="2:41">
      <c r="B783" s="9" t="str">
        <f>IF(C816&lt;0,"SALDO A FAVOR","SALDO ADELANTAD0'")</f>
        <v>SALDO ADELANTAD0'</v>
      </c>
      <c r="C783" s="10">
        <f>IF(Y735&lt;=0,Y735*-1)</f>
        <v>2104.8212550000017</v>
      </c>
      <c r="E783" s="4">
        <v>45187</v>
      </c>
      <c r="F783" s="3" t="s">
        <v>1521</v>
      </c>
      <c r="G783" s="3"/>
      <c r="H783" s="5">
        <v>43.66</v>
      </c>
      <c r="I783" t="s">
        <v>174</v>
      </c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3567.6592550000014</v>
      </c>
      <c r="AA783" s="4">
        <v>45212</v>
      </c>
      <c r="AB783" s="3" t="s">
        <v>1542</v>
      </c>
      <c r="AC783" s="3"/>
      <c r="AD783" s="5">
        <v>170</v>
      </c>
      <c r="AE783" t="s">
        <v>174</v>
      </c>
      <c r="AJ783" s="25"/>
      <c r="AK783" s="3"/>
      <c r="AL783" s="3"/>
      <c r="AM783" s="3"/>
      <c r="AN783" s="18"/>
      <c r="AO783" s="3"/>
    </row>
    <row r="784" spans="2:41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2111.13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1509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1507</v>
      </c>
      <c r="C791" s="10">
        <f>S799</f>
        <v>500.58800000000002</v>
      </c>
      <c r="E791" s="211" t="s">
        <v>7</v>
      </c>
      <c r="F791" s="212"/>
      <c r="G791" s="213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211" t="s">
        <v>7</v>
      </c>
      <c r="AB791" s="212"/>
      <c r="AC791" s="213"/>
      <c r="AD791" s="5">
        <f>SUM(AD777:AD790)</f>
        <v>1770</v>
      </c>
      <c r="AJ791" s="3"/>
      <c r="AK791" s="3"/>
      <c r="AL791" s="3"/>
      <c r="AM791" s="3"/>
      <c r="AN791" s="18"/>
      <c r="AO791" s="3"/>
    </row>
    <row r="792" spans="2:41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>
      <c r="B793" s="12"/>
      <c r="C793" s="10"/>
      <c r="N793" s="211" t="s">
        <v>7</v>
      </c>
      <c r="O793" s="212"/>
      <c r="P793" s="212"/>
      <c r="Q793" s="213"/>
      <c r="R793" s="18">
        <f>SUM(R777:R792)</f>
        <v>1703</v>
      </c>
      <c r="S793" s="3"/>
      <c r="V793" s="17"/>
      <c r="X793" s="12"/>
      <c r="Y793" s="10"/>
      <c r="AJ793" s="211" t="s">
        <v>7</v>
      </c>
      <c r="AK793" s="212"/>
      <c r="AL793" s="212"/>
      <c r="AM793" s="213"/>
      <c r="AN793" s="18">
        <f>SUM(AN777:AN792)</f>
        <v>2111.13</v>
      </c>
      <c r="AO793" s="3"/>
    </row>
    <row r="794" spans="2:41">
      <c r="B794" s="12"/>
      <c r="C794" s="10"/>
      <c r="N794" s="125" t="s">
        <v>467</v>
      </c>
      <c r="O794" s="126">
        <v>45189.76972222</v>
      </c>
      <c r="P794" s="125" t="s">
        <v>1476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>
      <c r="B795" s="12"/>
      <c r="C795" s="10"/>
      <c r="N795" s="125" t="s">
        <v>469</v>
      </c>
      <c r="O795" s="126">
        <v>45191.086388889998</v>
      </c>
      <c r="P795" s="125" t="s">
        <v>1475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>
      <c r="B796" s="12"/>
      <c r="C796" s="10"/>
      <c r="E796" s="14"/>
      <c r="N796" s="125" t="s">
        <v>467</v>
      </c>
      <c r="O796" s="126">
        <v>45191.436979170001</v>
      </c>
      <c r="P796" s="125" t="s">
        <v>1474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>
      <c r="B797" s="12"/>
      <c r="C797" s="10"/>
      <c r="N797" s="125" t="s">
        <v>467</v>
      </c>
      <c r="O797" s="126">
        <v>45187.46038194</v>
      </c>
      <c r="P797" s="125" t="s">
        <v>1473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>
      <c r="B798" s="12"/>
      <c r="C798" s="10"/>
      <c r="N798" s="125" t="s">
        <v>467</v>
      </c>
      <c r="O798" s="126">
        <v>45194.813263889999</v>
      </c>
      <c r="P798" s="125" t="s">
        <v>1472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1:43">
      <c r="B801" s="11"/>
      <c r="C801" s="10"/>
      <c r="V801" s="17"/>
      <c r="X801" s="11"/>
      <c r="Y801" s="10"/>
    </row>
    <row r="802" spans="1:43">
      <c r="B802" s="15" t="s">
        <v>18</v>
      </c>
      <c r="C802" s="16">
        <f>SUM(C783:C801)</f>
        <v>4605.7292550000011</v>
      </c>
      <c r="V802" s="17"/>
      <c r="X802" s="15" t="s">
        <v>18</v>
      </c>
      <c r="Y802" s="16">
        <f>SUM(Y783:Y801)</f>
        <v>5678.7892550000015</v>
      </c>
    </row>
    <row r="803" spans="1:43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>
      <c r="E804" s="1" t="s">
        <v>19</v>
      </c>
      <c r="V804" s="17"/>
      <c r="AA804" s="1" t="s">
        <v>19</v>
      </c>
    </row>
    <row r="805" spans="1:43">
      <c r="V805" s="17"/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V814" s="17"/>
    </row>
    <row r="815" spans="1:43" ht="23.25" customHeight="1">
      <c r="H815" s="75" t="s">
        <v>30</v>
      </c>
      <c r="I815" s="75"/>
      <c r="J815" s="75"/>
      <c r="V815" s="17"/>
      <c r="AA815" s="214" t="s">
        <v>31</v>
      </c>
      <c r="AB815" s="214"/>
      <c r="AC815" s="214"/>
    </row>
    <row r="816" spans="1:43" ht="15" customHeight="1">
      <c r="H816" s="75"/>
      <c r="I816" s="75"/>
      <c r="J816" s="75"/>
      <c r="V816" s="17"/>
      <c r="AA816" s="214"/>
      <c r="AB816" s="214"/>
      <c r="AC816" s="214"/>
    </row>
    <row r="817" spans="2:41" ht="23.25">
      <c r="B817" s="24" t="s">
        <v>70</v>
      </c>
      <c r="V817" s="17"/>
      <c r="X817" s="22" t="s">
        <v>70</v>
      </c>
    </row>
    <row r="818" spans="2:41" ht="23.25">
      <c r="B818" s="23" t="s">
        <v>32</v>
      </c>
      <c r="C818" s="20">
        <f>IF(X775="PAGADO",0,C780)</f>
        <v>-3567.6592550000014</v>
      </c>
      <c r="E818" s="215" t="s">
        <v>273</v>
      </c>
      <c r="F818" s="215"/>
      <c r="G818" s="215"/>
      <c r="H818" s="215"/>
      <c r="V818" s="17"/>
      <c r="X818" s="23" t="s">
        <v>32</v>
      </c>
      <c r="Y818" s="20">
        <f>IF(B1618="PAGADO",0,C823)</f>
        <v>-3895.8822550000014</v>
      </c>
      <c r="AA818" s="215" t="s">
        <v>273</v>
      </c>
      <c r="AB818" s="215"/>
      <c r="AC818" s="215"/>
      <c r="AD818" s="215"/>
      <c r="AK818" s="215" t="s">
        <v>10</v>
      </c>
      <c r="AL818" s="215"/>
      <c r="AM818" s="215"/>
    </row>
    <row r="819" spans="2:41">
      <c r="B819" s="1" t="s">
        <v>0</v>
      </c>
      <c r="C819" s="19">
        <f>H834</f>
        <v>1485.54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1910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>
      <c r="C820" s="20"/>
      <c r="E820" s="4">
        <v>45163</v>
      </c>
      <c r="F820" s="3" t="s">
        <v>199</v>
      </c>
      <c r="G820" s="3" t="s">
        <v>200</v>
      </c>
      <c r="H820" s="5">
        <v>170</v>
      </c>
      <c r="I820" t="s">
        <v>173</v>
      </c>
      <c r="N820" s="25">
        <v>45124</v>
      </c>
      <c r="O820" s="3" t="s">
        <v>1543</v>
      </c>
      <c r="P820" s="3"/>
      <c r="Q820" s="3"/>
      <c r="R820" s="18">
        <v>200</v>
      </c>
      <c r="S820" s="3"/>
      <c r="V820" s="17"/>
      <c r="Y820" s="20"/>
      <c r="AA820" s="4">
        <v>45219</v>
      </c>
      <c r="AB820" s="3" t="s">
        <v>1568</v>
      </c>
      <c r="AC820" s="3"/>
      <c r="AD820" s="5">
        <v>330</v>
      </c>
      <c r="AE820" t="s">
        <v>174</v>
      </c>
      <c r="AJ820" s="25">
        <v>45219</v>
      </c>
      <c r="AK820" s="3" t="s">
        <v>1565</v>
      </c>
      <c r="AL820" s="3">
        <v>150</v>
      </c>
      <c r="AM820" s="3">
        <v>1493</v>
      </c>
      <c r="AN820" s="18">
        <v>150</v>
      </c>
      <c r="AO820" s="3"/>
    </row>
    <row r="821" spans="2:41">
      <c r="B821" s="1" t="s">
        <v>24</v>
      </c>
      <c r="C821" s="19">
        <f>IF(C818&gt;0,C818+C819,C819)</f>
        <v>1485.54</v>
      </c>
      <c r="E821" s="4">
        <v>45163</v>
      </c>
      <c r="F821" s="3" t="s">
        <v>199</v>
      </c>
      <c r="G821" s="3" t="s">
        <v>152</v>
      </c>
      <c r="H821" s="5">
        <v>200</v>
      </c>
      <c r="I821" t="s">
        <v>174</v>
      </c>
      <c r="N821" s="25">
        <v>45217</v>
      </c>
      <c r="O821" s="3" t="s">
        <v>1543</v>
      </c>
      <c r="P821" s="3"/>
      <c r="Q821" s="3">
        <v>58131413</v>
      </c>
      <c r="R821" s="18">
        <v>470</v>
      </c>
      <c r="S821" s="3"/>
      <c r="V821" s="17"/>
      <c r="X821" s="1" t="s">
        <v>24</v>
      </c>
      <c r="Y821" s="19">
        <f>IF(Y818&gt;0,Y818+Y819,Y819)</f>
        <v>1910</v>
      </c>
      <c r="AA821" s="4">
        <v>45190</v>
      </c>
      <c r="AB821" s="3" t="s">
        <v>1570</v>
      </c>
      <c r="AC821" s="3" t="s">
        <v>203</v>
      </c>
      <c r="AD821" s="5">
        <v>580</v>
      </c>
      <c r="AE821" t="s">
        <v>173</v>
      </c>
      <c r="AJ821" s="25">
        <v>45222</v>
      </c>
      <c r="AK821" s="3" t="s">
        <v>1574</v>
      </c>
      <c r="AL821" s="3"/>
      <c r="AM821" s="3"/>
      <c r="AN821" s="18">
        <v>100</v>
      </c>
      <c r="AO821" s="3"/>
    </row>
    <row r="822" spans="2:41">
      <c r="B822" s="1" t="s">
        <v>9</v>
      </c>
      <c r="C822" s="20">
        <f>C846</f>
        <v>5381.4222550000013</v>
      </c>
      <c r="E822" s="4"/>
      <c r="F822" s="3" t="s">
        <v>1550</v>
      </c>
      <c r="G822" s="3"/>
      <c r="H822" s="5">
        <v>270</v>
      </c>
      <c r="I822" t="s">
        <v>174</v>
      </c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Y844</f>
        <v>5845.8822550000014</v>
      </c>
      <c r="AA822" s="4">
        <v>45189</v>
      </c>
      <c r="AB822" s="3" t="s">
        <v>199</v>
      </c>
      <c r="AC822" s="3" t="s">
        <v>200</v>
      </c>
      <c r="AD822" s="5">
        <v>170</v>
      </c>
      <c r="AE822" t="s">
        <v>173</v>
      </c>
      <c r="AJ822" s="25">
        <v>45223</v>
      </c>
      <c r="AK822" s="3" t="s">
        <v>1577</v>
      </c>
      <c r="AL822" s="3"/>
      <c r="AM822" s="3"/>
      <c r="AN822" s="18">
        <v>150</v>
      </c>
      <c r="AO822" s="3"/>
    </row>
    <row r="823" spans="2:41">
      <c r="B823" s="6" t="s">
        <v>26</v>
      </c>
      <c r="C823" s="21">
        <f>C821-C822</f>
        <v>-3895.8822550000014</v>
      </c>
      <c r="E823" s="4">
        <v>45194</v>
      </c>
      <c r="F823" s="3" t="s">
        <v>412</v>
      </c>
      <c r="G823" s="3" t="s">
        <v>200</v>
      </c>
      <c r="H823" s="5">
        <v>150</v>
      </c>
      <c r="I823" t="s">
        <v>174</v>
      </c>
      <c r="N823" s="3"/>
      <c r="O823" s="3"/>
      <c r="P823" s="3"/>
      <c r="Q823" s="3"/>
      <c r="R823" s="18"/>
      <c r="S823" s="3"/>
      <c r="V823" s="17"/>
      <c r="X823" s="6" t="s">
        <v>27</v>
      </c>
      <c r="Y823" s="21">
        <f>Y821-Y822</f>
        <v>-3935.8822550000014</v>
      </c>
      <c r="AA823" s="4">
        <v>45192</v>
      </c>
      <c r="AB823" s="3" t="s">
        <v>199</v>
      </c>
      <c r="AC823" s="3" t="s">
        <v>170</v>
      </c>
      <c r="AD823" s="5">
        <v>320</v>
      </c>
      <c r="AE823" t="s">
        <v>173</v>
      </c>
      <c r="AJ823" s="25">
        <v>45224</v>
      </c>
      <c r="AK823" s="3" t="s">
        <v>1589</v>
      </c>
      <c r="AL823" s="3"/>
      <c r="AM823" s="3"/>
      <c r="AN823" s="18">
        <v>1550</v>
      </c>
      <c r="AO823" s="3"/>
    </row>
    <row r="824" spans="2:41" ht="23.25">
      <c r="B824" s="6"/>
      <c r="C824" s="7"/>
      <c r="E824" s="4">
        <v>45195</v>
      </c>
      <c r="F824" s="3" t="s">
        <v>412</v>
      </c>
      <c r="G824" s="3" t="s">
        <v>169</v>
      </c>
      <c r="H824" s="5">
        <v>150</v>
      </c>
      <c r="I824" t="s">
        <v>174</v>
      </c>
      <c r="N824" s="3"/>
      <c r="O824" s="3"/>
      <c r="P824" s="3"/>
      <c r="Q824" s="3"/>
      <c r="R824" s="18"/>
      <c r="S824" s="3"/>
      <c r="V824" s="17"/>
      <c r="X824" s="216" t="str">
        <f>IF(Y823&lt;0,"NO PAGAR","COBRAR'")</f>
        <v>NO PAGAR</v>
      </c>
      <c r="Y824" s="216"/>
      <c r="AA824" s="4">
        <v>45192</v>
      </c>
      <c r="AB824" s="3" t="s">
        <v>199</v>
      </c>
      <c r="AC824" s="3" t="s">
        <v>169</v>
      </c>
      <c r="AD824" s="5">
        <v>170</v>
      </c>
      <c r="AE824" t="s">
        <v>174</v>
      </c>
      <c r="AJ824" s="3"/>
      <c r="AK824" s="3"/>
      <c r="AL824" s="3"/>
      <c r="AM824" s="3"/>
      <c r="AN824" s="18"/>
      <c r="AO824" s="3"/>
    </row>
    <row r="825" spans="2:41" ht="23.25">
      <c r="B825" s="216" t="str">
        <f>IF(C823&lt;0,"NO PAGAR","COBRAR'")</f>
        <v>NO PAGAR</v>
      </c>
      <c r="C825" s="216"/>
      <c r="E825" s="4">
        <v>45196</v>
      </c>
      <c r="F825" s="3" t="s">
        <v>412</v>
      </c>
      <c r="G825" s="3" t="s">
        <v>152</v>
      </c>
      <c r="H825" s="5">
        <v>230</v>
      </c>
      <c r="I825" t="s">
        <v>174</v>
      </c>
      <c r="N825" s="3"/>
      <c r="O825" s="3"/>
      <c r="P825" s="3"/>
      <c r="Q825" s="3"/>
      <c r="R825" s="18"/>
      <c r="S825" s="3"/>
      <c r="V825" s="17"/>
      <c r="X825" s="6"/>
      <c r="Y825" s="8"/>
      <c r="AA825" s="4">
        <v>45203</v>
      </c>
      <c r="AB825" s="3" t="s">
        <v>412</v>
      </c>
      <c r="AC825" s="3" t="s">
        <v>200</v>
      </c>
      <c r="AD825" s="5">
        <v>150</v>
      </c>
      <c r="AE825" t="s">
        <v>174</v>
      </c>
      <c r="AJ825" s="3"/>
      <c r="AK825" s="3"/>
      <c r="AL825" s="3"/>
      <c r="AM825" s="3"/>
      <c r="AN825" s="18"/>
      <c r="AO825" s="3"/>
    </row>
    <row r="826" spans="2:41">
      <c r="B826" s="209" t="s">
        <v>9</v>
      </c>
      <c r="C826" s="210"/>
      <c r="E826" s="4">
        <v>45217</v>
      </c>
      <c r="F826" s="3" t="s">
        <v>1561</v>
      </c>
      <c r="G826" s="3"/>
      <c r="H826" s="5">
        <v>170</v>
      </c>
      <c r="I826" t="s">
        <v>174</v>
      </c>
      <c r="N826" s="3"/>
      <c r="O826" s="3"/>
      <c r="P826" s="3"/>
      <c r="Q826" s="3"/>
      <c r="R826" s="18"/>
      <c r="S826" s="3"/>
      <c r="V826" s="17"/>
      <c r="X826" s="209" t="s">
        <v>9</v>
      </c>
      <c r="Y826" s="210"/>
      <c r="AA826" s="4">
        <v>45156</v>
      </c>
      <c r="AB826" s="3" t="s">
        <v>168</v>
      </c>
      <c r="AC826" s="3" t="s">
        <v>152</v>
      </c>
      <c r="AD826" s="5">
        <v>190</v>
      </c>
      <c r="AE826" t="s">
        <v>174</v>
      </c>
      <c r="AJ826" s="3"/>
      <c r="AK826" s="3"/>
      <c r="AL826" s="3"/>
      <c r="AM826" s="3"/>
      <c r="AN826" s="18"/>
      <c r="AO826" s="3"/>
    </row>
    <row r="827" spans="2:41">
      <c r="B827" s="9" t="str">
        <f>IF(Y780&lt;0,"SALDO ADELANTADO","SALDO A FAVOR '")</f>
        <v>SALDO ADELANTADO</v>
      </c>
      <c r="C827" s="10">
        <f>IF(Y780&lt;=0,Y780*-1)</f>
        <v>3908.7892550000015</v>
      </c>
      <c r="E827" s="4">
        <v>45167</v>
      </c>
      <c r="F827" s="3" t="s">
        <v>722</v>
      </c>
      <c r="G827" s="3" t="s">
        <v>200</v>
      </c>
      <c r="H827" s="5">
        <v>145.54</v>
      </c>
      <c r="I827" t="s">
        <v>174</v>
      </c>
      <c r="N827" s="3"/>
      <c r="O827" s="3"/>
      <c r="P827" s="3"/>
      <c r="Q827" s="3"/>
      <c r="R827" s="18"/>
      <c r="S827" s="3"/>
      <c r="V827" s="17"/>
      <c r="X827" s="9" t="str">
        <f>IF(C823&lt;0,"SALDO ADELANTADO","SALDO A FAVOR'")</f>
        <v>SALDO ADELANTADO</v>
      </c>
      <c r="Y827" s="10">
        <f>IF(C823&lt;=0,C823*-1)</f>
        <v>3895.8822550000014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10</v>
      </c>
      <c r="C828" s="10">
        <f>R836</f>
        <v>670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10</v>
      </c>
      <c r="Y828" s="10">
        <f>AN836</f>
        <v>1950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11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11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12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12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13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13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14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14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15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15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16</v>
      </c>
      <c r="C834" s="10"/>
      <c r="E834" s="211" t="s">
        <v>7</v>
      </c>
      <c r="F834" s="212"/>
      <c r="G834" s="213"/>
      <c r="H834" s="5">
        <f>SUM(H820:H833)</f>
        <v>1485.54</v>
      </c>
      <c r="N834" s="3"/>
      <c r="O834" s="3"/>
      <c r="P834" s="3"/>
      <c r="Q834" s="3"/>
      <c r="R834" s="18"/>
      <c r="S834" s="3"/>
      <c r="V834" s="17"/>
      <c r="X834" s="11" t="s">
        <v>16</v>
      </c>
      <c r="Y834" s="10"/>
      <c r="AA834" s="211" t="s">
        <v>7</v>
      </c>
      <c r="AB834" s="212"/>
      <c r="AC834" s="213"/>
      <c r="AD834" s="5">
        <f>SUM(AD820:AD833)</f>
        <v>1910</v>
      </c>
      <c r="AJ834" s="3"/>
      <c r="AK834" s="3"/>
      <c r="AL834" s="3"/>
      <c r="AM834" s="3"/>
      <c r="AN834" s="18"/>
      <c r="AO834" s="3"/>
    </row>
    <row r="835" spans="2:41">
      <c r="B835" s="11" t="s">
        <v>1560</v>
      </c>
      <c r="C835" s="10">
        <f>R846</f>
        <v>802.63300000000004</v>
      </c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1" t="s">
        <v>17</v>
      </c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>
      <c r="B836" s="12"/>
      <c r="C836" s="10"/>
      <c r="N836" s="211" t="s">
        <v>7</v>
      </c>
      <c r="O836" s="212"/>
      <c r="P836" s="212"/>
      <c r="Q836" s="213"/>
      <c r="R836" s="18">
        <f>SUM(R820:R835)</f>
        <v>670</v>
      </c>
      <c r="S836" s="3"/>
      <c r="V836" s="17"/>
      <c r="X836" s="12"/>
      <c r="Y836" s="10"/>
      <c r="AJ836" s="211" t="s">
        <v>7</v>
      </c>
      <c r="AK836" s="212"/>
      <c r="AL836" s="212"/>
      <c r="AM836" s="213"/>
      <c r="AN836" s="18">
        <f>SUM(AN820:AN835)</f>
        <v>1950</v>
      </c>
      <c r="AO836" s="3"/>
    </row>
    <row r="837" spans="2:41">
      <c r="B837" s="12"/>
      <c r="C837" s="10"/>
      <c r="N837" t="s">
        <v>1556</v>
      </c>
      <c r="O837" s="196">
        <v>44995</v>
      </c>
      <c r="P837" t="s">
        <v>467</v>
      </c>
      <c r="Q837" t="s">
        <v>474</v>
      </c>
      <c r="R837">
        <v>70</v>
      </c>
      <c r="S837">
        <v>39.997999999999998</v>
      </c>
      <c r="V837" s="17"/>
      <c r="X837" s="12"/>
      <c r="Y837" s="10"/>
    </row>
    <row r="838" spans="2:41">
      <c r="B838" s="12"/>
      <c r="C838" s="10"/>
      <c r="N838" t="s">
        <v>1556</v>
      </c>
      <c r="O838" s="196">
        <v>45056</v>
      </c>
      <c r="P838" t="s">
        <v>469</v>
      </c>
      <c r="Q838" t="s">
        <v>474</v>
      </c>
      <c r="R838">
        <v>157.01</v>
      </c>
      <c r="S838">
        <v>89.72</v>
      </c>
      <c r="V838" s="17"/>
      <c r="X838" s="12"/>
      <c r="Y838" s="10"/>
    </row>
    <row r="839" spans="2:41">
      <c r="B839" s="12"/>
      <c r="C839" s="10"/>
      <c r="E839" s="14"/>
      <c r="N839" t="s">
        <v>1556</v>
      </c>
      <c r="O839" s="196">
        <v>45087</v>
      </c>
      <c r="P839" t="s">
        <v>467</v>
      </c>
      <c r="Q839" t="s">
        <v>474</v>
      </c>
      <c r="R839">
        <v>61.5</v>
      </c>
      <c r="S839">
        <v>35.142000000000003</v>
      </c>
      <c r="V839" s="17"/>
      <c r="X839" s="12"/>
      <c r="Y839" s="10"/>
      <c r="AA839" s="14"/>
    </row>
    <row r="840" spans="2:41">
      <c r="B840" s="12"/>
      <c r="C840" s="10"/>
      <c r="N840" t="s">
        <v>1556</v>
      </c>
      <c r="O840" s="196">
        <v>45117</v>
      </c>
      <c r="P840" t="s">
        <v>467</v>
      </c>
      <c r="Q840" t="s">
        <v>474</v>
      </c>
      <c r="R840">
        <v>60</v>
      </c>
      <c r="S840">
        <v>34.284999999999997</v>
      </c>
      <c r="V840" s="17"/>
      <c r="X840" s="12"/>
      <c r="Y840" s="10"/>
    </row>
    <row r="841" spans="2:41">
      <c r="B841" s="12"/>
      <c r="C841" s="10"/>
      <c r="N841" t="s">
        <v>1556</v>
      </c>
      <c r="O841" s="196">
        <v>45148</v>
      </c>
      <c r="P841" t="s">
        <v>467</v>
      </c>
      <c r="Q841" t="s">
        <v>474</v>
      </c>
      <c r="R841">
        <v>85</v>
      </c>
      <c r="S841">
        <v>48.57</v>
      </c>
      <c r="V841" s="17"/>
      <c r="X841" s="12"/>
      <c r="Y841" s="10"/>
    </row>
    <row r="842" spans="2:41">
      <c r="B842" s="12"/>
      <c r="C842" s="10"/>
      <c r="N842" t="s">
        <v>1556</v>
      </c>
      <c r="O842" s="196">
        <v>45240</v>
      </c>
      <c r="P842" t="s">
        <v>469</v>
      </c>
      <c r="Q842" t="s">
        <v>474</v>
      </c>
      <c r="R842">
        <v>120</v>
      </c>
      <c r="S842">
        <v>68.570999999999998</v>
      </c>
      <c r="V842" s="17"/>
      <c r="X842" s="12"/>
      <c r="Y842" s="10"/>
      <c r="AA842" t="s">
        <v>22</v>
      </c>
      <c r="AB842" t="s">
        <v>21</v>
      </c>
    </row>
    <row r="843" spans="2:41">
      <c r="B843" s="12"/>
      <c r="C843" s="10"/>
      <c r="N843" t="s">
        <v>1556</v>
      </c>
      <c r="O843" s="196">
        <v>45270</v>
      </c>
      <c r="P843" t="s">
        <v>467</v>
      </c>
      <c r="Q843" t="s">
        <v>474</v>
      </c>
      <c r="R843">
        <v>114.009</v>
      </c>
      <c r="S843">
        <v>65.147999999999996</v>
      </c>
      <c r="V843" s="17"/>
      <c r="X843" s="12"/>
      <c r="Y843" s="10"/>
      <c r="AB843" s="1" t="s">
        <v>19</v>
      </c>
    </row>
    <row r="844" spans="2:41">
      <c r="B844" s="12"/>
      <c r="C844" s="10"/>
      <c r="N844" t="s">
        <v>1556</v>
      </c>
      <c r="O844" t="s">
        <v>1558</v>
      </c>
      <c r="P844" t="s">
        <v>469</v>
      </c>
      <c r="Q844" t="s">
        <v>474</v>
      </c>
      <c r="R844">
        <v>50.003</v>
      </c>
      <c r="S844">
        <v>28.573</v>
      </c>
      <c r="V844" s="17"/>
      <c r="X844" s="15" t="s">
        <v>18</v>
      </c>
      <c r="Y844" s="16">
        <f>SUM(Y827:Y843)</f>
        <v>5845.8822550000014</v>
      </c>
    </row>
    <row r="845" spans="2:41">
      <c r="B845" s="11"/>
      <c r="C845" s="10"/>
      <c r="N845" t="s">
        <v>1556</v>
      </c>
      <c r="O845" t="s">
        <v>1557</v>
      </c>
      <c r="P845" t="s">
        <v>469</v>
      </c>
      <c r="Q845" t="s">
        <v>474</v>
      </c>
      <c r="R845">
        <v>85.111000000000004</v>
      </c>
      <c r="S845">
        <v>48.634999999999998</v>
      </c>
      <c r="V845" s="17"/>
    </row>
    <row r="846" spans="2:41">
      <c r="B846" s="15" t="s">
        <v>18</v>
      </c>
      <c r="C846" s="16">
        <f>SUM(C827:C845)</f>
        <v>5381.4222550000013</v>
      </c>
      <c r="D846" t="s">
        <v>22</v>
      </c>
      <c r="E846" t="s">
        <v>21</v>
      </c>
      <c r="R846">
        <f>SUM(R837:R845)</f>
        <v>802.63300000000004</v>
      </c>
      <c r="V846" s="17"/>
    </row>
    <row r="847" spans="2:41">
      <c r="E847" s="1" t="s">
        <v>19</v>
      </c>
      <c r="V847" s="17"/>
      <c r="AA847" s="1"/>
    </row>
    <row r="848" spans="2:41">
      <c r="V848" s="17"/>
    </row>
    <row r="849" spans="8:31">
      <c r="V849" s="17"/>
    </row>
    <row r="850" spans="8:31">
      <c r="V850" s="17"/>
    </row>
    <row r="851" spans="8:31">
      <c r="V851" s="17"/>
    </row>
    <row r="852" spans="8:31">
      <c r="V852" s="17"/>
    </row>
    <row r="853" spans="8:31">
      <c r="V853" s="17"/>
    </row>
    <row r="854" spans="8:31">
      <c r="V854" s="17"/>
    </row>
    <row r="855" spans="8:31">
      <c r="V855" s="17"/>
    </row>
    <row r="856" spans="8:31">
      <c r="V856" s="17"/>
    </row>
    <row r="857" spans="8:31">
      <c r="V857" s="17"/>
    </row>
    <row r="858" spans="8:31">
      <c r="V858" s="17"/>
    </row>
    <row r="859" spans="8:31">
      <c r="V859" s="17"/>
    </row>
    <row r="860" spans="8:31">
      <c r="V860" s="17"/>
    </row>
    <row r="861" spans="8:31">
      <c r="V861" s="17"/>
      <c r="AC861" s="217" t="s">
        <v>29</v>
      </c>
      <c r="AD861" s="217"/>
      <c r="AE861" s="217"/>
    </row>
    <row r="862" spans="8:31" ht="28.5" customHeight="1">
      <c r="H862" s="75" t="s">
        <v>28</v>
      </c>
      <c r="I862" s="75"/>
      <c r="J862" s="75"/>
      <c r="V862" s="17"/>
      <c r="AC862" s="217"/>
      <c r="AD862" s="217"/>
      <c r="AE862" s="217"/>
    </row>
    <row r="863" spans="8:31" ht="15" customHeight="1">
      <c r="H863" s="75"/>
      <c r="I863" s="75"/>
      <c r="J863" s="75"/>
      <c r="V863" s="17"/>
      <c r="AC863" s="217"/>
      <c r="AD863" s="217"/>
      <c r="AE863" s="217"/>
    </row>
    <row r="864" spans="8:31" ht="23.25">
      <c r="V864" s="17"/>
      <c r="X864" s="22" t="s">
        <v>71</v>
      </c>
    </row>
    <row r="865" spans="2:41" ht="23.25">
      <c r="V865" s="17"/>
      <c r="X865" s="23" t="s">
        <v>32</v>
      </c>
      <c r="Y865" s="20">
        <f>IF(B867="PAGADO",0,C872)</f>
        <v>-4342.3722550000011</v>
      </c>
    </row>
    <row r="866" spans="2:41" ht="23.25">
      <c r="B866" s="22" t="s">
        <v>71</v>
      </c>
      <c r="V866" s="17"/>
      <c r="X866" s="1" t="s">
        <v>0</v>
      </c>
      <c r="Y866" s="19">
        <f>AD883</f>
        <v>1615</v>
      </c>
    </row>
    <row r="867" spans="2:41" ht="23.25">
      <c r="B867" s="23" t="s">
        <v>32</v>
      </c>
      <c r="C867" s="20">
        <f>IF(X818="PAGADO",0,Y823)</f>
        <v>-3935.8822550000014</v>
      </c>
      <c r="E867" s="215" t="s">
        <v>273</v>
      </c>
      <c r="F867" s="215"/>
      <c r="G867" s="215"/>
      <c r="H867" s="215"/>
      <c r="V867" s="17"/>
      <c r="Y867" s="20"/>
      <c r="AA867" s="215" t="s">
        <v>77</v>
      </c>
      <c r="AB867" s="215"/>
      <c r="AC867" s="215"/>
      <c r="AD867" s="215"/>
    </row>
    <row r="868" spans="2:41">
      <c r="B868" s="1" t="s">
        <v>0</v>
      </c>
      <c r="C868" s="19">
        <f>H883</f>
        <v>1880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24</v>
      </c>
      <c r="Y868" s="19">
        <f>IF(Y865&gt;0,Y866+Y865,Y866)</f>
        <v>1615</v>
      </c>
      <c r="AA868" s="2" t="s">
        <v>1</v>
      </c>
      <c r="AB868" s="2" t="s">
        <v>2</v>
      </c>
      <c r="AC868" s="2" t="s">
        <v>3</v>
      </c>
      <c r="AD868" s="2" t="s">
        <v>4</v>
      </c>
      <c r="AJ868" s="2" t="s">
        <v>1</v>
      </c>
      <c r="AK868" s="2" t="s">
        <v>5</v>
      </c>
      <c r="AL868" s="2" t="s">
        <v>4</v>
      </c>
      <c r="AM868" s="2" t="s">
        <v>6</v>
      </c>
      <c r="AN868" s="2" t="s">
        <v>7</v>
      </c>
      <c r="AO868" s="3"/>
    </row>
    <row r="869" spans="2:41">
      <c r="C869" s="20"/>
      <c r="E869" s="4">
        <v>45202</v>
      </c>
      <c r="F869" s="3" t="s">
        <v>1202</v>
      </c>
      <c r="G869" s="3" t="s">
        <v>1203</v>
      </c>
      <c r="H869" s="5">
        <v>150</v>
      </c>
      <c r="I869" t="s">
        <v>174</v>
      </c>
      <c r="N869" s="25">
        <v>45231</v>
      </c>
      <c r="O869" s="3" t="s">
        <v>110</v>
      </c>
      <c r="P869" s="3"/>
      <c r="Q869" s="3"/>
      <c r="R869" s="18">
        <v>700</v>
      </c>
      <c r="S869" s="3"/>
      <c r="V869" s="17"/>
      <c r="X869" s="1" t="s">
        <v>9</v>
      </c>
      <c r="Y869" s="20">
        <f>Y892</f>
        <v>6374.3522550000007</v>
      </c>
      <c r="AA869" s="4">
        <v>45176</v>
      </c>
      <c r="AB869" s="3" t="s">
        <v>1646</v>
      </c>
      <c r="AC869" s="3" t="s">
        <v>261</v>
      </c>
      <c r="AD869" s="5">
        <v>150</v>
      </c>
      <c r="AE869" t="s">
        <v>174</v>
      </c>
      <c r="AJ869" s="25">
        <v>45236</v>
      </c>
      <c r="AK869" s="3" t="s">
        <v>431</v>
      </c>
      <c r="AL869" s="3"/>
      <c r="AM869" s="3"/>
      <c r="AN869" s="18">
        <v>90</v>
      </c>
      <c r="AO869" s="3"/>
    </row>
    <row r="870" spans="2:41">
      <c r="B870" s="1" t="s">
        <v>24</v>
      </c>
      <c r="C870" s="19">
        <f>IF(C867&gt;0,C867+C868,C868)</f>
        <v>1880</v>
      </c>
      <c r="E870" s="4">
        <v>45206</v>
      </c>
      <c r="F870" s="3" t="s">
        <v>1202</v>
      </c>
      <c r="G870" s="3" t="s">
        <v>1344</v>
      </c>
      <c r="H870" s="5">
        <v>540</v>
      </c>
      <c r="I870" t="s">
        <v>173</v>
      </c>
      <c r="N870" s="3"/>
      <c r="O870" s="3"/>
      <c r="P870" s="3"/>
      <c r="Q870" s="3"/>
      <c r="R870" s="18"/>
      <c r="S870" s="3"/>
      <c r="V870" s="17"/>
      <c r="X870" s="6" t="s">
        <v>8</v>
      </c>
      <c r="Y870" s="21">
        <f>Y868-Y869</f>
        <v>-4759.3522550000007</v>
      </c>
      <c r="AA870" s="4">
        <v>45215</v>
      </c>
      <c r="AB870" s="3" t="s">
        <v>1237</v>
      </c>
      <c r="AC870" s="3" t="s">
        <v>203</v>
      </c>
      <c r="AD870" s="5">
        <v>540</v>
      </c>
      <c r="AE870" t="s">
        <v>173</v>
      </c>
      <c r="AJ870" s="25">
        <v>45205</v>
      </c>
      <c r="AK870" s="3" t="s">
        <v>431</v>
      </c>
      <c r="AL870" s="3"/>
      <c r="AM870" s="3"/>
      <c r="AN870" s="18">
        <v>60</v>
      </c>
      <c r="AO870" s="3"/>
    </row>
    <row r="871" spans="2:41" ht="26.25">
      <c r="B871" s="1" t="s">
        <v>9</v>
      </c>
      <c r="C871" s="20">
        <f>C894</f>
        <v>6222.3722550000011</v>
      </c>
      <c r="E871" s="4">
        <v>45226</v>
      </c>
      <c r="F871" s="3" t="s">
        <v>769</v>
      </c>
      <c r="G871" s="3"/>
      <c r="H871" s="5">
        <v>330</v>
      </c>
      <c r="I871" t="s">
        <v>174</v>
      </c>
      <c r="N871" s="3"/>
      <c r="O871" s="3"/>
      <c r="P871" s="3"/>
      <c r="Q871" s="3"/>
      <c r="R871" s="18"/>
      <c r="S871" s="3"/>
      <c r="V871" s="17"/>
      <c r="X871" s="218" t="str">
        <f>IF(Y870&lt;0,"NO PAGAR","COBRAR")</f>
        <v>NO PAGAR</v>
      </c>
      <c r="Y871" s="218"/>
      <c r="AA871" s="4">
        <v>45218</v>
      </c>
      <c r="AB871" s="3" t="s">
        <v>1237</v>
      </c>
      <c r="AC871" s="3" t="s">
        <v>152</v>
      </c>
      <c r="AD871" s="5">
        <v>160</v>
      </c>
      <c r="AE871" t="s">
        <v>174</v>
      </c>
      <c r="AJ871" s="25">
        <v>45237</v>
      </c>
      <c r="AK871" s="3" t="s">
        <v>431</v>
      </c>
      <c r="AL871" s="3"/>
      <c r="AM871" s="3"/>
      <c r="AN871" s="18">
        <v>200</v>
      </c>
      <c r="AO871" s="3"/>
    </row>
    <row r="872" spans="2:41">
      <c r="B872" s="6" t="s">
        <v>25</v>
      </c>
      <c r="C872" s="21">
        <f>C870-C871</f>
        <v>-4342.3722550000011</v>
      </c>
      <c r="E872" s="4">
        <v>45212</v>
      </c>
      <c r="F872" s="3" t="s">
        <v>199</v>
      </c>
      <c r="G872" s="3" t="s">
        <v>200</v>
      </c>
      <c r="H872" s="5">
        <v>170</v>
      </c>
      <c r="I872" t="s">
        <v>173</v>
      </c>
      <c r="N872" s="3"/>
      <c r="O872" s="3"/>
      <c r="P872" s="3"/>
      <c r="Q872" s="3"/>
      <c r="R872" s="18"/>
      <c r="S872" s="3"/>
      <c r="V872" s="17"/>
      <c r="X872" s="209" t="s">
        <v>9</v>
      </c>
      <c r="Y872" s="210"/>
      <c r="AA872" s="4">
        <v>45237</v>
      </c>
      <c r="AB872" s="3" t="s">
        <v>1648</v>
      </c>
      <c r="AC872" s="3" t="s">
        <v>1649</v>
      </c>
      <c r="AD872" s="5">
        <v>480</v>
      </c>
      <c r="AE872" t="s">
        <v>174</v>
      </c>
      <c r="AJ872" s="25">
        <v>45238</v>
      </c>
      <c r="AK872" s="3" t="s">
        <v>431</v>
      </c>
      <c r="AL872" s="3"/>
      <c r="AM872" s="3"/>
      <c r="AN872" s="18">
        <v>280</v>
      </c>
      <c r="AO872" s="3"/>
    </row>
    <row r="873" spans="2:41" ht="26.25">
      <c r="B873" s="218" t="str">
        <f>IF(C872&lt;0,"NO PAGAR","COBRAR")</f>
        <v>NO PAGAR</v>
      </c>
      <c r="C873" s="218"/>
      <c r="E873" s="4">
        <v>45128</v>
      </c>
      <c r="F873" s="3" t="s">
        <v>168</v>
      </c>
      <c r="G873" s="3" t="s">
        <v>152</v>
      </c>
      <c r="H873" s="5">
        <v>190</v>
      </c>
      <c r="I873" t="s">
        <v>173</v>
      </c>
      <c r="N873" s="3"/>
      <c r="O873" s="3"/>
      <c r="P873" s="3"/>
      <c r="Q873" s="3"/>
      <c r="R873" s="18"/>
      <c r="S873" s="3"/>
      <c r="V873" s="17"/>
      <c r="X873" s="9" t="str">
        <f>IF(C872&lt;0,"SALDO ADELANTADO","SALDO A FAVOR'")</f>
        <v>SALDO ADELANTADO</v>
      </c>
      <c r="Y873" s="10">
        <f>IF(C872&lt;=0,C872*-1)</f>
        <v>4342.3722550000011</v>
      </c>
      <c r="AA873" s="4">
        <v>45202</v>
      </c>
      <c r="AB873" s="3" t="s">
        <v>1206</v>
      </c>
      <c r="AC873" s="3" t="s">
        <v>99</v>
      </c>
      <c r="AD873" s="5">
        <v>285</v>
      </c>
      <c r="AE873" t="s">
        <v>174</v>
      </c>
      <c r="AJ873" s="25">
        <v>45238</v>
      </c>
      <c r="AK873" s="3" t="s">
        <v>1651</v>
      </c>
      <c r="AL873" s="3"/>
      <c r="AM873" s="3"/>
      <c r="AN873" s="159">
        <v>59.1</v>
      </c>
      <c r="AO873" s="3"/>
    </row>
    <row r="874" spans="2:41">
      <c r="B874" s="209" t="s">
        <v>9</v>
      </c>
      <c r="C874" s="210"/>
      <c r="E874" s="4">
        <v>45139</v>
      </c>
      <c r="F874" s="25" t="s">
        <v>168</v>
      </c>
      <c r="G874" s="3" t="s">
        <v>152</v>
      </c>
      <c r="H874" s="5">
        <v>190</v>
      </c>
      <c r="I874" t="s">
        <v>174</v>
      </c>
      <c r="N874" s="3"/>
      <c r="O874" s="3"/>
      <c r="P874" s="3"/>
      <c r="Q874" s="3"/>
      <c r="R874" s="18"/>
      <c r="S874" s="3"/>
      <c r="V874" s="17"/>
      <c r="X874" s="11" t="s">
        <v>10</v>
      </c>
      <c r="Y874" s="10">
        <f>AN885</f>
        <v>1916.6</v>
      </c>
      <c r="AA874" s="4"/>
      <c r="AB874" s="3"/>
      <c r="AC874" s="3"/>
      <c r="AD874" s="5"/>
      <c r="AJ874" s="25">
        <v>45238</v>
      </c>
      <c r="AK874" s="3" t="s">
        <v>1657</v>
      </c>
      <c r="AL874" s="3"/>
      <c r="AM874" s="3"/>
      <c r="AN874" s="18">
        <v>1027.5</v>
      </c>
      <c r="AO874" s="3"/>
    </row>
    <row r="875" spans="2:41">
      <c r="B875" s="9" t="str">
        <f>IF(C908&lt;0,"SALDO A FAVOR","SALDO ADELANTAD0'")</f>
        <v>SALDO ADELANTAD0'</v>
      </c>
      <c r="C875" s="10">
        <f>IF(Y823&lt;=0,Y823*-1)</f>
        <v>3935.8822550000014</v>
      </c>
      <c r="E875" s="4">
        <v>45159</v>
      </c>
      <c r="F875" s="3" t="s">
        <v>1460</v>
      </c>
      <c r="G875" s="3" t="s">
        <v>200</v>
      </c>
      <c r="H875" s="5">
        <v>130</v>
      </c>
      <c r="I875" t="s">
        <v>173</v>
      </c>
      <c r="N875" s="3"/>
      <c r="O875" s="3"/>
      <c r="P875" s="3"/>
      <c r="Q875" s="3"/>
      <c r="R875" s="18"/>
      <c r="S875" s="3"/>
      <c r="V875" s="17"/>
      <c r="X875" s="11" t="s">
        <v>11</v>
      </c>
      <c r="Y875" s="10"/>
      <c r="AA875" s="4"/>
      <c r="AB875" s="3"/>
      <c r="AC875" s="3"/>
      <c r="AD875" s="5"/>
      <c r="AJ875" s="25">
        <v>45240</v>
      </c>
      <c r="AK875" s="3" t="s">
        <v>431</v>
      </c>
      <c r="AL875" s="3"/>
      <c r="AM875" s="3"/>
      <c r="AN875" s="18">
        <v>200</v>
      </c>
      <c r="AO875" s="3"/>
    </row>
    <row r="876" spans="2:41">
      <c r="B876" s="11" t="s">
        <v>10</v>
      </c>
      <c r="C876" s="10">
        <f>R880</f>
        <v>700</v>
      </c>
      <c r="E876" s="4">
        <v>45189</v>
      </c>
      <c r="F876" s="3" t="s">
        <v>1516</v>
      </c>
      <c r="G876" s="3" t="s">
        <v>1623</v>
      </c>
      <c r="H876" s="5">
        <v>180</v>
      </c>
      <c r="I876" t="s">
        <v>174</v>
      </c>
      <c r="N876" s="3"/>
      <c r="O876" s="3"/>
      <c r="P876" s="3"/>
      <c r="Q876" s="3"/>
      <c r="R876" s="18"/>
      <c r="S876" s="3"/>
      <c r="V876" s="17"/>
      <c r="X876" s="11" t="s">
        <v>12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11</v>
      </c>
      <c r="C877" s="10">
        <v>180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13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14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13</v>
      </c>
      <c r="C879" s="10">
        <v>20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1650</v>
      </c>
      <c r="Y879" s="10">
        <v>18.05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14</v>
      </c>
      <c r="C880" s="10"/>
      <c r="E880" s="4"/>
      <c r="F880" s="3"/>
      <c r="G880" s="3"/>
      <c r="H880" s="5"/>
      <c r="N880" s="211" t="s">
        <v>7</v>
      </c>
      <c r="O880" s="212"/>
      <c r="P880" s="212"/>
      <c r="Q880" s="213"/>
      <c r="R880" s="18">
        <f>SUM(R869:R879)</f>
        <v>700</v>
      </c>
      <c r="S880" s="3"/>
      <c r="V880" s="17"/>
      <c r="X880" s="11" t="s">
        <v>1509</v>
      </c>
      <c r="Y880" s="48">
        <v>97.33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15</v>
      </c>
      <c r="C881" s="10"/>
      <c r="E881" s="4"/>
      <c r="F881" s="3"/>
      <c r="G881" s="3"/>
      <c r="H881" s="5"/>
      <c r="N881" s="207" t="s">
        <v>467</v>
      </c>
      <c r="O881" s="125" t="s">
        <v>550</v>
      </c>
      <c r="P881" s="126">
        <v>45216.100405090001</v>
      </c>
      <c r="Q881" s="127">
        <v>44.283999999999999</v>
      </c>
      <c r="R881" s="127">
        <v>77.5</v>
      </c>
      <c r="V881" s="17"/>
      <c r="X881" s="11" t="s">
        <v>17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16</v>
      </c>
      <c r="C882" s="10"/>
      <c r="E882" s="4"/>
      <c r="F882" s="3"/>
      <c r="G882" s="3"/>
      <c r="H882" s="5"/>
      <c r="N882" s="125" t="s">
        <v>467</v>
      </c>
      <c r="O882" s="125" t="s">
        <v>550</v>
      </c>
      <c r="P882" s="126">
        <v>45219.38087963</v>
      </c>
      <c r="Q882" s="127">
        <v>57.713000000000001</v>
      </c>
      <c r="R882" s="127">
        <v>101</v>
      </c>
      <c r="V882" s="17"/>
      <c r="X882" s="12"/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1637</v>
      </c>
      <c r="C883" s="10">
        <f>R899</f>
        <v>1386.4899999999998</v>
      </c>
      <c r="E883" s="211" t="s">
        <v>7</v>
      </c>
      <c r="F883" s="212"/>
      <c r="G883" s="213"/>
      <c r="H883" s="5">
        <f>SUM(H869:H882)</f>
        <v>1880</v>
      </c>
      <c r="N883" s="125" t="s">
        <v>467</v>
      </c>
      <c r="O883" s="125" t="s">
        <v>550</v>
      </c>
      <c r="P883" s="126">
        <v>45224.165451389999</v>
      </c>
      <c r="Q883" s="127">
        <v>30.478000000000002</v>
      </c>
      <c r="R883" s="127">
        <v>53.335999999999999</v>
      </c>
      <c r="V883" s="17"/>
      <c r="X883" s="12"/>
      <c r="Y883" s="10"/>
      <c r="AA883" s="211" t="s">
        <v>7</v>
      </c>
      <c r="AB883" s="212"/>
      <c r="AC883" s="213"/>
      <c r="AD883" s="5">
        <f>SUM(AD869:AD882)</f>
        <v>1615</v>
      </c>
      <c r="AJ883" s="3"/>
      <c r="AK883" s="3"/>
      <c r="AL883" s="3"/>
      <c r="AM883" s="3"/>
      <c r="AN883" s="18"/>
      <c r="AO883" s="3"/>
    </row>
    <row r="884" spans="2:41">
      <c r="B884" s="12"/>
      <c r="C884" s="10"/>
      <c r="E884" s="13"/>
      <c r="F884" s="13"/>
      <c r="G884" s="13"/>
      <c r="N884" s="125" t="s">
        <v>467</v>
      </c>
      <c r="O884" s="125" t="s">
        <v>550</v>
      </c>
      <c r="P884" s="126">
        <v>45228.61469907</v>
      </c>
      <c r="Q884" s="127">
        <v>52.573</v>
      </c>
      <c r="R884" s="127">
        <v>92</v>
      </c>
      <c r="V884" s="17"/>
      <c r="X884" s="12"/>
      <c r="Y884" s="10"/>
      <c r="AA884" s="13"/>
      <c r="AB884" s="13"/>
      <c r="AC884" s="13"/>
      <c r="AJ884" s="3"/>
      <c r="AK884" s="3"/>
      <c r="AL884" s="3"/>
      <c r="AM884" s="3"/>
      <c r="AN884" s="18"/>
      <c r="AO884" s="3"/>
    </row>
    <row r="885" spans="2:41">
      <c r="B885" s="12"/>
      <c r="C885" s="10"/>
      <c r="N885" s="125" t="s">
        <v>467</v>
      </c>
      <c r="O885" s="125" t="s">
        <v>465</v>
      </c>
      <c r="P885" s="126">
        <v>45216.940486109997</v>
      </c>
      <c r="Q885" s="127">
        <v>34.287999999999997</v>
      </c>
      <c r="R885" s="127">
        <v>60.003999999999998</v>
      </c>
      <c r="V885" s="17"/>
      <c r="X885" s="12"/>
      <c r="Y885" s="10"/>
      <c r="AJ885" s="211" t="s">
        <v>7</v>
      </c>
      <c r="AK885" s="212"/>
      <c r="AL885" s="212"/>
      <c r="AM885" s="213"/>
      <c r="AN885" s="18">
        <f>SUM(AN869:AN884)</f>
        <v>1916.6</v>
      </c>
      <c r="AO885" s="3"/>
    </row>
    <row r="886" spans="2:41">
      <c r="B886" s="12"/>
      <c r="C886" s="10"/>
      <c r="N886" s="125" t="s">
        <v>467</v>
      </c>
      <c r="O886" s="125" t="s">
        <v>465</v>
      </c>
      <c r="P886" s="126">
        <v>45222.836828699998</v>
      </c>
      <c r="Q886" s="127">
        <v>35.429000000000002</v>
      </c>
      <c r="R886" s="127">
        <v>62.000999999999998</v>
      </c>
      <c r="V886" s="17"/>
      <c r="X886" s="12"/>
      <c r="Y886" s="10"/>
    </row>
    <row r="887" spans="2:41">
      <c r="B887" s="12"/>
      <c r="C887" s="10"/>
      <c r="N887" s="125" t="s">
        <v>467</v>
      </c>
      <c r="O887" s="125" t="s">
        <v>465</v>
      </c>
      <c r="P887" s="126">
        <v>45225.685034720002</v>
      </c>
      <c r="Q887" s="127">
        <v>52.575000000000003</v>
      </c>
      <c r="R887" s="127">
        <v>92.006</v>
      </c>
      <c r="V887" s="17"/>
      <c r="X887" s="12"/>
      <c r="Y887" s="10"/>
    </row>
    <row r="888" spans="2:41">
      <c r="B888" s="12"/>
      <c r="C888" s="10"/>
      <c r="E888" s="14"/>
      <c r="N888" s="125" t="s">
        <v>467</v>
      </c>
      <c r="O888" s="125" t="s">
        <v>465</v>
      </c>
      <c r="P888" s="126">
        <v>45229.83037037</v>
      </c>
      <c r="Q888" s="127">
        <v>39.088000000000001</v>
      </c>
      <c r="R888" s="127">
        <v>68.403999999999996</v>
      </c>
      <c r="V888" s="17"/>
      <c r="X888" s="12"/>
      <c r="Y888" s="10"/>
      <c r="AA888" s="14"/>
    </row>
    <row r="889" spans="2:41">
      <c r="B889" s="12"/>
      <c r="C889" s="10"/>
      <c r="N889" s="125" t="s">
        <v>469</v>
      </c>
      <c r="O889" s="125" t="s">
        <v>465</v>
      </c>
      <c r="P889" s="126">
        <v>45215.910763890002</v>
      </c>
      <c r="Q889" s="127">
        <v>45.72</v>
      </c>
      <c r="R889" s="127">
        <v>80.010000000000005</v>
      </c>
      <c r="V889" s="17"/>
      <c r="X889" s="12"/>
      <c r="Y889" s="10"/>
    </row>
    <row r="890" spans="2:41">
      <c r="B890" s="12"/>
      <c r="C890" s="10"/>
      <c r="N890" s="125" t="s">
        <v>469</v>
      </c>
      <c r="O890" s="125" t="s">
        <v>465</v>
      </c>
      <c r="P890" s="126">
        <v>45216.936203700003</v>
      </c>
      <c r="Q890" s="127">
        <v>34.295000000000002</v>
      </c>
      <c r="R890" s="127">
        <v>60.015999999999998</v>
      </c>
      <c r="V890" s="17"/>
      <c r="X890" s="12"/>
      <c r="Y890" s="10"/>
    </row>
    <row r="891" spans="2:41">
      <c r="B891" s="12"/>
      <c r="C891" s="10"/>
      <c r="N891" s="125" t="s">
        <v>469</v>
      </c>
      <c r="O891" s="125" t="s">
        <v>465</v>
      </c>
      <c r="P891" s="126">
        <v>45218.508101849999</v>
      </c>
      <c r="Q891" s="127">
        <v>51.433</v>
      </c>
      <c r="R891" s="127">
        <v>90.007999999999996</v>
      </c>
      <c r="V891" s="17"/>
      <c r="X891" s="11"/>
      <c r="Y891" s="10"/>
    </row>
    <row r="892" spans="2:41">
      <c r="B892" s="12"/>
      <c r="C892" s="10"/>
      <c r="N892" s="125" t="s">
        <v>469</v>
      </c>
      <c r="O892" s="125" t="s">
        <v>465</v>
      </c>
      <c r="P892" s="126">
        <v>45219.812465280003</v>
      </c>
      <c r="Q892" s="127">
        <v>62.856999999999999</v>
      </c>
      <c r="R892" s="127">
        <v>110</v>
      </c>
      <c r="V892" s="17"/>
      <c r="X892" s="15" t="s">
        <v>18</v>
      </c>
      <c r="Y892" s="16">
        <f>SUM(Y873:Y891)</f>
        <v>6374.3522550000007</v>
      </c>
    </row>
    <row r="893" spans="2:41">
      <c r="B893" s="11"/>
      <c r="C893" s="10"/>
      <c r="N893" s="125" t="s">
        <v>469</v>
      </c>
      <c r="O893" s="125" t="s">
        <v>465</v>
      </c>
      <c r="P893" s="126">
        <v>45221.539502320004</v>
      </c>
      <c r="Q893" s="127">
        <v>45.715000000000003</v>
      </c>
      <c r="R893" s="127">
        <v>80.001000000000005</v>
      </c>
      <c r="V893" s="17"/>
    </row>
    <row r="894" spans="2:41">
      <c r="B894" s="15" t="s">
        <v>18</v>
      </c>
      <c r="C894" s="16">
        <f>SUM(C875:C893)</f>
        <v>6222.3722550000011</v>
      </c>
      <c r="N894" s="125" t="s">
        <v>469</v>
      </c>
      <c r="O894" s="125" t="s">
        <v>465</v>
      </c>
      <c r="P894" s="126">
        <v>45222.97230324</v>
      </c>
      <c r="Q894" s="127">
        <v>40.006999999999998</v>
      </c>
      <c r="R894" s="127">
        <v>70.012</v>
      </c>
      <c r="V894" s="17"/>
    </row>
    <row r="895" spans="2:41">
      <c r="D895" t="s">
        <v>22</v>
      </c>
      <c r="E895" t="s">
        <v>21</v>
      </c>
      <c r="N895" s="125" t="s">
        <v>469</v>
      </c>
      <c r="O895" s="125" t="s">
        <v>465</v>
      </c>
      <c r="P895" s="126">
        <v>45225.093715280003</v>
      </c>
      <c r="Q895" s="127">
        <v>57.170999999999999</v>
      </c>
      <c r="R895" s="127">
        <v>100.04900000000001</v>
      </c>
      <c r="V895" s="17"/>
      <c r="Z895" t="s">
        <v>22</v>
      </c>
      <c r="AA895" t="s">
        <v>21</v>
      </c>
    </row>
    <row r="896" spans="2:41">
      <c r="E896" s="1" t="s">
        <v>19</v>
      </c>
      <c r="N896" s="125" t="s">
        <v>469</v>
      </c>
      <c r="O896" s="125" t="s">
        <v>465</v>
      </c>
      <c r="P896" s="126">
        <v>45225.950543979998</v>
      </c>
      <c r="Q896" s="127">
        <v>28.605</v>
      </c>
      <c r="R896" s="127">
        <v>50.058999999999997</v>
      </c>
      <c r="V896" s="17"/>
      <c r="AA896" s="1" t="s">
        <v>19</v>
      </c>
    </row>
    <row r="897" spans="1:43">
      <c r="N897" s="125" t="s">
        <v>469</v>
      </c>
      <c r="O897" s="125" t="s">
        <v>465</v>
      </c>
      <c r="P897" s="126">
        <v>45229.929513889998</v>
      </c>
      <c r="Q897" s="127">
        <v>45.76</v>
      </c>
      <c r="R897" s="127">
        <v>80.08</v>
      </c>
      <c r="V897" s="17"/>
    </row>
    <row r="898" spans="1:43">
      <c r="N898" s="125" t="s">
        <v>469</v>
      </c>
      <c r="O898" s="125" t="s">
        <v>465</v>
      </c>
      <c r="P898" s="126">
        <v>45230.674965279999</v>
      </c>
      <c r="Q898" s="127">
        <v>34.287999999999997</v>
      </c>
      <c r="R898" s="127">
        <v>60.003999999999998</v>
      </c>
      <c r="V898" s="17"/>
    </row>
    <row r="899" spans="1:43">
      <c r="R899" s="187">
        <f>SUM(R881:R898)</f>
        <v>1386.4899999999998</v>
      </c>
      <c r="V899" s="17"/>
    </row>
    <row r="900" spans="1:43">
      <c r="V900" s="17"/>
    </row>
    <row r="901" spans="1:43">
      <c r="V901" s="17"/>
    </row>
    <row r="902" spans="1:43">
      <c r="V902" s="17"/>
    </row>
    <row r="903" spans="1:43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</row>
    <row r="904" spans="1:43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</row>
    <row r="905" spans="1:43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>
      <c r="V906" s="17"/>
    </row>
    <row r="907" spans="1:43" ht="25.5" customHeight="1">
      <c r="H907" s="75" t="s">
        <v>30</v>
      </c>
      <c r="I907" s="75"/>
      <c r="J907" s="75"/>
      <c r="V907" s="17"/>
      <c r="AA907" s="214" t="s">
        <v>31</v>
      </c>
      <c r="AB907" s="214"/>
      <c r="AC907" s="214"/>
    </row>
    <row r="908" spans="1:43" ht="15" customHeight="1">
      <c r="H908" s="75"/>
      <c r="I908" s="75"/>
      <c r="J908" s="75"/>
      <c r="V908" s="17"/>
      <c r="AA908" s="214"/>
      <c r="AB908" s="214"/>
      <c r="AC908" s="214"/>
    </row>
    <row r="909" spans="1:43">
      <c r="V909" s="17"/>
    </row>
    <row r="910" spans="1:43">
      <c r="V910" s="17"/>
    </row>
    <row r="911" spans="1:43" ht="23.25">
      <c r="B911" s="24" t="s">
        <v>73</v>
      </c>
      <c r="V911" s="17"/>
      <c r="X911" s="22" t="s">
        <v>71</v>
      </c>
    </row>
    <row r="912" spans="1:43" ht="23.25">
      <c r="B912" s="23" t="s">
        <v>32</v>
      </c>
      <c r="C912" s="20">
        <f>IF(X865="PAGADO",0,C872)</f>
        <v>-4342.3722550000011</v>
      </c>
      <c r="E912" s="215" t="s">
        <v>273</v>
      </c>
      <c r="F912" s="215"/>
      <c r="G912" s="215"/>
      <c r="H912" s="215"/>
      <c r="O912" s="43" t="s">
        <v>10</v>
      </c>
      <c r="V912" s="17"/>
      <c r="X912" s="23" t="s">
        <v>32</v>
      </c>
      <c r="Y912" s="20">
        <f>IF(B1712="PAGADO",0,C917)</f>
        <v>-2341.8022550000005</v>
      </c>
      <c r="AA912" s="215" t="s">
        <v>20</v>
      </c>
      <c r="AB912" s="215"/>
      <c r="AC912" s="215"/>
      <c r="AD912" s="215"/>
    </row>
    <row r="913" spans="2:41">
      <c r="B913" s="1" t="s">
        <v>0</v>
      </c>
      <c r="C913" s="19">
        <f>H928</f>
        <v>2617.5500000000002</v>
      </c>
      <c r="E913" s="2" t="s">
        <v>1</v>
      </c>
      <c r="F913" s="2" t="s">
        <v>2</v>
      </c>
      <c r="G913" s="2" t="s">
        <v>3</v>
      </c>
      <c r="H913" s="2" t="s">
        <v>4</v>
      </c>
      <c r="N913" s="2" t="s">
        <v>1</v>
      </c>
      <c r="O913" s="2" t="s">
        <v>5</v>
      </c>
      <c r="P913" s="2" t="s">
        <v>4</v>
      </c>
      <c r="Q913" s="2" t="s">
        <v>6</v>
      </c>
      <c r="R913" s="2" t="s">
        <v>7</v>
      </c>
      <c r="S913" s="3"/>
      <c r="V913" s="17"/>
      <c r="X913" s="1" t="s">
        <v>0</v>
      </c>
      <c r="Y913" s="19">
        <f>AD928</f>
        <v>655</v>
      </c>
      <c r="AA913" s="2" t="s">
        <v>1</v>
      </c>
      <c r="AB913" s="2" t="s">
        <v>2</v>
      </c>
      <c r="AC913" s="2" t="s">
        <v>3</v>
      </c>
      <c r="AD913" s="2" t="s">
        <v>4</v>
      </c>
      <c r="AJ913" s="2" t="s">
        <v>1</v>
      </c>
      <c r="AK913" s="2" t="s">
        <v>5</v>
      </c>
      <c r="AL913" s="2" t="s">
        <v>4</v>
      </c>
      <c r="AM913" s="2" t="s">
        <v>6</v>
      </c>
      <c r="AN913" s="2" t="s">
        <v>7</v>
      </c>
      <c r="AO913" s="3"/>
    </row>
    <row r="914" spans="2:41">
      <c r="C914" s="20"/>
      <c r="E914" s="4">
        <v>45220</v>
      </c>
      <c r="F914" s="3" t="s">
        <v>1237</v>
      </c>
      <c r="G914" s="3" t="s">
        <v>203</v>
      </c>
      <c r="H914" s="5">
        <v>540</v>
      </c>
      <c r="I914" t="s">
        <v>173</v>
      </c>
      <c r="N914" s="25">
        <v>45244</v>
      </c>
      <c r="O914" s="3" t="s">
        <v>1096</v>
      </c>
      <c r="P914" s="3"/>
      <c r="Q914" s="3"/>
      <c r="R914" s="18">
        <v>150</v>
      </c>
      <c r="S914" s="3"/>
      <c r="V914" s="17"/>
      <c r="Y914" s="20"/>
      <c r="AA914" s="4">
        <v>45208</v>
      </c>
      <c r="AB914" s="3" t="s">
        <v>175</v>
      </c>
      <c r="AC914" s="3" t="s">
        <v>1699</v>
      </c>
      <c r="AD914" s="5">
        <v>75</v>
      </c>
      <c r="AJ914" s="25">
        <v>45250</v>
      </c>
      <c r="AK914" s="3" t="s">
        <v>1694</v>
      </c>
      <c r="AL914" s="3"/>
      <c r="AM914" s="3"/>
      <c r="AN914" s="18">
        <v>120</v>
      </c>
      <c r="AO914" s="3"/>
    </row>
    <row r="915" spans="2:41">
      <c r="B915" s="1" t="s">
        <v>24</v>
      </c>
      <c r="C915" s="19">
        <f>IF(C912&gt;0,C912+C913,C913)</f>
        <v>2617.5500000000002</v>
      </c>
      <c r="E915" s="4">
        <v>45211</v>
      </c>
      <c r="F915" s="3" t="s">
        <v>1667</v>
      </c>
      <c r="G915" s="3" t="s">
        <v>722</v>
      </c>
      <c r="H915" s="5">
        <v>156.69999999999999</v>
      </c>
      <c r="I915" t="s">
        <v>174</v>
      </c>
      <c r="N915" s="25">
        <v>45245</v>
      </c>
      <c r="O915" s="3" t="s">
        <v>431</v>
      </c>
      <c r="P915" s="3"/>
      <c r="Q915" s="3"/>
      <c r="R915" s="18">
        <v>50</v>
      </c>
      <c r="S915" s="3"/>
      <c r="V915" s="17"/>
      <c r="X915" s="1" t="s">
        <v>24</v>
      </c>
      <c r="Y915" s="19">
        <f>IF(Y912&gt;0,Y912+Y913,Y913)</f>
        <v>655</v>
      </c>
      <c r="AA915" s="4">
        <v>45211</v>
      </c>
      <c r="AB915" s="3" t="s">
        <v>1701</v>
      </c>
      <c r="AC915" s="3" t="s">
        <v>203</v>
      </c>
      <c r="AD915" s="5">
        <v>580</v>
      </c>
      <c r="AE915" t="s">
        <v>173</v>
      </c>
      <c r="AJ915" s="3"/>
      <c r="AK915" s="3"/>
      <c r="AL915" s="3"/>
      <c r="AM915" s="3"/>
      <c r="AN915" s="18"/>
      <c r="AO915" s="3"/>
    </row>
    <row r="916" spans="2:41">
      <c r="B916" s="1" t="s">
        <v>9</v>
      </c>
      <c r="C916" s="20">
        <f>C940</f>
        <v>4959.3522550000007</v>
      </c>
      <c r="E916" s="4">
        <v>45212</v>
      </c>
      <c r="F916" s="3" t="s">
        <v>722</v>
      </c>
      <c r="G916" s="3" t="s">
        <v>200</v>
      </c>
      <c r="H916" s="5">
        <v>141.13</v>
      </c>
      <c r="I916" t="s">
        <v>174</v>
      </c>
      <c r="N916" s="3"/>
      <c r="O916" s="3"/>
      <c r="P916" s="3"/>
      <c r="Q916" s="3"/>
      <c r="R916" s="18"/>
      <c r="S916" s="3"/>
      <c r="V916" s="17"/>
      <c r="X916" s="1" t="s">
        <v>9</v>
      </c>
      <c r="Y916" s="20">
        <f>Y940</f>
        <v>3088.7062550000005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6" t="s">
        <v>26</v>
      </c>
      <c r="C917" s="21">
        <f>C915-C916</f>
        <v>-2341.8022550000005</v>
      </c>
      <c r="E917" s="4">
        <v>45215</v>
      </c>
      <c r="F917" s="3" t="s">
        <v>722</v>
      </c>
      <c r="G917" s="3" t="s">
        <v>1668</v>
      </c>
      <c r="H917" s="5">
        <v>258.29000000000002</v>
      </c>
      <c r="I917" t="s">
        <v>174</v>
      </c>
      <c r="N917" s="3"/>
      <c r="O917" s="3"/>
      <c r="P917" s="3"/>
      <c r="Q917" s="3"/>
      <c r="R917" s="18"/>
      <c r="S917" s="3"/>
      <c r="V917" s="17"/>
      <c r="X917" s="6" t="s">
        <v>27</v>
      </c>
      <c r="Y917" s="21">
        <f>Y915-Y916</f>
        <v>-2433.7062550000005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ht="23.25">
      <c r="B918" s="6"/>
      <c r="C918" s="7"/>
      <c r="E918" s="4">
        <v>45216</v>
      </c>
      <c r="F918" s="3" t="s">
        <v>1669</v>
      </c>
      <c r="G918" s="3" t="s">
        <v>722</v>
      </c>
      <c r="H918" s="5">
        <v>156.69999999999999</v>
      </c>
      <c r="I918" t="s">
        <v>174</v>
      </c>
      <c r="N918" s="3"/>
      <c r="O918" s="3"/>
      <c r="P918" s="3"/>
      <c r="Q918" s="3"/>
      <c r="R918" s="18"/>
      <c r="S918" s="3"/>
      <c r="V918" s="17"/>
      <c r="X918" s="216" t="str">
        <f>IF(Y917&lt;0,"NO PAGAR","COBRAR'")</f>
        <v>NO PAGAR</v>
      </c>
      <c r="Y918" s="216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ht="23.25">
      <c r="B919" s="216" t="str">
        <f>IF(C917&lt;0,"NO PAGAR","COBRAR'")</f>
        <v>NO PAGAR</v>
      </c>
      <c r="C919" s="216"/>
      <c r="E919" s="4">
        <v>45217</v>
      </c>
      <c r="F919" s="3" t="s">
        <v>1670</v>
      </c>
      <c r="G919" s="3" t="s">
        <v>722</v>
      </c>
      <c r="H919" s="5">
        <v>141.13</v>
      </c>
      <c r="I919" t="s">
        <v>174</v>
      </c>
      <c r="N919" s="3"/>
      <c r="O919" s="3"/>
      <c r="P919" s="3"/>
      <c r="Q919" s="3"/>
      <c r="R919" s="18"/>
      <c r="S919" s="3"/>
      <c r="V919" s="17"/>
      <c r="X919" s="6"/>
      <c r="Y919" s="8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209" t="s">
        <v>9</v>
      </c>
      <c r="C920" s="210"/>
      <c r="E920" s="4">
        <v>45218</v>
      </c>
      <c r="F920" s="3" t="s">
        <v>722</v>
      </c>
      <c r="G920" s="3" t="s">
        <v>203</v>
      </c>
      <c r="H920" s="5">
        <v>313.60000000000002</v>
      </c>
      <c r="I920" t="s">
        <v>174</v>
      </c>
      <c r="N920" s="3"/>
      <c r="O920" s="3"/>
      <c r="P920" s="3"/>
      <c r="Q920" s="3"/>
      <c r="R920" s="18"/>
      <c r="S920" s="3"/>
      <c r="V920" s="17"/>
      <c r="X920" s="209" t="s">
        <v>9</v>
      </c>
      <c r="Y920" s="2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9" t="str">
        <f>IF(Y870&lt;0,"SALDO ADELANTADO","SALDO A FAVOR '")</f>
        <v>SALDO ADELANTADO</v>
      </c>
      <c r="C921" s="10">
        <f>IF(Y870&lt;=0,Y870*-1)</f>
        <v>4759.3522550000007</v>
      </c>
      <c r="E921" s="4">
        <v>45223</v>
      </c>
      <c r="F921" s="3" t="s">
        <v>412</v>
      </c>
      <c r="G921" s="3" t="s">
        <v>1668</v>
      </c>
      <c r="H921" s="5">
        <v>610</v>
      </c>
      <c r="I921" t="s">
        <v>174</v>
      </c>
      <c r="N921" s="3"/>
      <c r="O921" s="3"/>
      <c r="P921" s="3"/>
      <c r="Q921" s="3"/>
      <c r="R921" s="18"/>
      <c r="S921" s="3"/>
      <c r="V921" s="17"/>
      <c r="X921" s="9" t="str">
        <f>IF(C917&lt;0,"SALDO ADELANTADO","SALDO A FAVOR'")</f>
        <v>SALDO ADELANTADO</v>
      </c>
      <c r="Y921" s="10">
        <f>IF(C917&lt;=0,C917*-1)</f>
        <v>2341.8022550000005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10</v>
      </c>
      <c r="C922" s="10">
        <f>R930</f>
        <v>200</v>
      </c>
      <c r="E922" s="4">
        <v>45223</v>
      </c>
      <c r="F922" s="3" t="s">
        <v>412</v>
      </c>
      <c r="G922" s="3" t="s">
        <v>200</v>
      </c>
      <c r="H922" s="5">
        <v>150</v>
      </c>
      <c r="I922" t="s">
        <v>173</v>
      </c>
      <c r="N922" s="3"/>
      <c r="O922" s="3"/>
      <c r="P922" s="3"/>
      <c r="Q922" s="3"/>
      <c r="R922" s="18"/>
      <c r="S922" s="3"/>
      <c r="V922" s="17"/>
      <c r="X922" s="11" t="s">
        <v>10</v>
      </c>
      <c r="Y922" s="10">
        <f>AN930</f>
        <v>120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11</v>
      </c>
      <c r="C923" s="10"/>
      <c r="E923" s="4">
        <v>45226</v>
      </c>
      <c r="F923" s="3" t="s">
        <v>412</v>
      </c>
      <c r="G923" s="3" t="s">
        <v>200</v>
      </c>
      <c r="H923" s="5">
        <v>150</v>
      </c>
      <c r="I923" t="s">
        <v>173</v>
      </c>
      <c r="N923" s="3"/>
      <c r="O923" s="3"/>
      <c r="P923" s="3"/>
      <c r="Q923" s="3"/>
      <c r="R923" s="18"/>
      <c r="S923" s="3"/>
      <c r="V923" s="17"/>
      <c r="X923" s="11" t="s">
        <v>11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12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12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13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13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14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14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15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15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16</v>
      </c>
      <c r="C928" s="10"/>
      <c r="E928" s="211" t="s">
        <v>7</v>
      </c>
      <c r="F928" s="212"/>
      <c r="G928" s="213"/>
      <c r="H928" s="5">
        <f>SUM(H914:H927)</f>
        <v>2617.5500000000002</v>
      </c>
      <c r="N928" s="3"/>
      <c r="O928" s="3"/>
      <c r="P928" s="3"/>
      <c r="Q928" s="3"/>
      <c r="R928" s="18"/>
      <c r="S928" s="3"/>
      <c r="V928" s="17"/>
      <c r="X928" s="11" t="s">
        <v>16</v>
      </c>
      <c r="Y928" s="10"/>
      <c r="AA928" s="211" t="s">
        <v>7</v>
      </c>
      <c r="AB928" s="212"/>
      <c r="AC928" s="213"/>
      <c r="AD928" s="5">
        <f>SUM(AD914:AD927)</f>
        <v>655</v>
      </c>
      <c r="AJ928" s="3"/>
      <c r="AK928" s="3"/>
      <c r="AL928" s="3"/>
      <c r="AM928" s="3"/>
      <c r="AN928" s="18"/>
      <c r="AO928" s="3"/>
    </row>
    <row r="929" spans="2:41">
      <c r="B929" s="11" t="s">
        <v>17</v>
      </c>
      <c r="C929" s="10"/>
      <c r="E929" s="13"/>
      <c r="F929" s="13"/>
      <c r="G929" s="13"/>
      <c r="N929" s="3"/>
      <c r="O929" s="3"/>
      <c r="P929" s="3"/>
      <c r="Q929" s="3"/>
      <c r="R929" s="18"/>
      <c r="S929" s="3"/>
      <c r="V929" s="17"/>
      <c r="X929" s="11" t="s">
        <v>17</v>
      </c>
      <c r="Y929" s="10">
        <f>AN939</f>
        <v>626.904</v>
      </c>
      <c r="AA929" s="13"/>
      <c r="AB929" s="13"/>
      <c r="AC929" s="13"/>
      <c r="AJ929" s="3"/>
      <c r="AK929" s="3"/>
      <c r="AL929" s="3"/>
      <c r="AM929" s="3"/>
      <c r="AN929" s="18"/>
      <c r="AO929" s="3"/>
    </row>
    <row r="930" spans="2:41">
      <c r="B930" s="12"/>
      <c r="C930" s="10"/>
      <c r="N930" s="211" t="s">
        <v>7</v>
      </c>
      <c r="O930" s="212"/>
      <c r="P930" s="212"/>
      <c r="Q930" s="213"/>
      <c r="R930" s="18">
        <f>SUM(R914:R929)</f>
        <v>200</v>
      </c>
      <c r="S930" s="3"/>
      <c r="V930" s="17"/>
      <c r="X930" s="12"/>
      <c r="Y930" s="10"/>
      <c r="AJ930" s="211" t="s">
        <v>7</v>
      </c>
      <c r="AK930" s="212"/>
      <c r="AL930" s="212"/>
      <c r="AM930" s="213"/>
      <c r="AN930" s="18">
        <f>SUM(AN914:AN929)</f>
        <v>120</v>
      </c>
      <c r="AO930" s="3"/>
    </row>
    <row r="931" spans="2:41">
      <c r="B931" s="12"/>
      <c r="C931" s="10"/>
      <c r="V931" s="17"/>
      <c r="X931" s="12"/>
      <c r="Y931" s="10"/>
      <c r="AJ931" t="s">
        <v>468</v>
      </c>
      <c r="AK931" t="s">
        <v>1556</v>
      </c>
      <c r="AL931" s="261">
        <v>45236</v>
      </c>
      <c r="AM931" t="s">
        <v>467</v>
      </c>
      <c r="AN931" s="262">
        <v>65.23</v>
      </c>
    </row>
    <row r="932" spans="2:41">
      <c r="B932" s="12"/>
      <c r="C932" s="10"/>
      <c r="V932" s="17"/>
      <c r="X932" s="12"/>
      <c r="Y932" s="10"/>
      <c r="AJ932" t="s">
        <v>468</v>
      </c>
      <c r="AK932" t="s">
        <v>1556</v>
      </c>
      <c r="AL932" s="261">
        <v>45238</v>
      </c>
      <c r="AM932" t="s">
        <v>467</v>
      </c>
      <c r="AN932" s="262">
        <v>112</v>
      </c>
    </row>
    <row r="933" spans="2:41">
      <c r="B933" s="12"/>
      <c r="C933" s="10"/>
      <c r="E933" s="14"/>
      <c r="V933" s="17"/>
      <c r="X933" s="12"/>
      <c r="Y933" s="10"/>
      <c r="AA933" s="14"/>
      <c r="AJ933" t="s">
        <v>465</v>
      </c>
      <c r="AK933" t="s">
        <v>1556</v>
      </c>
      <c r="AL933" s="261">
        <v>45239</v>
      </c>
      <c r="AM933" t="s">
        <v>467</v>
      </c>
      <c r="AN933" s="262">
        <v>53.006</v>
      </c>
    </row>
    <row r="934" spans="2:41">
      <c r="B934" s="12"/>
      <c r="C934" s="10"/>
      <c r="V934" s="17"/>
      <c r="X934" s="12"/>
      <c r="Y934" s="10"/>
      <c r="AJ934" t="s">
        <v>550</v>
      </c>
      <c r="AK934" t="s">
        <v>1556</v>
      </c>
      <c r="AL934" s="261">
        <v>45239</v>
      </c>
      <c r="AM934" t="s">
        <v>467</v>
      </c>
      <c r="AN934" s="262">
        <v>40</v>
      </c>
    </row>
    <row r="935" spans="2:41">
      <c r="B935" s="12"/>
      <c r="C935" s="10"/>
      <c r="V935" s="17"/>
      <c r="X935" s="12"/>
      <c r="Y935" s="10"/>
      <c r="AJ935" t="s">
        <v>468</v>
      </c>
      <c r="AK935" t="s">
        <v>1556</v>
      </c>
      <c r="AL935" s="261">
        <v>45245</v>
      </c>
      <c r="AM935" t="s">
        <v>467</v>
      </c>
      <c r="AN935" s="262">
        <v>74.66</v>
      </c>
    </row>
    <row r="936" spans="2:41">
      <c r="B936" s="12"/>
      <c r="C936" s="10"/>
      <c r="V936" s="17"/>
      <c r="X936" s="12"/>
      <c r="Y936" s="10"/>
      <c r="AJ936" t="s">
        <v>550</v>
      </c>
      <c r="AK936" t="s">
        <v>1556</v>
      </c>
      <c r="AL936" s="261">
        <v>45239</v>
      </c>
      <c r="AM936" t="s">
        <v>469</v>
      </c>
      <c r="AN936" s="262">
        <v>90</v>
      </c>
    </row>
    <row r="937" spans="2:41">
      <c r="B937" s="12"/>
      <c r="C937" s="10"/>
      <c r="V937" s="17"/>
      <c r="X937" s="12"/>
      <c r="Y937" s="10"/>
      <c r="AJ937" t="s">
        <v>465</v>
      </c>
      <c r="AK937" t="s">
        <v>1556</v>
      </c>
      <c r="AL937" s="261">
        <v>45240</v>
      </c>
      <c r="AM937" t="s">
        <v>469</v>
      </c>
      <c r="AN937" s="262">
        <v>52.008000000000003</v>
      </c>
    </row>
    <row r="938" spans="2:41">
      <c r="B938" s="12"/>
      <c r="C938" s="10"/>
      <c r="V938" s="17"/>
      <c r="X938" s="12"/>
      <c r="Y938" s="10"/>
      <c r="AJ938" t="s">
        <v>550</v>
      </c>
      <c r="AK938" t="s">
        <v>1556</v>
      </c>
      <c r="AL938" s="261">
        <v>45245</v>
      </c>
      <c r="AM938" t="s">
        <v>469</v>
      </c>
      <c r="AN938" s="262">
        <v>140</v>
      </c>
    </row>
    <row r="939" spans="2:41">
      <c r="B939" s="11"/>
      <c r="C939" s="10"/>
      <c r="V939" s="17"/>
      <c r="X939" s="11"/>
      <c r="Y939" s="10"/>
      <c r="AN939" s="116">
        <f>SUM(AN931:AN938)</f>
        <v>626.904</v>
      </c>
    </row>
    <row r="940" spans="2:41">
      <c r="B940" s="15" t="s">
        <v>18</v>
      </c>
      <c r="C940" s="16">
        <f>SUM(C921:C939)</f>
        <v>4959.3522550000007</v>
      </c>
      <c r="D940" t="s">
        <v>22</v>
      </c>
      <c r="E940" t="s">
        <v>21</v>
      </c>
      <c r="V940" s="17"/>
      <c r="X940" s="15" t="s">
        <v>18</v>
      </c>
      <c r="Y940" s="16">
        <f>SUM(Y921:Y939)</f>
        <v>3088.7062550000005</v>
      </c>
      <c r="Z940" t="s">
        <v>22</v>
      </c>
      <c r="AA940" t="s">
        <v>21</v>
      </c>
    </row>
    <row r="941" spans="2:41">
      <c r="E941" s="1" t="s">
        <v>19</v>
      </c>
      <c r="V941" s="17"/>
      <c r="AA941" s="1" t="s">
        <v>19</v>
      </c>
    </row>
    <row r="942" spans="2:41">
      <c r="V942" s="17"/>
    </row>
    <row r="943" spans="2:41">
      <c r="V943" s="17"/>
    </row>
    <row r="944" spans="2:41">
      <c r="V944" s="17"/>
    </row>
    <row r="945" spans="2:31">
      <c r="V945" s="17"/>
    </row>
    <row r="946" spans="2:31">
      <c r="V946" s="17"/>
    </row>
    <row r="947" spans="2:31">
      <c r="V947" s="17"/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  <c r="AC954" s="217" t="s">
        <v>29</v>
      </c>
      <c r="AD954" s="217"/>
      <c r="AE954" s="217"/>
    </row>
    <row r="955" spans="2:31" ht="15" customHeight="1">
      <c r="H955" s="75" t="s">
        <v>28</v>
      </c>
      <c r="I955" s="75"/>
      <c r="J955" s="75"/>
      <c r="V955" s="17"/>
      <c r="AC955" s="217"/>
      <c r="AD955" s="217"/>
      <c r="AE955" s="217"/>
    </row>
    <row r="956" spans="2:31" ht="15" customHeight="1">
      <c r="H956" s="75"/>
      <c r="I956" s="75"/>
      <c r="J956" s="75"/>
      <c r="V956" s="17"/>
      <c r="AC956" s="217"/>
      <c r="AD956" s="217"/>
      <c r="AE956" s="217"/>
    </row>
    <row r="957" spans="2:31">
      <c r="V957" s="17"/>
    </row>
    <row r="958" spans="2:31">
      <c r="V958" s="17"/>
    </row>
    <row r="959" spans="2:31" ht="23.25">
      <c r="B959" s="22" t="s">
        <v>72</v>
      </c>
      <c r="V959" s="17"/>
      <c r="X959" s="22" t="s">
        <v>74</v>
      </c>
    </row>
    <row r="960" spans="2:31" ht="23.25">
      <c r="B960" s="23" t="s">
        <v>32</v>
      </c>
      <c r="C960" s="20">
        <f>IF(X912="PAGADO",0,Y917)</f>
        <v>-2433.7062550000005</v>
      </c>
      <c r="E960" s="215" t="s">
        <v>20</v>
      </c>
      <c r="F960" s="215"/>
      <c r="G960" s="215"/>
      <c r="H960" s="215"/>
      <c r="V960" s="17"/>
      <c r="X960" s="23" t="s">
        <v>32</v>
      </c>
      <c r="Y960" s="20">
        <f>IF(B960="PAGADO",0,C965)</f>
        <v>-2341.8022550000005</v>
      </c>
      <c r="AA960" s="215" t="s">
        <v>20</v>
      </c>
      <c r="AB960" s="215"/>
      <c r="AC960" s="215"/>
      <c r="AD960" s="215"/>
    </row>
    <row r="961" spans="2:41">
      <c r="B961" s="1" t="s">
        <v>0</v>
      </c>
      <c r="C961" s="19">
        <f>H976</f>
        <v>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0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>
      <c r="C962" s="2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Y962" s="2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24</v>
      </c>
      <c r="C963" s="19">
        <f>IF(C960&gt;0,C960+C961,C961)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24</v>
      </c>
      <c r="Y963" s="19">
        <f>IF(Y960&gt;0,Y960+Y961,Y961)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" t="s">
        <v>9</v>
      </c>
      <c r="C964" s="20">
        <f>C987</f>
        <v>2341.8022550000005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" t="s">
        <v>9</v>
      </c>
      <c r="Y964" s="20">
        <f>Y987</f>
        <v>2341.8022550000005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6" t="s">
        <v>25</v>
      </c>
      <c r="C965" s="21">
        <f>C963-C964</f>
        <v>-2341.8022550000005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6" t="s">
        <v>8</v>
      </c>
      <c r="Y965" s="21">
        <f>Y963-Y964</f>
        <v>-2341.8022550000005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6.25">
      <c r="B966" s="218" t="str">
        <f>IF(C965&lt;0,"NO PAGAR","COBRAR")</f>
        <v>NO PAGAR</v>
      </c>
      <c r="C966" s="218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218" t="str">
        <f>IF(Y965&lt;0,"NO PAGAR","COBRAR")</f>
        <v>NO PAGAR</v>
      </c>
      <c r="Y966" s="21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209" t="s">
        <v>9</v>
      </c>
      <c r="C967" s="2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09" t="s">
        <v>9</v>
      </c>
      <c r="Y967" s="2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IF(C1001&lt;0,"SALDO A FAVOR","SALDO ADELANTAD0'")</f>
        <v>SALDO ADELANTAD0'</v>
      </c>
      <c r="C968" s="10">
        <f>IF(Y912&lt;=0,Y912*-1)</f>
        <v>2341.8022550000005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IF(C965&lt;0,"SALDO ADELANTADO","SALDO A FAVOR'")</f>
        <v>SALDO ADELANTADO</v>
      </c>
      <c r="Y968" s="10">
        <f>IF(C965&lt;=0,C965*-1)</f>
        <v>2341.8022550000005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R978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AN978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211" t="s">
        <v>7</v>
      </c>
      <c r="F976" s="212"/>
      <c r="G976" s="213"/>
      <c r="H976" s="5">
        <f>SUM(H962:H975)</f>
        <v>0</v>
      </c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211" t="s">
        <v>7</v>
      </c>
      <c r="AB976" s="212"/>
      <c r="AC976" s="213"/>
      <c r="AD976" s="5">
        <f>SUM(AD962:AD975)</f>
        <v>0</v>
      </c>
      <c r="AJ976" s="3"/>
      <c r="AK976" s="3"/>
      <c r="AL976" s="3"/>
      <c r="AM976" s="3"/>
      <c r="AN976" s="18"/>
      <c r="AO976" s="3"/>
    </row>
    <row r="977" spans="2:41">
      <c r="B977" s="12"/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2"/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>
      <c r="B978" s="12"/>
      <c r="C978" s="10"/>
      <c r="N978" s="211" t="s">
        <v>7</v>
      </c>
      <c r="O978" s="212"/>
      <c r="P978" s="212"/>
      <c r="Q978" s="213"/>
      <c r="R978" s="18">
        <f>SUM(R962:R977)</f>
        <v>0</v>
      </c>
      <c r="S978" s="3"/>
      <c r="V978" s="17"/>
      <c r="X978" s="12"/>
      <c r="Y978" s="10"/>
      <c r="AJ978" s="211" t="s">
        <v>7</v>
      </c>
      <c r="AK978" s="212"/>
      <c r="AL978" s="212"/>
      <c r="AM978" s="213"/>
      <c r="AN978" s="18">
        <f>SUM(AN962:AN977)</f>
        <v>0</v>
      </c>
      <c r="AO978" s="3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V980" s="17"/>
      <c r="X980" s="12"/>
      <c r="Y980" s="10"/>
    </row>
    <row r="981" spans="2:41">
      <c r="B981" s="12"/>
      <c r="C981" s="10"/>
      <c r="E981" s="14"/>
      <c r="V981" s="17"/>
      <c r="X981" s="12"/>
      <c r="Y981" s="10"/>
      <c r="AA981" s="14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2341.8022550000005</v>
      </c>
      <c r="V987" s="17"/>
      <c r="X987" s="15" t="s">
        <v>18</v>
      </c>
      <c r="Y987" s="16">
        <f>SUM(Y968:Y986)</f>
        <v>2341.8022550000005</v>
      </c>
    </row>
    <row r="988" spans="2:41">
      <c r="D988" t="s">
        <v>22</v>
      </c>
      <c r="E988" t="s">
        <v>21</v>
      </c>
      <c r="V988" s="17"/>
      <c r="Z988" t="s">
        <v>22</v>
      </c>
      <c r="AA988" t="s">
        <v>21</v>
      </c>
    </row>
    <row r="989" spans="2:41">
      <c r="E989" s="1" t="s">
        <v>19</v>
      </c>
      <c r="V989" s="17"/>
      <c r="AA989" s="1" t="s">
        <v>19</v>
      </c>
    </row>
    <row r="990" spans="2:41">
      <c r="V990" s="17"/>
    </row>
    <row r="991" spans="2:41">
      <c r="V991" s="17"/>
    </row>
    <row r="992" spans="2:41">
      <c r="V992" s="17"/>
    </row>
    <row r="993" spans="1:43">
      <c r="V993" s="17"/>
    </row>
    <row r="994" spans="1:43">
      <c r="V994" s="17"/>
    </row>
    <row r="995" spans="1:43">
      <c r="V995" s="17"/>
    </row>
    <row r="996" spans="1:43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>
      <c r="V999" s="17"/>
    </row>
    <row r="1000" spans="1:43" ht="15" customHeight="1">
      <c r="H1000" s="75" t="s">
        <v>30</v>
      </c>
      <c r="I1000" s="75"/>
      <c r="J1000" s="75"/>
      <c r="V1000" s="17"/>
      <c r="AA1000" s="214" t="s">
        <v>31</v>
      </c>
      <c r="AB1000" s="214"/>
      <c r="AC1000" s="214"/>
    </row>
    <row r="1001" spans="1:43" ht="15" customHeight="1">
      <c r="H1001" s="75"/>
      <c r="I1001" s="75"/>
      <c r="J1001" s="75"/>
      <c r="V1001" s="17"/>
      <c r="AA1001" s="214"/>
      <c r="AB1001" s="214"/>
      <c r="AC1001" s="214"/>
    </row>
    <row r="1002" spans="1:43">
      <c r="V1002" s="17"/>
    </row>
    <row r="1003" spans="1:43">
      <c r="V1003" s="17"/>
    </row>
    <row r="1004" spans="1:43" ht="23.25">
      <c r="B1004" s="24" t="s">
        <v>72</v>
      </c>
      <c r="V1004" s="17"/>
      <c r="X1004" s="22" t="s">
        <v>72</v>
      </c>
    </row>
    <row r="1005" spans="1:43" ht="23.25">
      <c r="B1005" s="23" t="s">
        <v>32</v>
      </c>
      <c r="C1005" s="20">
        <f>IF(X960="PAGADO",0,C965)</f>
        <v>-2341.8022550000005</v>
      </c>
      <c r="E1005" s="215" t="s">
        <v>20</v>
      </c>
      <c r="F1005" s="215"/>
      <c r="G1005" s="215"/>
      <c r="H1005" s="215"/>
      <c r="V1005" s="17"/>
      <c r="X1005" s="23" t="s">
        <v>32</v>
      </c>
      <c r="Y1005" s="20">
        <f>IF(B1805="PAGADO",0,C1010)</f>
        <v>-2341.8022550000005</v>
      </c>
      <c r="AA1005" s="215" t="s">
        <v>20</v>
      </c>
      <c r="AB1005" s="215"/>
      <c r="AC1005" s="215"/>
      <c r="AD1005" s="215"/>
    </row>
    <row r="1006" spans="1:43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1:43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>
      <c r="B1008" s="1" t="s">
        <v>24</v>
      </c>
      <c r="C1008" s="19">
        <f>IF(C1005&gt;0,C1005+C1006,C1006)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9</v>
      </c>
      <c r="C1009" s="20">
        <f>C1033</f>
        <v>2341.8022550000005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Y1033</f>
        <v>2341.8022550000005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6" t="s">
        <v>26</v>
      </c>
      <c r="C1010" s="21">
        <f>C1008-C1009</f>
        <v>-2341.8022550000005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27</v>
      </c>
      <c r="Y1010" s="21">
        <f>Y1008-Y1009</f>
        <v>-2341.8022550000005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3.25">
      <c r="B1011" s="6"/>
      <c r="C1011" s="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216" t="str">
        <f>IF(Y1010&lt;0,"NO PAGAR","COBRAR'")</f>
        <v>NO PAGAR</v>
      </c>
      <c r="Y1011" s="216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>
      <c r="B1012" s="216" t="str">
        <f>IF(C1010&lt;0,"NO PAGAR","COBRAR'")</f>
        <v>NO PAGAR</v>
      </c>
      <c r="C1012" s="216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/>
      <c r="Y1012" s="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209" t="s">
        <v>9</v>
      </c>
      <c r="C1013" s="2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09" t="s">
        <v>9</v>
      </c>
      <c r="Y1013" s="2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9" t="str">
        <f>IF(Y965&lt;0,"SALDO ADELANTADO","SALDO A FAVOR '")</f>
        <v>SALDO ADELANTADO</v>
      </c>
      <c r="C1014" s="10">
        <f>IF(Y965&lt;=0,Y965*-1)</f>
        <v>2341.8022550000005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9" t="str">
        <f>IF(C1010&lt;0,"SALDO ADELANTADO","SALDO A FAVOR'")</f>
        <v>SALDO ADELANTADO</v>
      </c>
      <c r="Y1014" s="10">
        <f>IF(C1010&lt;=0,C1010*-1)</f>
        <v>2341.8022550000005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10</v>
      </c>
      <c r="C1015" s="10">
        <f>R1023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10</v>
      </c>
      <c r="Y1015" s="10">
        <f>AN1023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11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11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12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12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13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13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14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14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15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15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16</v>
      </c>
      <c r="C1021" s="10"/>
      <c r="E1021" s="211" t="s">
        <v>7</v>
      </c>
      <c r="F1021" s="212"/>
      <c r="G1021" s="213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16</v>
      </c>
      <c r="Y1021" s="10"/>
      <c r="AA1021" s="211" t="s">
        <v>7</v>
      </c>
      <c r="AB1021" s="212"/>
      <c r="AC1021" s="213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>
      <c r="B1022" s="11" t="s">
        <v>17</v>
      </c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1" t="s">
        <v>17</v>
      </c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>
      <c r="B1023" s="12"/>
      <c r="C1023" s="10"/>
      <c r="N1023" s="211" t="s">
        <v>7</v>
      </c>
      <c r="O1023" s="212"/>
      <c r="P1023" s="212"/>
      <c r="Q1023" s="213"/>
      <c r="R1023" s="18">
        <f>SUM(R1007:R1022)</f>
        <v>0</v>
      </c>
      <c r="S1023" s="3"/>
      <c r="V1023" s="17"/>
      <c r="X1023" s="12"/>
      <c r="Y1023" s="10"/>
      <c r="AJ1023" s="211" t="s">
        <v>7</v>
      </c>
      <c r="AK1023" s="212"/>
      <c r="AL1023" s="212"/>
      <c r="AM1023" s="213"/>
      <c r="AN1023" s="18">
        <f>SUM(AN1007:AN1022)</f>
        <v>0</v>
      </c>
      <c r="AO1023" s="3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E1026" s="14"/>
      <c r="V1026" s="17"/>
      <c r="X1026" s="12"/>
      <c r="Y1026" s="10"/>
      <c r="AA1026" s="14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2"/>
      <c r="C1031" s="10"/>
      <c r="V1031" s="17"/>
      <c r="X1031" s="12"/>
      <c r="Y1031" s="10"/>
    </row>
    <row r="1032" spans="2:27">
      <c r="B1032" s="11"/>
      <c r="C1032" s="10"/>
      <c r="V1032" s="17"/>
      <c r="X1032" s="11"/>
      <c r="Y1032" s="10"/>
    </row>
    <row r="1033" spans="2:27">
      <c r="B1033" s="15" t="s">
        <v>18</v>
      </c>
      <c r="C1033" s="16">
        <f>SUM(C1014:C1032)</f>
        <v>2341.8022550000005</v>
      </c>
      <c r="D1033" t="s">
        <v>22</v>
      </c>
      <c r="E1033" t="s">
        <v>21</v>
      </c>
      <c r="V1033" s="17"/>
      <c r="X1033" s="15" t="s">
        <v>18</v>
      </c>
      <c r="Y1033" s="16">
        <f>SUM(Y1014:Y1032)</f>
        <v>2341.8022550000005</v>
      </c>
      <c r="Z1033" t="s">
        <v>22</v>
      </c>
      <c r="AA1033" t="s">
        <v>21</v>
      </c>
    </row>
    <row r="1034" spans="2:27">
      <c r="E1034" s="1" t="s">
        <v>19</v>
      </c>
      <c r="V1034" s="17"/>
      <c r="AA1034" s="1" t="s">
        <v>19</v>
      </c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</sheetData>
  <mergeCells count="282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834:G834"/>
    <mergeCell ref="AA834:AC834"/>
    <mergeCell ref="N836:Q836"/>
    <mergeCell ref="AJ836:AM836"/>
    <mergeCell ref="AC861:AE863"/>
    <mergeCell ref="E818:H818"/>
    <mergeCell ref="AA818:AD818"/>
    <mergeCell ref="X824:Y824"/>
    <mergeCell ref="B825:C825"/>
    <mergeCell ref="B826:C826"/>
    <mergeCell ref="X826:Y826"/>
    <mergeCell ref="AK818:AM818"/>
    <mergeCell ref="E883:G883"/>
    <mergeCell ref="AA883:AC883"/>
    <mergeCell ref="N880:Q880"/>
    <mergeCell ref="AJ885:AM885"/>
    <mergeCell ref="AA907:AC908"/>
    <mergeCell ref="E867:H867"/>
    <mergeCell ref="AA867:AD867"/>
    <mergeCell ref="B873:C873"/>
    <mergeCell ref="X871:Y871"/>
    <mergeCell ref="B874:C874"/>
    <mergeCell ref="X872:Y872"/>
    <mergeCell ref="E928:G928"/>
    <mergeCell ref="AA928:AC928"/>
    <mergeCell ref="N930:Q930"/>
    <mergeCell ref="AJ930:AM930"/>
    <mergeCell ref="AC954:AE956"/>
    <mergeCell ref="E912:H912"/>
    <mergeCell ref="AA912:AD912"/>
    <mergeCell ref="X918:Y918"/>
    <mergeCell ref="B919:C919"/>
    <mergeCell ref="B920:C920"/>
    <mergeCell ref="X920:Y920"/>
    <mergeCell ref="E976:G976"/>
    <mergeCell ref="AA976:AC976"/>
    <mergeCell ref="N978:Q978"/>
    <mergeCell ref="AJ978:AM978"/>
    <mergeCell ref="AA1000:AC1001"/>
    <mergeCell ref="E960:H960"/>
    <mergeCell ref="AA960:AD960"/>
    <mergeCell ref="B966:C966"/>
    <mergeCell ref="X966:Y966"/>
    <mergeCell ref="B967:C967"/>
    <mergeCell ref="X967:Y967"/>
    <mergeCell ref="E1021:G1021"/>
    <mergeCell ref="AA1021:AC1021"/>
    <mergeCell ref="N1023:Q1023"/>
    <mergeCell ref="AJ1023:AM1023"/>
    <mergeCell ref="E1005:H1005"/>
    <mergeCell ref="AA1005:AD1005"/>
    <mergeCell ref="X1011:Y1011"/>
    <mergeCell ref="B1012:C1012"/>
    <mergeCell ref="B1013:C1013"/>
    <mergeCell ref="X1013:Y1013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81"/>
  <sheetViews>
    <sheetView topLeftCell="Y947" zoomScale="82" zoomScaleNormal="82" workbookViewId="0">
      <selection activeCell="Y961" sqref="Y961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4" t="s">
        <v>28</v>
      </c>
      <c r="I3" s="214"/>
      <c r="J3" s="214"/>
      <c r="V3" s="17"/>
      <c r="AC3" s="217"/>
      <c r="AD3" s="217"/>
      <c r="AE3" s="217"/>
    </row>
    <row r="4" spans="2:41">
      <c r="H4" s="214"/>
      <c r="I4" s="214"/>
      <c r="J4" s="214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5" t="s">
        <v>61</v>
      </c>
      <c r="F8" s="215"/>
      <c r="G8" s="215"/>
      <c r="H8" s="215"/>
      <c r="V8" s="17"/>
      <c r="X8" s="23" t="s">
        <v>82</v>
      </c>
      <c r="Y8" s="20">
        <f>IF(B8="PAGADO",0,C13)</f>
        <v>-702.65</v>
      </c>
      <c r="AA8" s="215" t="s">
        <v>61</v>
      </c>
      <c r="AB8" s="215"/>
      <c r="AC8" s="215"/>
      <c r="AD8" s="215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18" t="str">
        <f>IF(C13&lt;0,"NO PAGAR","COBRAR")</f>
        <v>NO PAGAR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COBRAR</v>
      </c>
      <c r="Y14" s="218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211" t="s">
        <v>7</v>
      </c>
      <c r="AB24" s="212"/>
      <c r="AC24" s="213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22.65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>
      <c r="H49" s="214"/>
      <c r="I49" s="214"/>
      <c r="J49" s="214"/>
      <c r="V49" s="17"/>
      <c r="AA49" s="214"/>
      <c r="AB49" s="214"/>
      <c r="AC49" s="21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15" t="s">
        <v>204</v>
      </c>
      <c r="F53" s="215"/>
      <c r="G53" s="215"/>
      <c r="H53" s="215"/>
      <c r="V53" s="17"/>
      <c r="X53" s="23" t="s">
        <v>82</v>
      </c>
      <c r="Y53" s="20">
        <f>IF(B53="PAGADO",0,C58)</f>
        <v>0</v>
      </c>
      <c r="AA53" s="215" t="s">
        <v>204</v>
      </c>
      <c r="AB53" s="215"/>
      <c r="AC53" s="215"/>
      <c r="AD53" s="215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16" t="str">
        <f>IF(Y58&lt;0,"NO PAGAR","COBRAR'")</f>
        <v>COBRAR'</v>
      </c>
      <c r="Y59" s="21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6" t="str">
        <f>IF(C58&lt;0,"NO PAGAR","COBRAR'")</f>
        <v>COBRAR'</v>
      </c>
      <c r="C60" s="216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220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7" t="s">
        <v>29</v>
      </c>
      <c r="AD100" s="217"/>
      <c r="AE100" s="217"/>
    </row>
    <row r="101" spans="2:41">
      <c r="H101" s="214" t="s">
        <v>28</v>
      </c>
      <c r="I101" s="214"/>
      <c r="J101" s="214"/>
      <c r="V101" s="17"/>
      <c r="AC101" s="217"/>
      <c r="AD101" s="217"/>
      <c r="AE101" s="217"/>
    </row>
    <row r="102" spans="2:41">
      <c r="H102" s="214"/>
      <c r="I102" s="214"/>
      <c r="J102" s="214"/>
      <c r="V102" s="17"/>
      <c r="AC102" s="217"/>
      <c r="AD102" s="217"/>
      <c r="AE102" s="21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0</v>
      </c>
      <c r="E106" s="215" t="s">
        <v>204</v>
      </c>
      <c r="F106" s="215"/>
      <c r="G106" s="215"/>
      <c r="H106" s="215"/>
      <c r="V106" s="17"/>
      <c r="X106" s="23" t="s">
        <v>32</v>
      </c>
      <c r="Y106" s="20">
        <f>IF(B106="PAGADO",0,C111)</f>
        <v>-110</v>
      </c>
      <c r="AA106" s="215" t="s">
        <v>315</v>
      </c>
      <c r="AB106" s="215"/>
      <c r="AC106" s="215"/>
      <c r="AD106" s="215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8" t="str">
        <f>IF(C111&lt;0,"NO PAGAR","COBRAR")</f>
        <v>NO PAGAR</v>
      </c>
      <c r="C112" s="21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8" t="str">
        <f>IF(Y111&lt;0,"NO PAGAR","COBRAR")</f>
        <v>NO PAGAR</v>
      </c>
      <c r="Y112" s="21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09" t="s">
        <v>9</v>
      </c>
      <c r="C113" s="2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1" t="s">
        <v>7</v>
      </c>
      <c r="F122" s="212"/>
      <c r="G122" s="213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1" t="s">
        <v>7</v>
      </c>
      <c r="O124" s="212"/>
      <c r="P124" s="212"/>
      <c r="Q124" s="213"/>
      <c r="R124" s="18">
        <f>SUM(R108:R123)</f>
        <v>540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214" t="s">
        <v>30</v>
      </c>
      <c r="I140" s="214"/>
      <c r="J140" s="214"/>
      <c r="V140" s="17"/>
      <c r="AA140" s="214" t="s">
        <v>31</v>
      </c>
      <c r="AB140" s="214"/>
      <c r="AC140" s="214"/>
    </row>
    <row r="141" spans="1:43">
      <c r="H141" s="214"/>
      <c r="I141" s="214"/>
      <c r="J141" s="214"/>
      <c r="V141" s="17"/>
      <c r="AA141" s="214"/>
      <c r="AB141" s="214"/>
      <c r="AC141" s="214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215" t="s">
        <v>204</v>
      </c>
      <c r="F145" s="215"/>
      <c r="G145" s="215"/>
      <c r="H145" s="215"/>
      <c r="V145" s="17"/>
      <c r="X145" s="23" t="s">
        <v>32</v>
      </c>
      <c r="Y145" s="20">
        <f>IF(B145="PAGADO",0,C150)</f>
        <v>-267.52</v>
      </c>
      <c r="AA145" s="215" t="s">
        <v>204</v>
      </c>
      <c r="AB145" s="215"/>
      <c r="AC145" s="215"/>
      <c r="AD145" s="215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16" t="str">
        <f>IF(Y150&lt;0,"NO PAGAR","COBRAR'")</f>
        <v>NO PAGAR</v>
      </c>
      <c r="Y151" s="216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216" t="str">
        <f>IF(C150&lt;0,"NO PAGAR","COBRAR'")</f>
        <v>NO PAGAR</v>
      </c>
      <c r="C152" s="216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209" t="s">
        <v>9</v>
      </c>
      <c r="C153" s="2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209" t="s">
        <v>9</v>
      </c>
      <c r="Y153" s="2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211" t="s">
        <v>7</v>
      </c>
      <c r="F161" s="212"/>
      <c r="G161" s="213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211" t="s">
        <v>7</v>
      </c>
      <c r="AB161" s="212"/>
      <c r="AC161" s="213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211" t="s">
        <v>7</v>
      </c>
      <c r="O163" s="212"/>
      <c r="P163" s="212"/>
      <c r="Q163" s="213"/>
      <c r="R163" s="18">
        <f>SUM(R147:R162)</f>
        <v>40</v>
      </c>
      <c r="S163" s="3"/>
      <c r="V163" s="17"/>
      <c r="X163" s="12"/>
      <c r="Y163" s="10"/>
      <c r="AJ163" s="211" t="s">
        <v>7</v>
      </c>
      <c r="AK163" s="212"/>
      <c r="AL163" s="212"/>
      <c r="AM163" s="213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217" t="s">
        <v>29</v>
      </c>
      <c r="AD188" s="217"/>
      <c r="AE188" s="217"/>
    </row>
    <row r="189" spans="8:31">
      <c r="H189" s="214" t="s">
        <v>28</v>
      </c>
      <c r="I189" s="214"/>
      <c r="J189" s="214"/>
      <c r="V189" s="17"/>
      <c r="AC189" s="217"/>
      <c r="AD189" s="217"/>
      <c r="AE189" s="217"/>
    </row>
    <row r="190" spans="8:31">
      <c r="H190" s="214"/>
      <c r="I190" s="214"/>
      <c r="J190" s="214"/>
      <c r="V190" s="17"/>
      <c r="AC190" s="217"/>
      <c r="AD190" s="217"/>
      <c r="AE190" s="217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215" t="s">
        <v>359</v>
      </c>
      <c r="F194" s="215"/>
      <c r="G194" s="215"/>
      <c r="H194" s="215"/>
      <c r="V194" s="17"/>
      <c r="X194" s="23" t="s">
        <v>32</v>
      </c>
      <c r="Y194" s="20">
        <f>IF(B194="PAGADO",0,C199)</f>
        <v>0</v>
      </c>
      <c r="AA194" s="215" t="s">
        <v>61</v>
      </c>
      <c r="AB194" s="215"/>
      <c r="AC194" s="215"/>
      <c r="AD194" s="215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218" t="str">
        <f>IF(C199&lt;0,"NO PAGAR","COBRAR")</f>
        <v>COBRAR</v>
      </c>
      <c r="C200" s="218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18" t="str">
        <f>IF(Y199&lt;0,"NO PAGAR","COBRAR")</f>
        <v>NO PAGAR</v>
      </c>
      <c r="Y200" s="218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209" t="s">
        <v>9</v>
      </c>
      <c r="C201" s="2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209" t="s">
        <v>9</v>
      </c>
      <c r="Y201" s="2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211" t="s">
        <v>7</v>
      </c>
      <c r="F210" s="212"/>
      <c r="G210" s="213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211" t="s">
        <v>7</v>
      </c>
      <c r="AB210" s="212"/>
      <c r="AC210" s="213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211" t="s">
        <v>7</v>
      </c>
      <c r="O212" s="212"/>
      <c r="P212" s="212"/>
      <c r="Q212" s="213"/>
      <c r="R212" s="18">
        <f>SUM(R196:R211)</f>
        <v>683.56</v>
      </c>
      <c r="S212" s="3"/>
      <c r="V212" s="17"/>
      <c r="X212" s="12"/>
      <c r="Y212" s="10"/>
      <c r="AJ212" s="211" t="s">
        <v>7</v>
      </c>
      <c r="AK212" s="212"/>
      <c r="AL212" s="212"/>
      <c r="AM212" s="213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214" t="s">
        <v>30</v>
      </c>
      <c r="I234" s="214"/>
      <c r="J234" s="214"/>
      <c r="V234" s="17"/>
      <c r="AA234" s="214" t="s">
        <v>31</v>
      </c>
      <c r="AB234" s="214"/>
      <c r="AC234" s="214"/>
    </row>
    <row r="235" spans="1:43">
      <c r="H235" s="214"/>
      <c r="I235" s="214"/>
      <c r="J235" s="214"/>
      <c r="V235" s="17"/>
      <c r="AA235" s="214"/>
      <c r="AB235" s="214"/>
      <c r="AC235" s="214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215" t="s">
        <v>204</v>
      </c>
      <c r="F239" s="215"/>
      <c r="G239" s="215"/>
      <c r="H239" s="215"/>
      <c r="V239" s="17"/>
      <c r="X239" s="23" t="s">
        <v>32</v>
      </c>
      <c r="Y239" s="20">
        <f>IF(B239="PAGADO",0,C244)</f>
        <v>-50.880000000000109</v>
      </c>
      <c r="AA239" s="215" t="s">
        <v>359</v>
      </c>
      <c r="AB239" s="215"/>
      <c r="AC239" s="215"/>
      <c r="AD239" s="215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16" t="str">
        <f>IF(Y244&lt;0,"NO PAGAR","COBRAR'")</f>
        <v>NO PAGAR</v>
      </c>
      <c r="Y245" s="216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216" t="str">
        <f>IF(C244&lt;0,"NO PAGAR","COBRAR'")</f>
        <v>NO PAGAR</v>
      </c>
      <c r="C246" s="216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209" t="s">
        <v>9</v>
      </c>
      <c r="C247" s="2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209" t="s">
        <v>9</v>
      </c>
      <c r="Y247" s="2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211" t="s">
        <v>7</v>
      </c>
      <c r="F255" s="212"/>
      <c r="G255" s="213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211" t="s">
        <v>7</v>
      </c>
      <c r="AB255" s="212"/>
      <c r="AC255" s="213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211" t="s">
        <v>7</v>
      </c>
      <c r="O257" s="212"/>
      <c r="P257" s="212"/>
      <c r="Q257" s="213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211" t="s">
        <v>7</v>
      </c>
      <c r="AK257" s="212"/>
      <c r="AL257" s="212"/>
      <c r="AM257" s="213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217" t="s">
        <v>29</v>
      </c>
      <c r="AD280" s="217"/>
      <c r="AE280" s="217"/>
    </row>
    <row r="281" spans="2:41">
      <c r="H281" s="214" t="s">
        <v>28</v>
      </c>
      <c r="I281" s="214"/>
      <c r="J281" s="214"/>
      <c r="V281" s="17"/>
      <c r="AC281" s="217"/>
      <c r="AD281" s="217"/>
      <c r="AE281" s="217"/>
    </row>
    <row r="282" spans="2:41">
      <c r="H282" s="214"/>
      <c r="I282" s="214"/>
      <c r="J282" s="214"/>
      <c r="V282" s="17"/>
      <c r="AC282" s="217"/>
      <c r="AD282" s="217"/>
      <c r="AE282" s="217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215" t="s">
        <v>359</v>
      </c>
      <c r="F286" s="215"/>
      <c r="G286" s="215"/>
      <c r="H286" s="215"/>
      <c r="V286" s="17"/>
      <c r="X286" s="23" t="s">
        <v>32</v>
      </c>
      <c r="Y286" s="20">
        <f>IF(B286="PAGADO",0,C291)</f>
        <v>-293.98</v>
      </c>
      <c r="AA286" s="215" t="s">
        <v>359</v>
      </c>
      <c r="AB286" s="215"/>
      <c r="AC286" s="215"/>
      <c r="AD286" s="215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218" t="str">
        <f>IF(C291&lt;0,"NO PAGAR","COBRAR")</f>
        <v>NO PAGAR</v>
      </c>
      <c r="C292" s="218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18" t="str">
        <f>IF(Y291&lt;0,"NO PAGAR","COBRAR")</f>
        <v>NO PAGAR</v>
      </c>
      <c r="Y292" s="218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209" t="s">
        <v>9</v>
      </c>
      <c r="C293" s="210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209" t="s">
        <v>9</v>
      </c>
      <c r="Y293" s="2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211" t="s">
        <v>7</v>
      </c>
      <c r="F302" s="212"/>
      <c r="G302" s="213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211" t="s">
        <v>7</v>
      </c>
      <c r="AB302" s="212"/>
      <c r="AC302" s="213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211" t="s">
        <v>7</v>
      </c>
      <c r="O304" s="212"/>
      <c r="P304" s="212"/>
      <c r="Q304" s="213"/>
      <c r="R304" s="18">
        <f>SUM(R288:R303)</f>
        <v>310</v>
      </c>
      <c r="S304" s="3"/>
      <c r="V304" s="17"/>
      <c r="X304" s="12"/>
      <c r="Y304" s="10"/>
      <c r="AJ304" s="211" t="s">
        <v>7</v>
      </c>
      <c r="AK304" s="212"/>
      <c r="AL304" s="212"/>
      <c r="AM304" s="213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214" t="s">
        <v>30</v>
      </c>
      <c r="I326" s="214"/>
      <c r="J326" s="214"/>
      <c r="V326" s="17"/>
      <c r="AA326" s="214" t="s">
        <v>31</v>
      </c>
      <c r="AB326" s="214"/>
      <c r="AC326" s="214"/>
    </row>
    <row r="327" spans="1:43">
      <c r="H327" s="214"/>
      <c r="I327" s="214"/>
      <c r="J327" s="214"/>
      <c r="V327" s="17"/>
      <c r="AA327" s="214"/>
      <c r="AB327" s="214"/>
      <c r="AC327" s="214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215" t="s">
        <v>359</v>
      </c>
      <c r="F331" s="215"/>
      <c r="G331" s="215"/>
      <c r="H331" s="215"/>
      <c r="V331" s="17"/>
      <c r="X331" s="23" t="s">
        <v>32</v>
      </c>
      <c r="Y331" s="20">
        <f>IF(B1081="PAGADO",0,C336)</f>
        <v>-457.30000000000018</v>
      </c>
      <c r="AA331" s="215" t="s">
        <v>61</v>
      </c>
      <c r="AB331" s="215"/>
      <c r="AC331" s="215"/>
      <c r="AD331" s="215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16" t="str">
        <f>IF(Y336&lt;0,"NO PAGAR","COBRAR'")</f>
        <v>NO PAGAR</v>
      </c>
      <c r="Y337" s="216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216" t="str">
        <f>IF(C336&lt;0,"NO PAGAR","COBRAR'")</f>
        <v>NO PAGAR</v>
      </c>
      <c r="C338" s="216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209" t="s">
        <v>9</v>
      </c>
      <c r="C339" s="210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209" t="s">
        <v>9</v>
      </c>
      <c r="Y339" s="2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667</v>
      </c>
      <c r="C347" s="10">
        <v>47.05</v>
      </c>
      <c r="E347" s="211" t="s">
        <v>7</v>
      </c>
      <c r="F347" s="212"/>
      <c r="G347" s="213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211" t="s">
        <v>7</v>
      </c>
      <c r="AB347" s="212"/>
      <c r="AC347" s="213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211" t="s">
        <v>7</v>
      </c>
      <c r="O349" s="212"/>
      <c r="P349" s="212"/>
      <c r="Q349" s="213"/>
      <c r="R349" s="18">
        <f>SUM(R333:R348)</f>
        <v>1010</v>
      </c>
      <c r="S349" s="3"/>
      <c r="V349" s="17"/>
      <c r="X349" s="12"/>
      <c r="Y349" s="10"/>
      <c r="AJ349" s="211" t="s">
        <v>7</v>
      </c>
      <c r="AK349" s="212"/>
      <c r="AL349" s="212"/>
      <c r="AM349" s="213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214" t="s">
        <v>28</v>
      </c>
      <c r="I374" s="214"/>
      <c r="J374" s="214"/>
      <c r="V374" s="17"/>
    </row>
    <row r="375" spans="2:41">
      <c r="H375" s="214"/>
      <c r="I375" s="214"/>
      <c r="J375" s="214"/>
      <c r="V375" s="17"/>
    </row>
    <row r="376" spans="2:41">
      <c r="V376" s="17"/>
      <c r="X376" s="230" t="s">
        <v>64</v>
      </c>
      <c r="AB376" s="226" t="s">
        <v>29</v>
      </c>
      <c r="AC376" s="226"/>
      <c r="AD376" s="226"/>
    </row>
    <row r="377" spans="2:41">
      <c r="V377" s="17"/>
      <c r="X377" s="230"/>
      <c r="AB377" s="226"/>
      <c r="AC377" s="226"/>
      <c r="AD377" s="226"/>
    </row>
    <row r="378" spans="2:41" ht="23.25">
      <c r="B378" s="22" t="s">
        <v>64</v>
      </c>
      <c r="V378" s="17"/>
      <c r="X378" s="230"/>
      <c r="AB378" s="226"/>
      <c r="AC378" s="226"/>
      <c r="AD378" s="226"/>
    </row>
    <row r="379" spans="2:41" ht="23.25">
      <c r="B379" s="23" t="s">
        <v>32</v>
      </c>
      <c r="C379" s="20">
        <f>IF(X331="PAGADO",0,Y336)</f>
        <v>-852.37000000000012</v>
      </c>
      <c r="E379" s="215" t="s">
        <v>359</v>
      </c>
      <c r="F379" s="215"/>
      <c r="G379" s="215"/>
      <c r="H379" s="215"/>
      <c r="V379" s="17"/>
      <c r="X379" s="23" t="s">
        <v>32</v>
      </c>
      <c r="Y379" s="20">
        <f>IF(B379="PAGADO",0,C384)</f>
        <v>-887.71000000000015</v>
      </c>
      <c r="AA379" s="215" t="s">
        <v>61</v>
      </c>
      <c r="AB379" s="215"/>
      <c r="AC379" s="215"/>
      <c r="AD379" s="215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218" t="str">
        <f>IF(C384&lt;0,"NO PAGAR","COBRAR")</f>
        <v>NO PAGAR</v>
      </c>
      <c r="C385" s="218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18" t="str">
        <f>IF(Y384&lt;0,"NO PAGAR","COBRAR")</f>
        <v>NO PAGAR</v>
      </c>
      <c r="Y385" s="21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209" t="s">
        <v>9</v>
      </c>
      <c r="C386" s="210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209" t="s">
        <v>9</v>
      </c>
      <c r="Y386" s="2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211" t="s">
        <v>7</v>
      </c>
      <c r="AK390" s="212"/>
      <c r="AL390" s="212"/>
      <c r="AM390" s="213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211" t="s">
        <v>7</v>
      </c>
      <c r="F395" s="212"/>
      <c r="G395" s="213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211" t="s">
        <v>7</v>
      </c>
      <c r="AB395" s="212"/>
      <c r="AC395" s="213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211" t="s">
        <v>7</v>
      </c>
      <c r="O397" s="212"/>
      <c r="P397" s="212"/>
      <c r="Q397" s="213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214" t="s">
        <v>30</v>
      </c>
      <c r="I413" s="214"/>
      <c r="J413" s="214"/>
      <c r="V413" s="17"/>
      <c r="AA413" s="214" t="s">
        <v>31</v>
      </c>
      <c r="AB413" s="214"/>
      <c r="AC413" s="214"/>
    </row>
    <row r="414" spans="1:44">
      <c r="H414" s="214"/>
      <c r="I414" s="214"/>
      <c r="J414" s="214"/>
      <c r="V414" s="17"/>
      <c r="AA414" s="214"/>
      <c r="AB414" s="214"/>
      <c r="AC414" s="214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215" t="s">
        <v>359</v>
      </c>
      <c r="F418" s="215"/>
      <c r="G418" s="215"/>
      <c r="H418" s="215"/>
      <c r="V418" s="17"/>
      <c r="X418" s="23" t="s">
        <v>32</v>
      </c>
      <c r="Y418" s="20">
        <f>IF(B1174="PAGADO",0,C423)</f>
        <v>-980.52000000000021</v>
      </c>
      <c r="AA418" s="215" t="s">
        <v>841</v>
      </c>
      <c r="AB418" s="215"/>
      <c r="AC418" s="215"/>
      <c r="AD418" s="215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16" t="str">
        <f>IF(Y423&lt;0,"NO PAGAR","COBRAR'")</f>
        <v>NO PAGAR</v>
      </c>
      <c r="Y424" s="216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>
      <c r="B425" s="216" t="str">
        <f>IF(C423&lt;0,"NO PAGAR","COBRAR'")</f>
        <v>NO PAGAR</v>
      </c>
      <c r="C425" s="216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209" t="s">
        <v>9</v>
      </c>
      <c r="C426" s="2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209" t="s">
        <v>9</v>
      </c>
      <c r="Y426" s="2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211" t="s">
        <v>7</v>
      </c>
      <c r="O429" s="212"/>
      <c r="P429" s="212"/>
      <c r="Q429" s="213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211" t="s">
        <v>7</v>
      </c>
      <c r="AK429" s="212"/>
      <c r="AL429" s="212"/>
      <c r="AM429" s="213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211" t="s">
        <v>7</v>
      </c>
      <c r="F434" s="212"/>
      <c r="G434" s="213"/>
      <c r="H434" s="5">
        <f>SUM(H420:H433)</f>
        <v>660</v>
      </c>
      <c r="V434" s="17"/>
      <c r="X434" s="11" t="s">
        <v>16</v>
      </c>
      <c r="Y434" s="10"/>
      <c r="AA434" s="211" t="s">
        <v>7</v>
      </c>
      <c r="AB434" s="212"/>
      <c r="AC434" s="213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17" t="s">
        <v>29</v>
      </c>
      <c r="AD458" s="217"/>
      <c r="AE458" s="217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214" t="s">
        <v>28</v>
      </c>
      <c r="I459" s="214"/>
      <c r="J459" s="214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217"/>
      <c r="AD459" s="217"/>
      <c r="AE459" s="217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>
      <c r="H460" s="214"/>
      <c r="I460" s="214"/>
      <c r="J460" s="214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217"/>
      <c r="AD460" s="217"/>
      <c r="AE460" s="217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215" t="s">
        <v>359</v>
      </c>
      <c r="F464" s="215"/>
      <c r="G464" s="215"/>
      <c r="H464" s="215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215" t="s">
        <v>204</v>
      </c>
      <c r="AB464" s="215"/>
      <c r="AC464" s="215"/>
      <c r="AD464" s="215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218" t="str">
        <f>IF(C469&lt;0,"NO PAGAR","COBRAR")</f>
        <v>NO PAGAR</v>
      </c>
      <c r="C470" s="21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18" t="str">
        <f>IF(Y469&lt;0,"NO PAGAR","COBRAR")</f>
        <v>NO PAGAR</v>
      </c>
      <c r="Y470" s="21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209" t="s">
        <v>9</v>
      </c>
      <c r="C471" s="2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09" t="s">
        <v>9</v>
      </c>
      <c r="Y471" s="2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211" t="s">
        <v>7</v>
      </c>
      <c r="O475" s="212"/>
      <c r="P475" s="212"/>
      <c r="Q475" s="213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211" t="s">
        <v>7</v>
      </c>
      <c r="AK475" s="212"/>
      <c r="AL475" s="212"/>
      <c r="AM475" s="213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211" t="s">
        <v>7</v>
      </c>
      <c r="F480" s="212"/>
      <c r="G480" s="213"/>
      <c r="H480" s="5">
        <f>SUM(H466:H479)</f>
        <v>170</v>
      </c>
      <c r="V480" s="17"/>
      <c r="X480" s="11" t="s">
        <v>912</v>
      </c>
      <c r="Y480" s="10">
        <f>AN477</f>
        <v>140</v>
      </c>
      <c r="AA480" s="211" t="s">
        <v>7</v>
      </c>
      <c r="AB480" s="212"/>
      <c r="AC480" s="213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214" t="s">
        <v>30</v>
      </c>
      <c r="I498" s="214"/>
      <c r="J498" s="214"/>
      <c r="V498" s="17"/>
      <c r="AA498" s="214" t="s">
        <v>31</v>
      </c>
      <c r="AB498" s="214"/>
      <c r="AC498" s="214"/>
    </row>
    <row r="499" spans="2:41">
      <c r="H499" s="214"/>
      <c r="I499" s="214"/>
      <c r="J499" s="214"/>
      <c r="V499" s="17"/>
      <c r="AA499" s="214"/>
      <c r="AB499" s="214"/>
      <c r="AC499" s="214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215" t="s">
        <v>204</v>
      </c>
      <c r="F503" s="215"/>
      <c r="G503" s="215"/>
      <c r="H503" s="215"/>
      <c r="V503" s="17"/>
      <c r="X503" s="23" t="s">
        <v>32</v>
      </c>
      <c r="Y503" s="20">
        <f>IF(B1271="PAGADO",0,C508)</f>
        <v>-237.65000000000032</v>
      </c>
      <c r="AA503" s="215" t="s">
        <v>359</v>
      </c>
      <c r="AB503" s="215"/>
      <c r="AC503" s="215"/>
      <c r="AD503" s="215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16" t="str">
        <f>IF(Y508&lt;0,"NO PAGAR","COBRAR'")</f>
        <v>NO PAGAR</v>
      </c>
      <c r="Y509" s="216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216" t="str">
        <f>IF(C508&lt;0,"NO PAGAR","COBRAR'")</f>
        <v>NO PAGAR</v>
      </c>
      <c r="C510" s="216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209" t="s">
        <v>9</v>
      </c>
      <c r="C511" s="2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09" t="s">
        <v>9</v>
      </c>
      <c r="Y511" s="210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956</v>
      </c>
      <c r="C519" s="10">
        <v>48.66</v>
      </c>
      <c r="E519" s="211" t="s">
        <v>7</v>
      </c>
      <c r="F519" s="212"/>
      <c r="G519" s="213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211" t="s">
        <v>7</v>
      </c>
      <c r="AB519" s="212"/>
      <c r="AC519" s="213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211" t="s">
        <v>7</v>
      </c>
      <c r="O521" s="212"/>
      <c r="P521" s="212"/>
      <c r="Q521" s="213"/>
      <c r="R521" s="18">
        <f>SUM(R505:R520)</f>
        <v>130</v>
      </c>
      <c r="S521" s="3"/>
      <c r="V521" s="17"/>
      <c r="X521" s="12"/>
      <c r="Y521" s="157"/>
      <c r="AJ521" s="211" t="s">
        <v>7</v>
      </c>
      <c r="AK521" s="212"/>
      <c r="AL521" s="212"/>
      <c r="AM521" s="213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17" t="s">
        <v>29</v>
      </c>
      <c r="AD546" s="217"/>
      <c r="AE546" s="217"/>
    </row>
    <row r="547" spans="2:41">
      <c r="H547" s="214" t="s">
        <v>28</v>
      </c>
      <c r="I547" s="214"/>
      <c r="J547" s="214"/>
      <c r="V547" s="17"/>
      <c r="AC547" s="217"/>
      <c r="AD547" s="217"/>
      <c r="AE547" s="217"/>
    </row>
    <row r="548" spans="2:41">
      <c r="H548" s="214"/>
      <c r="I548" s="214"/>
      <c r="J548" s="214"/>
      <c r="V548" s="17"/>
      <c r="AC548" s="217"/>
      <c r="AD548" s="217"/>
      <c r="AE548" s="217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215" t="s">
        <v>359</v>
      </c>
      <c r="F550" s="215"/>
      <c r="G550" s="215"/>
      <c r="H550" s="215"/>
      <c r="V550" s="17"/>
      <c r="X550" s="23" t="s">
        <v>32</v>
      </c>
      <c r="Y550" s="20">
        <f>IF(B550="PAGADO",0,C555)</f>
        <v>-140.01000000000022</v>
      </c>
      <c r="AA550" s="215" t="s">
        <v>204</v>
      </c>
      <c r="AB550" s="215"/>
      <c r="AC550" s="215"/>
      <c r="AD550" s="215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218" t="str">
        <f>IF(C555&lt;0,"NO PAGAR","COBRAR")</f>
        <v>NO PAGAR</v>
      </c>
      <c r="C556" s="218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18" t="str">
        <f>IF(Y555&lt;0,"NO PAGAR","COBRAR")</f>
        <v>NO PAGAR</v>
      </c>
      <c r="Y556" s="218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209" t="s">
        <v>9</v>
      </c>
      <c r="C557" s="210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209" t="s">
        <v>9</v>
      </c>
      <c r="Y557" s="210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1024</v>
      </c>
      <c r="C566" s="10">
        <v>196.05</v>
      </c>
      <c r="E566" s="211" t="s">
        <v>7</v>
      </c>
      <c r="F566" s="212"/>
      <c r="G566" s="213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211" t="s">
        <v>7</v>
      </c>
      <c r="AB566" s="212"/>
      <c r="AC566" s="213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211" t="s">
        <v>7</v>
      </c>
      <c r="O568" s="212"/>
      <c r="P568" s="212"/>
      <c r="Q568" s="213"/>
      <c r="R568" s="18">
        <f>SUM(R552:R567)</f>
        <v>581.5</v>
      </c>
      <c r="S568" s="3"/>
      <c r="V568" s="17"/>
      <c r="X568" s="12"/>
      <c r="Y568" s="10"/>
      <c r="AJ568" s="211" t="s">
        <v>7</v>
      </c>
      <c r="AK568" s="212"/>
      <c r="AL568" s="212"/>
      <c r="AM568" s="213"/>
      <c r="AN568" s="18">
        <f>SUM(AN552:AN567)</f>
        <v>295</v>
      </c>
      <c r="AO568" s="3"/>
    </row>
    <row r="569" spans="2:41" ht="27" thickBot="1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214" t="s">
        <v>30</v>
      </c>
      <c r="I584" s="214"/>
      <c r="J584" s="214"/>
      <c r="V584" s="17"/>
      <c r="AA584" s="214" t="s">
        <v>31</v>
      </c>
      <c r="AB584" s="214"/>
      <c r="AC584" s="214"/>
    </row>
    <row r="585" spans="1:43">
      <c r="H585" s="214"/>
      <c r="I585" s="214"/>
      <c r="J585" s="214"/>
      <c r="V585" s="17"/>
      <c r="AA585" s="214"/>
      <c r="AB585" s="214"/>
      <c r="AC585" s="214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215" t="s">
        <v>204</v>
      </c>
      <c r="F589" s="215"/>
      <c r="G589" s="215"/>
      <c r="H589" s="215"/>
      <c r="V589" s="17"/>
      <c r="X589" s="23" t="s">
        <v>32</v>
      </c>
      <c r="Y589" s="20">
        <f>IF(B1370="PAGADO",0,C594)</f>
        <v>-95.040000000000191</v>
      </c>
      <c r="AA589" s="215" t="s">
        <v>359</v>
      </c>
      <c r="AB589" s="215"/>
      <c r="AC589" s="215"/>
      <c r="AD589" s="215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16" t="str">
        <f>IF(Y594&lt;0,"NO PAGAR","COBRAR'")</f>
        <v>NO PAGAR</v>
      </c>
      <c r="Y595" s="216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>
      <c r="B596" s="216" t="str">
        <f>IF(C594&lt;0,"NO PAGAR","COBRAR'")</f>
        <v>NO PAGAR</v>
      </c>
      <c r="C596" s="216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>
      <c r="B597" s="209" t="s">
        <v>9</v>
      </c>
      <c r="C597" s="210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09" t="s">
        <v>9</v>
      </c>
      <c r="Y597" s="210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211" t="s">
        <v>7</v>
      </c>
      <c r="F605" s="212"/>
      <c r="G605" s="213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211" t="s">
        <v>7</v>
      </c>
      <c r="AB605" s="212"/>
      <c r="AC605" s="213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211" t="s">
        <v>7</v>
      </c>
      <c r="O607" s="212"/>
      <c r="P607" s="212"/>
      <c r="Q607" s="213"/>
      <c r="R607" s="18">
        <f>SUM(R591:R606)</f>
        <v>900</v>
      </c>
      <c r="S607" s="3"/>
      <c r="V607" s="17"/>
      <c r="X607" s="12"/>
      <c r="Y607" s="10"/>
      <c r="AJ607" s="211" t="s">
        <v>7</v>
      </c>
      <c r="AK607" s="212"/>
      <c r="AL607" s="212"/>
      <c r="AM607" s="213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217" t="s">
        <v>29</v>
      </c>
      <c r="AD625" s="217"/>
      <c r="AE625" s="217"/>
    </row>
    <row r="626" spans="2:41">
      <c r="H626" s="214" t="s">
        <v>28</v>
      </c>
      <c r="I626" s="214"/>
      <c r="J626" s="214"/>
      <c r="V626" s="17"/>
      <c r="AC626" s="217"/>
      <c r="AD626" s="217"/>
      <c r="AE626" s="217"/>
    </row>
    <row r="627" spans="2:41">
      <c r="H627" s="214"/>
      <c r="I627" s="214"/>
      <c r="J627" s="214"/>
      <c r="V627" s="17"/>
      <c r="AC627" s="217"/>
      <c r="AD627" s="217"/>
      <c r="AE627" s="217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215" t="s">
        <v>204</v>
      </c>
      <c r="F631" s="215"/>
      <c r="G631" s="215"/>
      <c r="H631" s="215"/>
      <c r="V631" s="17"/>
      <c r="X631" s="23" t="s">
        <v>32</v>
      </c>
      <c r="Y631" s="20">
        <f>IF(B631="PAGADO",0,C636)</f>
        <v>-475.33000000000015</v>
      </c>
      <c r="AA631" s="215" t="s">
        <v>204</v>
      </c>
      <c r="AB631" s="215"/>
      <c r="AC631" s="215"/>
      <c r="AD631" s="215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>
      <c r="B637" s="218" t="str">
        <f>IF(C636&lt;0,"NO PAGAR","COBRAR")</f>
        <v>NO PAGAR</v>
      </c>
      <c r="C637" s="218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18" t="str">
        <f>IF(Y636&lt;0,"NO PAGAR","COBRAR")</f>
        <v>NO PAGAR</v>
      </c>
      <c r="Y637" s="218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209" t="s">
        <v>9</v>
      </c>
      <c r="C638" s="210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209" t="s">
        <v>9</v>
      </c>
      <c r="Y638" s="2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211" t="s">
        <v>7</v>
      </c>
      <c r="F647" s="212"/>
      <c r="G647" s="213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211" t="s">
        <v>7</v>
      </c>
      <c r="AB647" s="212"/>
      <c r="AC647" s="213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211" t="s">
        <v>7</v>
      </c>
      <c r="O649" s="212"/>
      <c r="P649" s="212"/>
      <c r="Q649" s="213"/>
      <c r="R649" s="18">
        <f>SUM(R633:R648)</f>
        <v>296</v>
      </c>
      <c r="S649" s="3"/>
      <c r="V649" s="17"/>
      <c r="X649" s="12"/>
      <c r="Y649" s="10"/>
      <c r="AJ649" s="211" t="s">
        <v>7</v>
      </c>
      <c r="AK649" s="212"/>
      <c r="AL649" s="212"/>
      <c r="AM649" s="213"/>
      <c r="AN649" s="18">
        <f>SUM(AN633:AN648)</f>
        <v>849.09</v>
      </c>
      <c r="AO649" s="3"/>
    </row>
    <row r="650" spans="2:41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214" t="s">
        <v>30</v>
      </c>
      <c r="I671" s="214"/>
      <c r="J671" s="214"/>
      <c r="V671" s="17"/>
      <c r="AA671" s="214" t="s">
        <v>31</v>
      </c>
      <c r="AB671" s="214"/>
      <c r="AC671" s="214"/>
    </row>
    <row r="672" spans="1:43">
      <c r="H672" s="214"/>
      <c r="I672" s="214"/>
      <c r="J672" s="214"/>
      <c r="V672" s="17"/>
      <c r="AA672" s="214"/>
      <c r="AB672" s="214"/>
      <c r="AC672" s="214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215" t="s">
        <v>204</v>
      </c>
      <c r="F676" s="215"/>
      <c r="G676" s="215"/>
      <c r="H676" s="215"/>
      <c r="V676" s="17"/>
      <c r="X676" s="23" t="s">
        <v>32</v>
      </c>
      <c r="Y676" s="20">
        <f>IF(B1463="PAGADO",0,C681)</f>
        <v>-874.42000000000007</v>
      </c>
      <c r="AA676" s="215" t="s">
        <v>204</v>
      </c>
      <c r="AB676" s="215"/>
      <c r="AC676" s="215"/>
      <c r="AD676" s="215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16" t="str">
        <f>IF(Y681&lt;0,"NO PAGAR","COBRAR'")</f>
        <v>NO PAGAR</v>
      </c>
      <c r="Y682" s="216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216" t="str">
        <f>IF(C681&lt;0,"NO PAGAR","COBRAR'")</f>
        <v>NO PAGAR</v>
      </c>
      <c r="C683" s="216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209" t="s">
        <v>9</v>
      </c>
      <c r="C684" s="2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209" t="s">
        <v>9</v>
      </c>
      <c r="Y684" s="2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>
      <c r="B692" s="11" t="s">
        <v>16</v>
      </c>
      <c r="C692" s="10"/>
      <c r="E692" s="211" t="s">
        <v>7</v>
      </c>
      <c r="F692" s="212"/>
      <c r="G692" s="213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211" t="s">
        <v>7</v>
      </c>
      <c r="AB692" s="212"/>
      <c r="AC692" s="213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>
      <c r="B694" s="12"/>
      <c r="C694" s="10"/>
      <c r="N694" s="211" t="s">
        <v>7</v>
      </c>
      <c r="O694" s="212"/>
      <c r="P694" s="212"/>
      <c r="Q694" s="213"/>
      <c r="R694" s="18">
        <f>SUM(R678:R693)</f>
        <v>195</v>
      </c>
      <c r="S694" s="3"/>
      <c r="V694" s="17"/>
      <c r="X694" s="12"/>
      <c r="Y694" s="10"/>
      <c r="AJ694" s="211" t="s">
        <v>7</v>
      </c>
      <c r="AK694" s="212"/>
      <c r="AL694" s="212"/>
      <c r="AM694" s="213"/>
      <c r="AN694" s="18">
        <f>SUM(AN678:AN693)</f>
        <v>400</v>
      </c>
      <c r="AO694" s="3"/>
    </row>
    <row r="695" spans="2:43" ht="15.75" thickBot="1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>
      <c r="B698" s="12"/>
      <c r="C698" s="10"/>
      <c r="V698" s="17"/>
      <c r="X698" s="12"/>
      <c r="Y698" s="10"/>
    </row>
    <row r="699" spans="2:43">
      <c r="B699" s="12"/>
      <c r="C699" s="10"/>
      <c r="V699" s="17"/>
      <c r="X699" s="12"/>
      <c r="Y699" s="10"/>
    </row>
    <row r="700" spans="2:43">
      <c r="B700" s="12"/>
      <c r="C700" s="10"/>
      <c r="V700" s="17"/>
      <c r="X700" s="12"/>
      <c r="Y700" s="10"/>
    </row>
    <row r="701" spans="2:43">
      <c r="B701" s="12"/>
      <c r="C701" s="10"/>
      <c r="V701" s="17"/>
      <c r="X701" s="12"/>
      <c r="Y701" s="10"/>
    </row>
    <row r="702" spans="2:43">
      <c r="B702" s="12"/>
      <c r="C702" s="10"/>
      <c r="V702" s="17"/>
      <c r="X702" s="12"/>
      <c r="Y702" s="10"/>
    </row>
    <row r="703" spans="2:43">
      <c r="B703" s="11"/>
      <c r="C703" s="10"/>
      <c r="V703" s="17"/>
      <c r="X703" s="11"/>
      <c r="Y703" s="10"/>
    </row>
    <row r="704" spans="2:43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217" t="s">
        <v>29</v>
      </c>
      <c r="AD718" s="217"/>
      <c r="AE718" s="217"/>
    </row>
    <row r="719" spans="5:31">
      <c r="H719" s="214" t="s">
        <v>28</v>
      </c>
      <c r="I719" s="214"/>
      <c r="J719" s="214"/>
      <c r="V719" s="17"/>
      <c r="AC719" s="217"/>
      <c r="AD719" s="217"/>
      <c r="AE719" s="217"/>
    </row>
    <row r="720" spans="5:31">
      <c r="H720" s="214"/>
      <c r="I720" s="214"/>
      <c r="J720" s="214"/>
      <c r="V720" s="17"/>
      <c r="AC720" s="217"/>
      <c r="AD720" s="217"/>
      <c r="AE720" s="217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31.5">
      <c r="B724" s="23" t="s">
        <v>32</v>
      </c>
      <c r="C724" s="20">
        <f>IF(X676="PAGADO",0,Y681)</f>
        <v>-1307.44</v>
      </c>
      <c r="E724" s="215" t="s">
        <v>204</v>
      </c>
      <c r="F724" s="215"/>
      <c r="G724" s="215"/>
      <c r="H724" s="215"/>
      <c r="O724" s="234" t="s">
        <v>10</v>
      </c>
      <c r="P724" s="234"/>
      <c r="Q724" s="234"/>
      <c r="R724" s="234"/>
      <c r="V724" s="17"/>
      <c r="X724" s="23" t="s">
        <v>32</v>
      </c>
      <c r="Y724" s="20">
        <f>IF(B724="PAGADO",0,C729)</f>
        <v>-875.54</v>
      </c>
      <c r="AA724" s="215" t="s">
        <v>204</v>
      </c>
      <c r="AB724" s="215"/>
      <c r="AC724" s="215"/>
      <c r="AD724" s="215"/>
      <c r="AK724" s="215" t="s">
        <v>10</v>
      </c>
      <c r="AL724" s="215"/>
      <c r="AM724" s="215"/>
      <c r="AN724" s="215"/>
    </row>
    <row r="725" spans="2:41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>
      <c r="B730" s="218" t="str">
        <f>IF(C729&lt;0,"NO PAGAR","COBRAR")</f>
        <v>NO PAGAR</v>
      </c>
      <c r="C730" s="218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218" t="str">
        <f>IF(Y729&lt;0,"NO PAGAR","COBRAR")</f>
        <v>NO PAGAR</v>
      </c>
      <c r="Y730" s="218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>
      <c r="B731" s="209" t="s">
        <v>9</v>
      </c>
      <c r="C731" s="210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209" t="s">
        <v>9</v>
      </c>
      <c r="Y731" s="2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1334</v>
      </c>
      <c r="C740" s="10">
        <f>R745</f>
        <v>176</v>
      </c>
      <c r="E740" s="211" t="s">
        <v>7</v>
      </c>
      <c r="F740" s="212"/>
      <c r="G740" s="213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211" t="s">
        <v>7</v>
      </c>
      <c r="AB740" s="212"/>
      <c r="AC740" s="213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211" t="s">
        <v>7</v>
      </c>
      <c r="O742" s="212"/>
      <c r="P742" s="212"/>
      <c r="Q742" s="213"/>
      <c r="R742" s="18">
        <f>SUM(R726:R741)</f>
        <v>1550.1</v>
      </c>
      <c r="S742" s="3"/>
      <c r="V742" s="17"/>
      <c r="X742" s="12"/>
      <c r="Y742" s="10"/>
      <c r="AJ742" s="211" t="s">
        <v>7</v>
      </c>
      <c r="AK742" s="212"/>
      <c r="AL742" s="212"/>
      <c r="AM742" s="213"/>
      <c r="AN742" s="18">
        <f>SUM(AN726:AN741)</f>
        <v>980</v>
      </c>
      <c r="AO742" s="3"/>
    </row>
    <row r="743" spans="2:41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>
      <c r="D748" t="s">
        <v>22</v>
      </c>
      <c r="E748" t="s">
        <v>21</v>
      </c>
      <c r="V748" s="17"/>
    </row>
    <row r="749" spans="2:41">
      <c r="E749" s="1" t="s">
        <v>19</v>
      </c>
      <c r="V749" s="17"/>
      <c r="AA749" s="1"/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14" t="s">
        <v>30</v>
      </c>
      <c r="I760" s="214"/>
      <c r="J760" s="214"/>
      <c r="V760" s="17"/>
      <c r="AA760" s="214" t="s">
        <v>31</v>
      </c>
      <c r="AB760" s="214"/>
      <c r="AC760" s="214"/>
    </row>
    <row r="761" spans="1:43">
      <c r="H761" s="214"/>
      <c r="I761" s="214"/>
      <c r="J761" s="214"/>
      <c r="V761" s="17"/>
      <c r="AA761" s="214"/>
      <c r="AB761" s="214"/>
      <c r="AC761" s="214"/>
    </row>
    <row r="762" spans="1:43" ht="23.25">
      <c r="B762" s="24" t="s">
        <v>69</v>
      </c>
      <c r="V762" s="17"/>
      <c r="X762" s="22" t="s">
        <v>69</v>
      </c>
    </row>
    <row r="763" spans="1:43" ht="26.25">
      <c r="B763" s="23" t="s">
        <v>32</v>
      </c>
      <c r="C763" s="20">
        <f>IF(X724="PAGADO",0,C729)</f>
        <v>-875.54</v>
      </c>
      <c r="E763" s="215" t="s">
        <v>204</v>
      </c>
      <c r="F763" s="215"/>
      <c r="G763" s="215"/>
      <c r="H763" s="215"/>
      <c r="V763" s="17"/>
      <c r="X763" s="23" t="s">
        <v>32</v>
      </c>
      <c r="Y763" s="20">
        <f>IF(B1556="PAGADO",0,C768)</f>
        <v>-2108.614</v>
      </c>
      <c r="AA763" s="215" t="s">
        <v>61</v>
      </c>
      <c r="AB763" s="215"/>
      <c r="AC763" s="215"/>
      <c r="AD763" s="215"/>
      <c r="AK763" s="222" t="s">
        <v>1419</v>
      </c>
      <c r="AL763" s="222"/>
      <c r="AM763" s="222"/>
    </row>
    <row r="764" spans="1:43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1433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1420</v>
      </c>
      <c r="AL766" s="3"/>
      <c r="AM766" s="3"/>
      <c r="AN766" s="18">
        <v>280</v>
      </c>
      <c r="AO766" s="3"/>
    </row>
    <row r="767" spans="1:43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1437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16" t="str">
        <f>IF(Y768&lt;0,"NO PAGAR","COBRAR'")</f>
        <v>NO PAGAR</v>
      </c>
      <c r="Y769" s="216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16" t="str">
        <f>IF(C768&lt;0,"NO PAGAR","COBRAR'")</f>
        <v>NO PAGAR</v>
      </c>
      <c r="C770" s="216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209" t="s">
        <v>9</v>
      </c>
      <c r="C771" s="2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09" t="s">
        <v>9</v>
      </c>
      <c r="Y771" s="2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211" t="s">
        <v>7</v>
      </c>
      <c r="F779" s="212"/>
      <c r="G779" s="213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1" t="s">
        <v>7</v>
      </c>
      <c r="AB779" s="212"/>
      <c r="AC779" s="213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211" t="s">
        <v>7</v>
      </c>
      <c r="O781" s="212"/>
      <c r="P781" s="212"/>
      <c r="Q781" s="213"/>
      <c r="R781" s="18">
        <f>SUM(R765:R780)</f>
        <v>800</v>
      </c>
      <c r="S781" s="3"/>
      <c r="V781" s="17"/>
      <c r="X781" s="12"/>
      <c r="Y781" s="10"/>
      <c r="AJ781" s="211" t="s">
        <v>7</v>
      </c>
      <c r="AK781" s="212"/>
      <c r="AL781" s="212"/>
      <c r="AM781" s="213"/>
      <c r="AN781" s="18">
        <f>SUM(AN765:AN780)</f>
        <v>701</v>
      </c>
      <c r="AO781" s="3"/>
    </row>
    <row r="782" spans="2:41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217" t="s">
        <v>29</v>
      </c>
      <c r="AD803" s="217"/>
      <c r="AE803" s="217"/>
    </row>
    <row r="804" spans="2:41">
      <c r="H804" s="214" t="s">
        <v>28</v>
      </c>
      <c r="I804" s="214"/>
      <c r="J804" s="214"/>
      <c r="V804" s="17"/>
      <c r="AC804" s="217"/>
      <c r="AD804" s="217"/>
      <c r="AE804" s="217"/>
    </row>
    <row r="805" spans="2:41">
      <c r="H805" s="214"/>
      <c r="I805" s="214"/>
      <c r="J805" s="214"/>
      <c r="V805" s="17"/>
      <c r="AC805" s="217"/>
      <c r="AD805" s="217"/>
      <c r="AE805" s="217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IF(X763="PAGADO",0,Y768)</f>
        <v>-1339.614</v>
      </c>
      <c r="E809" s="215" t="s">
        <v>359</v>
      </c>
      <c r="F809" s="215"/>
      <c r="G809" s="215"/>
      <c r="H809" s="215"/>
      <c r="V809" s="17"/>
      <c r="X809" s="23" t="s">
        <v>32</v>
      </c>
      <c r="Y809" s="20">
        <f>IF(B809="PAGADO",0,C814)</f>
        <v>-2229.69</v>
      </c>
      <c r="AA809" s="215" t="s">
        <v>20</v>
      </c>
      <c r="AB809" s="215"/>
      <c r="AC809" s="215"/>
      <c r="AD809" s="215"/>
    </row>
    <row r="810" spans="2:41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>
        <v>45181</v>
      </c>
      <c r="F811" s="3" t="s">
        <v>1461</v>
      </c>
      <c r="G811" s="3" t="s">
        <v>1462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111</v>
      </c>
      <c r="AC811" s="3" t="s">
        <v>1532</v>
      </c>
      <c r="AD811" s="5">
        <v>330</v>
      </c>
      <c r="AJ811" s="25">
        <v>45205</v>
      </c>
      <c r="AK811" s="3" t="s">
        <v>431</v>
      </c>
      <c r="AL811" s="3"/>
      <c r="AM811" s="3"/>
      <c r="AN811" s="18">
        <v>200</v>
      </c>
      <c r="AO811" s="3"/>
    </row>
    <row r="812" spans="2:41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1464</v>
      </c>
      <c r="H812" s="5">
        <v>130</v>
      </c>
      <c r="N812" s="25">
        <v>45202</v>
      </c>
      <c r="O812" s="3" t="s">
        <v>1457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330</v>
      </c>
      <c r="AA812" s="4"/>
      <c r="AB812" s="3"/>
      <c r="AC812" s="3"/>
      <c r="AD812" s="5"/>
      <c r="AJ812" s="25">
        <v>45209</v>
      </c>
      <c r="AK812" s="3" t="s">
        <v>1535</v>
      </c>
      <c r="AL812" s="3"/>
      <c r="AM812" s="3"/>
      <c r="AN812" s="18">
        <v>59.1</v>
      </c>
      <c r="AO812" s="3"/>
    </row>
    <row r="813" spans="2:41">
      <c r="B813" s="1" t="s">
        <v>9</v>
      </c>
      <c r="C813" s="20">
        <f>C836</f>
        <v>2449.69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2838.79</v>
      </c>
      <c r="AA813" s="4"/>
      <c r="AB813" s="3"/>
      <c r="AC813" s="3"/>
      <c r="AD813" s="5"/>
      <c r="AJ813" s="25">
        <v>45212</v>
      </c>
      <c r="AK813" s="3" t="s">
        <v>431</v>
      </c>
      <c r="AL813" s="3"/>
      <c r="AM813" s="3"/>
      <c r="AN813" s="18">
        <v>350</v>
      </c>
      <c r="AO813" s="3"/>
    </row>
    <row r="814" spans="2:41">
      <c r="B814" s="6" t="s">
        <v>25</v>
      </c>
      <c r="C814" s="21">
        <f>C812-C813</f>
        <v>-2229.69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-2508.79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218" t="str">
        <f>IF(C814&lt;0,"NO PAGAR","COBRAR")</f>
        <v>NO PAGAR</v>
      </c>
      <c r="C815" s="218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18" t="str">
        <f>IF(Y814&lt;0,"NO PAGAR","COBRAR")</f>
        <v>NO PAGAR</v>
      </c>
      <c r="Y815" s="218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209" t="s">
        <v>9</v>
      </c>
      <c r="C816" s="2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209" t="s">
        <v>9</v>
      </c>
      <c r="Y816" s="2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2229.69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609.1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1510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1507</v>
      </c>
      <c r="C825" s="10">
        <f>S832</f>
        <v>397.416</v>
      </c>
      <c r="E825" s="211" t="s">
        <v>7</v>
      </c>
      <c r="F825" s="212"/>
      <c r="G825" s="213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11" t="s">
        <v>7</v>
      </c>
      <c r="AB825" s="212"/>
      <c r="AC825" s="213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211" t="s">
        <v>7</v>
      </c>
      <c r="O827" s="212"/>
      <c r="P827" s="212"/>
      <c r="Q827" s="213"/>
      <c r="R827" s="18">
        <f>SUM(R811:R826)</f>
        <v>494</v>
      </c>
      <c r="S827" s="3"/>
      <c r="V827" s="17"/>
      <c r="X827" s="12"/>
      <c r="Y827" s="10"/>
      <c r="AJ827" s="211" t="s">
        <v>7</v>
      </c>
      <c r="AK827" s="212"/>
      <c r="AL827" s="212"/>
      <c r="AM827" s="213"/>
      <c r="AN827" s="18">
        <f>SUM(AN811:AN826)</f>
        <v>609.1</v>
      </c>
      <c r="AO827" s="3"/>
    </row>
    <row r="828" spans="2:41">
      <c r="B828" s="12"/>
      <c r="C828" s="10"/>
      <c r="N828" s="125" t="s">
        <v>466</v>
      </c>
      <c r="O828" s="126">
        <v>45191.87331019</v>
      </c>
      <c r="P828" s="125" t="s">
        <v>1481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>
      <c r="B829" s="12"/>
      <c r="C829" s="10"/>
      <c r="N829" s="125" t="s">
        <v>466</v>
      </c>
      <c r="O829" s="126">
        <v>45187.545462959999</v>
      </c>
      <c r="P829" s="125" t="s">
        <v>1480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>
      <c r="B830" s="12"/>
      <c r="C830" s="10"/>
      <c r="E830" s="14"/>
      <c r="N830" s="125" t="s">
        <v>466</v>
      </c>
      <c r="O830" s="126">
        <v>45190.80847222</v>
      </c>
      <c r="P830" s="125" t="s">
        <v>1479</v>
      </c>
      <c r="Q830" s="125" t="s">
        <v>474</v>
      </c>
      <c r="R830" s="127">
        <v>70.228999999999999</v>
      </c>
      <c r="S830" s="127">
        <v>122.9</v>
      </c>
      <c r="T830" s="128" t="s">
        <v>1478</v>
      </c>
      <c r="V830" s="17"/>
      <c r="X830" s="12"/>
      <c r="Y830" s="10"/>
      <c r="AA830" s="14"/>
    </row>
    <row r="831" spans="2:41">
      <c r="B831" s="12"/>
      <c r="C831" s="10"/>
      <c r="N831" s="125" t="s">
        <v>466</v>
      </c>
      <c r="O831" s="126">
        <v>45195.646377320001</v>
      </c>
      <c r="P831" s="125" t="s">
        <v>1477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>
      <c r="B832" s="12"/>
      <c r="C832" s="10"/>
      <c r="S832" s="187">
        <f>SUM(S828:S831)</f>
        <v>397.416</v>
      </c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2449.69</v>
      </c>
      <c r="V836" s="17"/>
      <c r="X836" s="15" t="s">
        <v>18</v>
      </c>
      <c r="Y836" s="16">
        <f>SUM(Y817:Y835)</f>
        <v>2838.79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214" t="s">
        <v>30</v>
      </c>
      <c r="I849" s="214"/>
      <c r="J849" s="214"/>
      <c r="V849" s="17"/>
      <c r="AA849" s="233" t="s">
        <v>31</v>
      </c>
      <c r="AB849" s="233"/>
      <c r="AC849" s="233"/>
    </row>
    <row r="850" spans="2:41">
      <c r="H850" s="214"/>
      <c r="I850" s="214"/>
      <c r="J850" s="214"/>
      <c r="V850" s="17"/>
      <c r="AA850" s="233"/>
      <c r="AB850" s="233"/>
      <c r="AC850" s="233"/>
    </row>
    <row r="851" spans="2:41" ht="23.25">
      <c r="B851" s="24" t="s">
        <v>70</v>
      </c>
      <c r="V851" s="17"/>
      <c r="X851" s="198" t="s">
        <v>70</v>
      </c>
    </row>
    <row r="852" spans="2:41" ht="26.25">
      <c r="B852" s="23" t="s">
        <v>32</v>
      </c>
      <c r="C852" s="20">
        <f>IF(X809="PAGADO",0,C814)</f>
        <v>-2229.69</v>
      </c>
      <c r="E852" s="215" t="s">
        <v>204</v>
      </c>
      <c r="F852" s="215"/>
      <c r="G852" s="215"/>
      <c r="H852" s="215"/>
      <c r="V852" s="17"/>
      <c r="X852" s="199" t="s">
        <v>32</v>
      </c>
      <c r="Y852" s="20">
        <f>IF(B1649="PAGADO",0,C857)</f>
        <v>-2066.6309999999999</v>
      </c>
      <c r="AA852" s="231" t="s">
        <v>204</v>
      </c>
      <c r="AB852" s="231"/>
      <c r="AC852" s="231"/>
      <c r="AD852" s="231"/>
      <c r="AK852" s="222" t="s">
        <v>10</v>
      </c>
      <c r="AL852" s="222"/>
      <c r="AM852" s="222"/>
      <c r="AN852" s="222"/>
    </row>
    <row r="853" spans="2:41">
      <c r="B853" s="1" t="s">
        <v>0</v>
      </c>
      <c r="C853" s="19">
        <f>H868</f>
        <v>980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2090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>
        <v>45168</v>
      </c>
      <c r="F854" s="3" t="s">
        <v>199</v>
      </c>
      <c r="G854" s="3" t="s">
        <v>203</v>
      </c>
      <c r="H854" s="5">
        <v>580</v>
      </c>
      <c r="N854" s="25">
        <v>45216</v>
      </c>
      <c r="O854" s="3" t="s">
        <v>110</v>
      </c>
      <c r="P854" s="3"/>
      <c r="Q854" s="3"/>
      <c r="R854" s="18">
        <v>66.83</v>
      </c>
      <c r="S854" s="3"/>
      <c r="V854" s="17"/>
      <c r="Y854" s="20"/>
      <c r="AA854" s="4">
        <v>45187</v>
      </c>
      <c r="AB854" s="3" t="s">
        <v>1570</v>
      </c>
      <c r="AC854" s="3" t="s">
        <v>275</v>
      </c>
      <c r="AD854" s="5">
        <v>160</v>
      </c>
      <c r="AJ854" s="25">
        <v>45218</v>
      </c>
      <c r="AK854" s="3" t="s">
        <v>431</v>
      </c>
      <c r="AL854" s="3"/>
      <c r="AM854" s="3"/>
      <c r="AN854" s="18">
        <v>280</v>
      </c>
      <c r="AO854" s="3"/>
    </row>
    <row r="855" spans="2:41">
      <c r="B855" s="1" t="s">
        <v>24</v>
      </c>
      <c r="C855" s="19">
        <f>IF(C852&gt;0,C852+C853,C853)</f>
        <v>980</v>
      </c>
      <c r="E855" s="4">
        <v>45194</v>
      </c>
      <c r="F855" s="3" t="s">
        <v>412</v>
      </c>
      <c r="G855" s="3" t="s">
        <v>200</v>
      </c>
      <c r="H855" s="5">
        <v>200</v>
      </c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IF(Y852&gt;0,Y852+Y853,Y853)</f>
        <v>2090</v>
      </c>
      <c r="AA855" s="4">
        <v>45190</v>
      </c>
      <c r="AB855" s="3" t="s">
        <v>1570</v>
      </c>
      <c r="AC855" s="3" t="s">
        <v>275</v>
      </c>
      <c r="AD855" s="5">
        <v>210</v>
      </c>
      <c r="AJ855" s="25">
        <v>45222</v>
      </c>
      <c r="AK855" s="3" t="s">
        <v>431</v>
      </c>
      <c r="AL855" s="3"/>
      <c r="AM855" s="3"/>
      <c r="AN855" s="18">
        <v>240</v>
      </c>
      <c r="AO855" s="3"/>
    </row>
    <row r="856" spans="2:41">
      <c r="B856" s="1" t="s">
        <v>9</v>
      </c>
      <c r="C856" s="20">
        <f>C877</f>
        <v>3046.6309999999999</v>
      </c>
      <c r="E856" s="4">
        <v>45198</v>
      </c>
      <c r="F856" s="3" t="s">
        <v>412</v>
      </c>
      <c r="G856" s="3" t="s">
        <v>200</v>
      </c>
      <c r="H856" s="5">
        <v>200</v>
      </c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Y877</f>
        <v>2756.6309999999999</v>
      </c>
      <c r="AA856" s="4">
        <v>45220</v>
      </c>
      <c r="AB856" s="3" t="s">
        <v>1570</v>
      </c>
      <c r="AC856" s="3" t="s">
        <v>275</v>
      </c>
      <c r="AD856" s="5">
        <v>580</v>
      </c>
      <c r="AJ856" s="25">
        <v>45222</v>
      </c>
      <c r="AK856" s="3" t="s">
        <v>1385</v>
      </c>
      <c r="AL856" s="3"/>
      <c r="AM856" s="3"/>
      <c r="AN856" s="18">
        <v>100</v>
      </c>
      <c r="AO856" s="3"/>
    </row>
    <row r="857" spans="2:41">
      <c r="B857" s="6" t="s">
        <v>26</v>
      </c>
      <c r="C857" s="21">
        <f>C855-C856</f>
        <v>-2066.6309999999999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27</v>
      </c>
      <c r="Y857" s="21">
        <f>Y855-Y856</f>
        <v>-666.63099999999986</v>
      </c>
      <c r="AA857" s="4">
        <v>45196</v>
      </c>
      <c r="AB857" s="3" t="s">
        <v>85</v>
      </c>
      <c r="AC857" s="3" t="s">
        <v>86</v>
      </c>
      <c r="AD857" s="5">
        <v>200</v>
      </c>
      <c r="AJ857" s="25">
        <v>45223</v>
      </c>
      <c r="AK857" s="3" t="s">
        <v>110</v>
      </c>
      <c r="AL857" s="3"/>
      <c r="AM857" s="3"/>
      <c r="AN857" s="18">
        <v>70</v>
      </c>
      <c r="AO857" s="3"/>
    </row>
    <row r="858" spans="2:41">
      <c r="B858" s="6"/>
      <c r="C858" s="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32" t="str">
        <f>IF(Y857&lt;0,"NO PAGAR","COBRAR'")</f>
        <v>NO PAGAR</v>
      </c>
      <c r="Y858" s="232"/>
      <c r="AA858" s="4">
        <v>45203</v>
      </c>
      <c r="AB858" s="3" t="s">
        <v>85</v>
      </c>
      <c r="AC858" s="3" t="s">
        <v>86</v>
      </c>
      <c r="AD858" s="5">
        <v>150</v>
      </c>
      <c r="AJ858" s="3"/>
      <c r="AK858" s="3"/>
      <c r="AL858" s="3"/>
      <c r="AM858" s="3"/>
      <c r="AN858" s="18"/>
      <c r="AO858" s="3"/>
    </row>
    <row r="859" spans="2:41" ht="23.25">
      <c r="B859" s="216" t="str">
        <f>IF(C857&lt;0,"NO PAGAR","COBRAR'")</f>
        <v>NO PAGAR</v>
      </c>
      <c r="C859" s="216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/>
      <c r="Y859" s="8"/>
      <c r="AA859" s="4">
        <v>45205</v>
      </c>
      <c r="AB859" s="3" t="s">
        <v>85</v>
      </c>
      <c r="AC859" s="3" t="s">
        <v>86</v>
      </c>
      <c r="AD859" s="5">
        <v>200</v>
      </c>
      <c r="AJ859" s="3"/>
      <c r="AK859" s="3"/>
      <c r="AL859" s="3"/>
      <c r="AM859" s="3"/>
      <c r="AN859" s="18"/>
      <c r="AO859" s="3"/>
    </row>
    <row r="860" spans="2:41">
      <c r="B860" s="209" t="s">
        <v>9</v>
      </c>
      <c r="C860" s="2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09" t="s">
        <v>9</v>
      </c>
      <c r="Y860" s="210"/>
      <c r="AA860" s="4">
        <v>45208</v>
      </c>
      <c r="AB860" s="3" t="s">
        <v>85</v>
      </c>
      <c r="AC860" s="3" t="s">
        <v>86</v>
      </c>
      <c r="AD860" s="5">
        <v>200</v>
      </c>
      <c r="AJ860" s="3"/>
      <c r="AK860" s="3"/>
      <c r="AL860" s="3"/>
      <c r="AM860" s="3"/>
      <c r="AN860" s="18"/>
      <c r="AO860" s="3"/>
    </row>
    <row r="861" spans="2:41">
      <c r="B861" s="9" t="str">
        <f>IF(Y814&lt;0,"SALDO ADELANTADO","SALDO A FAVOR '")</f>
        <v>SALDO ADELANTADO</v>
      </c>
      <c r="C861" s="10">
        <f>IF(Y814&lt;=0,Y814*-1)</f>
        <v>2508.79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tr">
        <f>IF(C857&lt;0,"SALDO ADELANTADO","SALDO A FAVOR'")</f>
        <v>SALDO ADELANTADO</v>
      </c>
      <c r="Y861" s="10">
        <f>IF(C857&lt;=0,C857*-1)</f>
        <v>2066.6309999999999</v>
      </c>
      <c r="AA861" s="4">
        <v>45212</v>
      </c>
      <c r="AB861" s="3" t="s">
        <v>85</v>
      </c>
      <c r="AC861" s="3" t="s">
        <v>86</v>
      </c>
      <c r="AD861" s="5">
        <v>200</v>
      </c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R870</f>
        <v>66.83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AN870</f>
        <v>690</v>
      </c>
      <c r="AA862" s="4">
        <v>45155</v>
      </c>
      <c r="AB862" s="3" t="s">
        <v>168</v>
      </c>
      <c r="AC862" s="3" t="s">
        <v>152</v>
      </c>
      <c r="AD862" s="5">
        <v>190</v>
      </c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211" t="s">
        <v>7</v>
      </c>
      <c r="F868" s="212"/>
      <c r="G868" s="213"/>
      <c r="H868" s="5">
        <f>SUM(H854:H867)</f>
        <v>980</v>
      </c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211" t="s">
        <v>7</v>
      </c>
      <c r="AB868" s="212"/>
      <c r="AC868" s="213"/>
      <c r="AD868" s="5">
        <f>SUM(AD854:AD867)</f>
        <v>2090</v>
      </c>
      <c r="AJ868" s="3"/>
      <c r="AK868" s="3"/>
      <c r="AL868" s="3"/>
      <c r="AM868" s="3"/>
      <c r="AN868" s="18"/>
      <c r="AO868" s="3"/>
    </row>
    <row r="869" spans="2:41">
      <c r="B869" s="11" t="s">
        <v>1560</v>
      </c>
      <c r="C869" s="10">
        <f>R876</f>
        <v>471.01099999999997</v>
      </c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211" t="s">
        <v>7</v>
      </c>
      <c r="O870" s="212"/>
      <c r="P870" s="212"/>
      <c r="Q870" s="213"/>
      <c r="R870" s="18">
        <f>SUM(R854:R869)</f>
        <v>66.83</v>
      </c>
      <c r="S870" s="3"/>
      <c r="V870" s="17"/>
      <c r="X870" s="11"/>
      <c r="Y870" s="10"/>
      <c r="AJ870" s="211" t="s">
        <v>7</v>
      </c>
      <c r="AK870" s="212"/>
      <c r="AL870" s="212"/>
      <c r="AM870" s="213"/>
      <c r="AN870" s="18">
        <f>SUM(AN854:AN869)</f>
        <v>690</v>
      </c>
      <c r="AO870" s="3"/>
    </row>
    <row r="871" spans="2:41">
      <c r="B871" s="12"/>
      <c r="C871" s="10"/>
      <c r="N871" t="s">
        <v>1556</v>
      </c>
      <c r="O871" s="196">
        <v>44995</v>
      </c>
      <c r="P871" t="s">
        <v>466</v>
      </c>
      <c r="Q871" t="s">
        <v>474</v>
      </c>
      <c r="R871">
        <v>80</v>
      </c>
      <c r="S871">
        <v>45.712000000000003</v>
      </c>
      <c r="V871" s="17"/>
      <c r="X871" s="11"/>
      <c r="Y871" s="10"/>
    </row>
    <row r="872" spans="2:41">
      <c r="B872" s="12"/>
      <c r="C872" s="10"/>
      <c r="N872" t="s">
        <v>1556</v>
      </c>
      <c r="O872" s="196">
        <v>45148</v>
      </c>
      <c r="P872" t="s">
        <v>466</v>
      </c>
      <c r="Q872" t="s">
        <v>474</v>
      </c>
      <c r="R872">
        <v>108</v>
      </c>
      <c r="S872">
        <v>61.713999999999999</v>
      </c>
      <c r="V872" s="17"/>
      <c r="X872" s="11"/>
      <c r="Y872" s="10"/>
    </row>
    <row r="873" spans="2:41">
      <c r="B873" s="12"/>
      <c r="C873" s="10"/>
      <c r="E873" s="14"/>
      <c r="N873" t="s">
        <v>1556</v>
      </c>
      <c r="O873" s="196">
        <v>45270</v>
      </c>
      <c r="P873" t="s">
        <v>466</v>
      </c>
      <c r="Q873" t="s">
        <v>474</v>
      </c>
      <c r="R873">
        <v>92</v>
      </c>
      <c r="S873">
        <v>52.57</v>
      </c>
      <c r="V873" s="17"/>
      <c r="X873" s="11"/>
      <c r="Y873" s="10"/>
      <c r="AA873" s="14"/>
    </row>
    <row r="874" spans="2:41">
      <c r="B874" s="12"/>
      <c r="C874" s="10"/>
      <c r="N874" t="s">
        <v>1556</v>
      </c>
      <c r="O874" s="196">
        <v>45270</v>
      </c>
      <c r="P874" t="s">
        <v>466</v>
      </c>
      <c r="Q874" t="s">
        <v>474</v>
      </c>
      <c r="R874">
        <v>116.011</v>
      </c>
      <c r="S874">
        <v>66.292000000000002</v>
      </c>
      <c r="V874" s="17"/>
      <c r="X874" s="11"/>
      <c r="Y874" s="10"/>
    </row>
    <row r="875" spans="2:41">
      <c r="B875" s="12"/>
      <c r="C875" s="10"/>
      <c r="N875" t="s">
        <v>1556</v>
      </c>
      <c r="O875" t="s">
        <v>1557</v>
      </c>
      <c r="P875" t="s">
        <v>466</v>
      </c>
      <c r="Q875" t="s">
        <v>474</v>
      </c>
      <c r="R875">
        <v>75</v>
      </c>
      <c r="S875">
        <v>42.856999999999999</v>
      </c>
      <c r="V875" s="17"/>
      <c r="X875" s="11"/>
      <c r="Y875" s="10"/>
    </row>
    <row r="876" spans="2:41">
      <c r="B876" s="12"/>
      <c r="C876" s="10"/>
      <c r="R876">
        <f>SUM(R871:R875)</f>
        <v>471.01099999999997</v>
      </c>
      <c r="V876" s="17"/>
      <c r="X876" s="11"/>
      <c r="Y876" s="10"/>
    </row>
    <row r="877" spans="2:41">
      <c r="B877" s="15" t="s">
        <v>18</v>
      </c>
      <c r="C877" s="16">
        <f>SUM(C861:C876)</f>
        <v>3046.6309999999999</v>
      </c>
      <c r="D877" t="s">
        <v>22</v>
      </c>
      <c r="E877" t="s">
        <v>21</v>
      </c>
      <c r="V877" s="17"/>
      <c r="X877" s="15" t="s">
        <v>18</v>
      </c>
      <c r="Y877" s="16">
        <f>SUM(Y861:Y876)</f>
        <v>2756.6309999999999</v>
      </c>
      <c r="Z877" t="s">
        <v>22</v>
      </c>
      <c r="AA877" t="s">
        <v>21</v>
      </c>
    </row>
    <row r="878" spans="2:41">
      <c r="E878" s="1" t="s">
        <v>19</v>
      </c>
      <c r="V878" s="17"/>
      <c r="AA878" s="1" t="s">
        <v>19</v>
      </c>
    </row>
    <row r="879" spans="2:41">
      <c r="V879" s="17"/>
    </row>
    <row r="880" spans="2:41">
      <c r="V880" s="17"/>
    </row>
    <row r="881" spans="8:31">
      <c r="V881" s="17"/>
    </row>
    <row r="882" spans="8:31">
      <c r="V882" s="17"/>
    </row>
    <row r="883" spans="8:31">
      <c r="V883" s="17"/>
    </row>
    <row r="884" spans="8:31">
      <c r="V884" s="17"/>
    </row>
    <row r="885" spans="8:31">
      <c r="V885" s="17"/>
    </row>
    <row r="886" spans="8:31">
      <c r="V886" s="17"/>
    </row>
    <row r="887" spans="8:31">
      <c r="V887" s="17"/>
    </row>
    <row r="888" spans="8:31">
      <c r="V888" s="17"/>
    </row>
    <row r="889" spans="8:31">
      <c r="V889" s="17"/>
    </row>
    <row r="890" spans="8:31">
      <c r="V890" s="17"/>
    </row>
    <row r="891" spans="8:31">
      <c r="V891" s="17"/>
    </row>
    <row r="892" spans="8:31">
      <c r="V892" s="17"/>
      <c r="AC892" s="217" t="s">
        <v>29</v>
      </c>
      <c r="AD892" s="217"/>
      <c r="AE892" s="217"/>
    </row>
    <row r="893" spans="8:31">
      <c r="H893" s="214" t="s">
        <v>28</v>
      </c>
      <c r="I893" s="214"/>
      <c r="J893" s="214"/>
      <c r="V893" s="17"/>
      <c r="AC893" s="217"/>
      <c r="AD893" s="217"/>
      <c r="AE893" s="217"/>
    </row>
    <row r="894" spans="8:31">
      <c r="H894" s="214"/>
      <c r="I894" s="214"/>
      <c r="J894" s="214"/>
      <c r="V894" s="17"/>
      <c r="AC894" s="217"/>
      <c r="AD894" s="217"/>
      <c r="AE894" s="217"/>
    </row>
    <row r="895" spans="8:31">
      <c r="V895" s="17"/>
    </row>
    <row r="896" spans="8:31">
      <c r="V896" s="17"/>
    </row>
    <row r="897" spans="2:41" ht="23.25">
      <c r="B897" s="22" t="s">
        <v>71</v>
      </c>
      <c r="V897" s="17"/>
      <c r="X897" s="22" t="s">
        <v>71</v>
      </c>
    </row>
    <row r="898" spans="2:41" ht="23.25">
      <c r="B898" s="23" t="s">
        <v>32</v>
      </c>
      <c r="C898" s="20">
        <f>IF(X852="PAGADO",0,Y857)</f>
        <v>-666.63099999999986</v>
      </c>
      <c r="E898" s="215" t="s">
        <v>204</v>
      </c>
      <c r="F898" s="215"/>
      <c r="G898" s="215"/>
      <c r="H898" s="215"/>
      <c r="V898" s="17"/>
      <c r="X898" s="23" t="s">
        <v>32</v>
      </c>
      <c r="Y898" s="20">
        <f>IF(B898="PAGADO",0,C903)</f>
        <v>-387.92099999999982</v>
      </c>
      <c r="AA898" s="215" t="s">
        <v>204</v>
      </c>
      <c r="AB898" s="215"/>
      <c r="AC898" s="215"/>
      <c r="AD898" s="215"/>
    </row>
    <row r="899" spans="2:41">
      <c r="B899" s="1" t="s">
        <v>0</v>
      </c>
      <c r="C899" s="19">
        <f>H914</f>
        <v>1400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570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>
        <v>45226</v>
      </c>
      <c r="F900" s="3" t="s">
        <v>1614</v>
      </c>
      <c r="G900" s="3" t="s">
        <v>261</v>
      </c>
      <c r="H900" s="5">
        <v>210</v>
      </c>
      <c r="N900" s="25">
        <v>45226</v>
      </c>
      <c r="O900" s="3" t="s">
        <v>110</v>
      </c>
      <c r="P900" s="3"/>
      <c r="Q900" s="3"/>
      <c r="R900" s="18">
        <v>280</v>
      </c>
      <c r="S900" s="3"/>
      <c r="V900" s="17"/>
      <c r="Y900" s="20"/>
      <c r="AA900" s="4">
        <v>45202</v>
      </c>
      <c r="AB900" s="3" t="s">
        <v>1206</v>
      </c>
      <c r="AC900" s="3" t="s">
        <v>1209</v>
      </c>
      <c r="AD900" s="5">
        <v>285</v>
      </c>
      <c r="AJ900" s="25">
        <v>45237</v>
      </c>
      <c r="AK900" s="3" t="s">
        <v>110</v>
      </c>
      <c r="AL900" s="3"/>
      <c r="AM900" s="3"/>
      <c r="AN900" s="18">
        <v>500</v>
      </c>
      <c r="AO900" s="3"/>
    </row>
    <row r="901" spans="2:41">
      <c r="B901" s="1" t="s">
        <v>24</v>
      </c>
      <c r="C901" s="19">
        <f>IF(C898&gt;0,C898+C899,C899)</f>
        <v>1400</v>
      </c>
      <c r="E901" s="4">
        <v>45217</v>
      </c>
      <c r="F901" s="3" t="s">
        <v>412</v>
      </c>
      <c r="G901" s="3" t="s">
        <v>200</v>
      </c>
      <c r="H901" s="5">
        <v>200</v>
      </c>
      <c r="N901" s="25">
        <v>45231</v>
      </c>
      <c r="O901" s="3" t="s">
        <v>110</v>
      </c>
      <c r="P901" s="3"/>
      <c r="Q901" s="3"/>
      <c r="R901" s="18">
        <v>445</v>
      </c>
      <c r="S901" s="3"/>
      <c r="V901" s="17"/>
      <c r="X901" s="1" t="s">
        <v>24</v>
      </c>
      <c r="Y901" s="19">
        <f>IF(Y898&gt;0,Y899+Y898,Y899)</f>
        <v>570</v>
      </c>
      <c r="AA901" s="4">
        <v>45207</v>
      </c>
      <c r="AB901" s="3" t="s">
        <v>1206</v>
      </c>
      <c r="AC901" s="3" t="s">
        <v>1209</v>
      </c>
      <c r="AD901" s="5">
        <v>285</v>
      </c>
      <c r="AJ901" s="25">
        <v>45237</v>
      </c>
      <c r="AK901" s="3" t="s">
        <v>1641</v>
      </c>
      <c r="AL901" s="3"/>
      <c r="AM901" s="3"/>
      <c r="AN901" s="18">
        <v>50</v>
      </c>
      <c r="AO901" s="3"/>
    </row>
    <row r="902" spans="2:41">
      <c r="B902" s="1" t="s">
        <v>9</v>
      </c>
      <c r="C902" s="20">
        <f>C925</f>
        <v>1787.9209999999998</v>
      </c>
      <c r="E902" s="4">
        <v>45210</v>
      </c>
      <c r="F902" s="3" t="s">
        <v>199</v>
      </c>
      <c r="G902" s="3" t="s">
        <v>1618</v>
      </c>
      <c r="H902" s="5">
        <v>580</v>
      </c>
      <c r="N902" s="25">
        <v>45200</v>
      </c>
      <c r="O902" s="3" t="s">
        <v>110</v>
      </c>
      <c r="P902" s="3"/>
      <c r="Q902" s="3"/>
      <c r="R902" s="18">
        <v>120</v>
      </c>
      <c r="S902" s="3"/>
      <c r="V902" s="17"/>
      <c r="X902" s="1" t="s">
        <v>9</v>
      </c>
      <c r="Y902" s="20">
        <f>Y925</f>
        <v>1445.6809999999998</v>
      </c>
      <c r="AA902" s="4"/>
      <c r="AB902" s="3"/>
      <c r="AC902" s="3"/>
      <c r="AD902" s="5"/>
      <c r="AJ902" s="25">
        <v>45238</v>
      </c>
      <c r="AK902" s="3" t="s">
        <v>1535</v>
      </c>
      <c r="AL902" s="3"/>
      <c r="AM902" s="3"/>
      <c r="AN902" s="159">
        <v>59.1</v>
      </c>
      <c r="AO902" s="3"/>
    </row>
    <row r="903" spans="2:41">
      <c r="B903" s="6" t="s">
        <v>25</v>
      </c>
      <c r="C903" s="21">
        <f>C901-C902</f>
        <v>-387.92099999999982</v>
      </c>
      <c r="E903" s="4">
        <v>45169</v>
      </c>
      <c r="F903" s="3" t="s">
        <v>1621</v>
      </c>
      <c r="G903" s="3"/>
      <c r="H903" s="5">
        <v>100</v>
      </c>
      <c r="N903" s="3"/>
      <c r="O903" s="3"/>
      <c r="P903" s="3"/>
      <c r="Q903" s="3"/>
      <c r="R903" s="18"/>
      <c r="S903" s="3"/>
      <c r="V903" s="17"/>
      <c r="X903" s="6" t="s">
        <v>8</v>
      </c>
      <c r="Y903" s="21">
        <f>Y901-Y902</f>
        <v>-875.68099999999981</v>
      </c>
      <c r="AA903" s="4"/>
      <c r="AB903" s="3"/>
      <c r="AC903" s="3"/>
      <c r="AD903" s="5"/>
      <c r="AJ903" s="25">
        <v>45240</v>
      </c>
      <c r="AK903" s="3" t="s">
        <v>431</v>
      </c>
      <c r="AL903" s="3"/>
      <c r="AM903" s="3"/>
      <c r="AN903" s="18">
        <v>400</v>
      </c>
      <c r="AO903" s="3"/>
    </row>
    <row r="904" spans="2:41" ht="26.25">
      <c r="B904" s="218" t="str">
        <f>IF(C903&lt;0,"NO PAGAR","COBRAR")</f>
        <v>NO PAGAR</v>
      </c>
      <c r="C904" s="218"/>
      <c r="E904" s="4">
        <v>45230</v>
      </c>
      <c r="F904" s="3" t="s">
        <v>1622</v>
      </c>
      <c r="G904" s="3" t="s">
        <v>200</v>
      </c>
      <c r="H904" s="5">
        <v>310</v>
      </c>
      <c r="N904" s="3"/>
      <c r="O904" s="3"/>
      <c r="P904" s="3"/>
      <c r="Q904" s="3"/>
      <c r="R904" s="18"/>
      <c r="S904" s="3"/>
      <c r="V904" s="17"/>
      <c r="X904" s="218" t="str">
        <f>IF(Y903&lt;0,"NO PAGAR","COBRAR")</f>
        <v>NO PAGAR</v>
      </c>
      <c r="Y904" s="21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209" t="s">
        <v>9</v>
      </c>
      <c r="C905" s="2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09" t="s">
        <v>9</v>
      </c>
      <c r="Y905" s="2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IF(C939&lt;0,"SALDO A FAVOR","SALDO ADELANTAD0'")</f>
        <v>SALDO ADELANTAD0'</v>
      </c>
      <c r="C906" s="10">
        <f>IF(Y857&lt;=0,Y857*-1)</f>
        <v>666.63099999999986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IF(C903&lt;0,"SALDO ADELANTADO","SALDO A FAVOR'")</f>
        <v>SALDO ADELANTADO</v>
      </c>
      <c r="Y906" s="10">
        <f>IF(C903&lt;=0,C903*-1)</f>
        <v>387.92099999999982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R916</f>
        <v>845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AN916</f>
        <v>1009.1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>
        <v>20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1509</v>
      </c>
      <c r="Y913" s="10">
        <v>48.66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1637</v>
      </c>
      <c r="C914" s="10">
        <f>R919</f>
        <v>106.28999999999999</v>
      </c>
      <c r="E914" s="211" t="s">
        <v>7</v>
      </c>
      <c r="F914" s="212"/>
      <c r="G914" s="213"/>
      <c r="H914" s="5">
        <f>SUM(H900:H913)</f>
        <v>1400</v>
      </c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211" t="s">
        <v>7</v>
      </c>
      <c r="AB914" s="212"/>
      <c r="AC914" s="213"/>
      <c r="AD914" s="5">
        <f>SUM(AD900:AD913)</f>
        <v>570</v>
      </c>
      <c r="AJ914" s="3"/>
      <c r="AK914" s="3"/>
      <c r="AL914" s="3"/>
      <c r="AM914" s="3"/>
      <c r="AN914" s="18"/>
      <c r="AO914" s="3"/>
    </row>
    <row r="915" spans="2:41">
      <c r="B915" s="12"/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2"/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211" t="s">
        <v>7</v>
      </c>
      <c r="O916" s="212"/>
      <c r="P916" s="212"/>
      <c r="Q916" s="213"/>
      <c r="R916" s="18">
        <f>SUM(R900:R915)</f>
        <v>845</v>
      </c>
      <c r="S916" s="3"/>
      <c r="V916" s="17"/>
      <c r="X916" s="12"/>
      <c r="Y916" s="10"/>
      <c r="AJ916" s="211" t="s">
        <v>7</v>
      </c>
      <c r="AK916" s="212"/>
      <c r="AL916" s="212"/>
      <c r="AM916" s="213"/>
      <c r="AN916" s="18">
        <f>SUM(AN900:AN915)</f>
        <v>1009.1</v>
      </c>
      <c r="AO916" s="3"/>
    </row>
    <row r="917" spans="2:41">
      <c r="B917" s="12"/>
      <c r="C917" s="10"/>
      <c r="N917" s="125" t="s">
        <v>466</v>
      </c>
      <c r="O917" s="125" t="s">
        <v>468</v>
      </c>
      <c r="P917" s="126">
        <v>45219.494143520002</v>
      </c>
      <c r="Q917" s="127">
        <v>41.716000000000001</v>
      </c>
      <c r="R917" s="127">
        <v>73</v>
      </c>
      <c r="V917" s="17"/>
      <c r="X917" s="12"/>
      <c r="Y917" s="10"/>
    </row>
    <row r="918" spans="2:41">
      <c r="B918" s="12"/>
      <c r="C918" s="10"/>
      <c r="N918" s="125" t="s">
        <v>466</v>
      </c>
      <c r="O918" s="125" t="s">
        <v>468</v>
      </c>
      <c r="P918" s="126">
        <v>45219.522280090001</v>
      </c>
      <c r="Q918" s="127">
        <v>19.023</v>
      </c>
      <c r="R918" s="127">
        <v>33.29</v>
      </c>
      <c r="V918" s="17"/>
      <c r="X918" s="12"/>
      <c r="Y918" s="10"/>
    </row>
    <row r="919" spans="2:41">
      <c r="B919" s="12"/>
      <c r="C919" s="10"/>
      <c r="E919" s="14"/>
      <c r="R919" s="187">
        <f>SUM(R917:R918)</f>
        <v>106.28999999999999</v>
      </c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1787.9209999999998</v>
      </c>
      <c r="V925" s="17"/>
      <c r="X925" s="15" t="s">
        <v>18</v>
      </c>
      <c r="Y925" s="16">
        <f>SUM(Y906:Y924)</f>
        <v>1445.6809999999998</v>
      </c>
    </row>
    <row r="926" spans="2:41">
      <c r="D926" t="s">
        <v>22</v>
      </c>
      <c r="E926" t="s">
        <v>21</v>
      </c>
      <c r="V926" s="17"/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1:43">
      <c r="V929" s="17"/>
    </row>
    <row r="930" spans="1:43">
      <c r="V930" s="17"/>
    </row>
    <row r="931" spans="1:43">
      <c r="V931" s="17"/>
    </row>
    <row r="932" spans="1:43">
      <c r="V932" s="17"/>
    </row>
    <row r="933" spans="1:43">
      <c r="V933" s="17"/>
    </row>
    <row r="934" spans="1:43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>
      <c r="V937" s="17"/>
    </row>
    <row r="938" spans="1:43">
      <c r="H938" s="214" t="s">
        <v>30</v>
      </c>
      <c r="I938" s="214"/>
      <c r="J938" s="214"/>
      <c r="V938" s="17"/>
      <c r="AA938" s="214" t="s">
        <v>31</v>
      </c>
      <c r="AB938" s="214"/>
      <c r="AC938" s="214"/>
    </row>
    <row r="939" spans="1:43">
      <c r="H939" s="214"/>
      <c r="I939" s="214"/>
      <c r="J939" s="214"/>
      <c r="V939" s="17"/>
      <c r="AA939" s="214"/>
      <c r="AB939" s="214"/>
      <c r="AC939" s="214"/>
    </row>
    <row r="940" spans="1:43">
      <c r="V940" s="17"/>
    </row>
    <row r="941" spans="1:43">
      <c r="V941" s="17"/>
    </row>
    <row r="942" spans="1:43" ht="23.25">
      <c r="B942" s="24" t="s">
        <v>73</v>
      </c>
      <c r="V942" s="17"/>
      <c r="X942" s="22" t="s">
        <v>71</v>
      </c>
    </row>
    <row r="943" spans="1:43" ht="23.25">
      <c r="B943" s="23" t="s">
        <v>32</v>
      </c>
      <c r="C943" s="20">
        <f>IF(X898="PAGADO",0,C903)</f>
        <v>-387.92099999999982</v>
      </c>
      <c r="E943" s="215" t="s">
        <v>204</v>
      </c>
      <c r="F943" s="215"/>
      <c r="G943" s="215"/>
      <c r="H943" s="215"/>
      <c r="V943" s="17"/>
      <c r="X943" s="23" t="s">
        <v>32</v>
      </c>
      <c r="Y943" s="20">
        <f>IF(B1743="PAGADO",0,C948)</f>
        <v>-236.07099999999991</v>
      </c>
      <c r="AA943" s="215" t="s">
        <v>20</v>
      </c>
      <c r="AB943" s="215"/>
      <c r="AC943" s="215"/>
      <c r="AD943" s="215"/>
    </row>
    <row r="944" spans="1:43">
      <c r="B944" s="1" t="s">
        <v>0</v>
      </c>
      <c r="C944" s="19">
        <f>H959</f>
        <v>1340</v>
      </c>
      <c r="E944" s="2" t="s">
        <v>1</v>
      </c>
      <c r="F944" s="2" t="s">
        <v>2</v>
      </c>
      <c r="G944" s="2" t="s">
        <v>3</v>
      </c>
      <c r="H944" s="2" t="s">
        <v>4</v>
      </c>
      <c r="N944" s="2" t="s">
        <v>1</v>
      </c>
      <c r="O944" s="2" t="s">
        <v>5</v>
      </c>
      <c r="P944" s="2" t="s">
        <v>4</v>
      </c>
      <c r="Q944" s="2" t="s">
        <v>6</v>
      </c>
      <c r="R944" s="2" t="s">
        <v>7</v>
      </c>
      <c r="S944" s="3"/>
      <c r="V944" s="17"/>
      <c r="X944" s="1" t="s">
        <v>0</v>
      </c>
      <c r="Y944" s="19">
        <f>AD959</f>
        <v>0</v>
      </c>
      <c r="AA944" s="2" t="s">
        <v>1</v>
      </c>
      <c r="AB944" s="2" t="s">
        <v>2</v>
      </c>
      <c r="AC944" s="2" t="s">
        <v>3</v>
      </c>
      <c r="AD944" s="2" t="s">
        <v>4</v>
      </c>
      <c r="AJ944" s="2" t="s">
        <v>1</v>
      </c>
      <c r="AK944" s="2" t="s">
        <v>5</v>
      </c>
      <c r="AL944" s="2" t="s">
        <v>4</v>
      </c>
      <c r="AM944" s="2" t="s">
        <v>6</v>
      </c>
      <c r="AN944" s="2" t="s">
        <v>7</v>
      </c>
      <c r="AO944" s="3"/>
    </row>
    <row r="945" spans="2:41">
      <c r="C945" s="20"/>
      <c r="E945" s="4">
        <v>45175</v>
      </c>
      <c r="F945" s="3" t="s">
        <v>1665</v>
      </c>
      <c r="G945" s="3" t="s">
        <v>200</v>
      </c>
      <c r="H945" s="5">
        <v>130</v>
      </c>
      <c r="N945" s="25">
        <v>45245</v>
      </c>
      <c r="O945" s="3" t="s">
        <v>110</v>
      </c>
      <c r="P945" s="3"/>
      <c r="Q945" s="3"/>
      <c r="R945" s="18">
        <v>145</v>
      </c>
      <c r="S945" s="3"/>
      <c r="V945" s="17"/>
      <c r="Y945" s="20"/>
      <c r="AA945" s="4"/>
      <c r="AB945" s="3"/>
      <c r="AC945" s="3"/>
      <c r="AD945" s="5"/>
      <c r="AJ945" s="25">
        <v>45250</v>
      </c>
      <c r="AK945" s="3" t="s">
        <v>1693</v>
      </c>
      <c r="AL945" s="3"/>
      <c r="AM945" s="3"/>
      <c r="AN945" s="18">
        <v>169</v>
      </c>
      <c r="AO945" s="3"/>
    </row>
    <row r="946" spans="2:41">
      <c r="B946" s="1" t="s">
        <v>24</v>
      </c>
      <c r="C946" s="19">
        <f>IF(C943&gt;0,C943+C944,C944)</f>
        <v>1340</v>
      </c>
      <c r="E946" s="4">
        <v>45198</v>
      </c>
      <c r="F946" s="3" t="s">
        <v>1614</v>
      </c>
      <c r="G946" s="3" t="s">
        <v>261</v>
      </c>
      <c r="H946" s="5">
        <v>210</v>
      </c>
      <c r="N946" s="25">
        <v>45245</v>
      </c>
      <c r="O946" s="3" t="s">
        <v>110</v>
      </c>
      <c r="P946" s="3"/>
      <c r="Q946" s="3"/>
      <c r="R946" s="18">
        <v>170</v>
      </c>
      <c r="S946" s="3"/>
      <c r="V946" s="17"/>
      <c r="X946" s="1" t="s">
        <v>24</v>
      </c>
      <c r="Y946" s="19">
        <f>IF(Y943&gt;0,Y943+Y944,Y944)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" t="s">
        <v>9</v>
      </c>
      <c r="C947" s="20">
        <f>C971</f>
        <v>1576.0709999999999</v>
      </c>
      <c r="E947" s="4">
        <v>45219</v>
      </c>
      <c r="F947" s="3" t="s">
        <v>412</v>
      </c>
      <c r="G947" s="3" t="s">
        <v>200</v>
      </c>
      <c r="H947" s="5">
        <v>200</v>
      </c>
      <c r="N947" s="25">
        <v>45246</v>
      </c>
      <c r="O947" s="3" t="s">
        <v>1687</v>
      </c>
      <c r="P947" s="3"/>
      <c r="Q947" s="3"/>
      <c r="R947" s="18">
        <v>285.39</v>
      </c>
      <c r="S947" s="3"/>
      <c r="V947" s="17"/>
      <c r="X947" s="1" t="s">
        <v>9</v>
      </c>
      <c r="Y947" s="20">
        <f>Y971</f>
        <v>597.0809999999999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6" t="s">
        <v>26</v>
      </c>
      <c r="C948" s="21">
        <f>C946-C947</f>
        <v>-236.07099999999991</v>
      </c>
      <c r="E948" s="4">
        <v>45222</v>
      </c>
      <c r="F948" s="3" t="s">
        <v>412</v>
      </c>
      <c r="G948" s="3" t="s">
        <v>200</v>
      </c>
      <c r="H948" s="5">
        <v>200</v>
      </c>
      <c r="N948" s="25">
        <v>45246</v>
      </c>
      <c r="O948" s="3" t="s">
        <v>1688</v>
      </c>
      <c r="P948" s="3"/>
      <c r="Q948" s="3"/>
      <c r="R948" s="18">
        <v>100</v>
      </c>
      <c r="S948" s="3"/>
      <c r="V948" s="17"/>
      <c r="X948" s="6" t="s">
        <v>27</v>
      </c>
      <c r="Y948" s="21">
        <f>Y946-Y947</f>
        <v>-597.0809999999999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ht="23.25">
      <c r="B949" s="6"/>
      <c r="C949" s="7"/>
      <c r="E949" s="4">
        <v>45224</v>
      </c>
      <c r="F949" s="3" t="s">
        <v>412</v>
      </c>
      <c r="G949" s="3" t="s">
        <v>200</v>
      </c>
      <c r="H949" s="5">
        <v>200</v>
      </c>
      <c r="N949" s="3"/>
      <c r="O949" s="3"/>
      <c r="P949" s="3"/>
      <c r="Q949" s="3"/>
      <c r="R949" s="18"/>
      <c r="S949" s="3"/>
      <c r="V949" s="17"/>
      <c r="X949" s="216" t="str">
        <f>IF(Y948&lt;0,"NO PAGAR","COBRAR'")</f>
        <v>NO PAGAR</v>
      </c>
      <c r="Y949" s="216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3.25">
      <c r="B950" s="216" t="str">
        <f>IF(C948&lt;0,"NO PAGAR","COBRAR'")</f>
        <v>NO PAGAR</v>
      </c>
      <c r="C950" s="216"/>
      <c r="E950" s="4">
        <v>45226</v>
      </c>
      <c r="F950" s="3" t="s">
        <v>412</v>
      </c>
      <c r="G950" s="3" t="s">
        <v>200</v>
      </c>
      <c r="H950" s="5">
        <v>200</v>
      </c>
      <c r="N950" s="3"/>
      <c r="O950" s="3"/>
      <c r="P950" s="3"/>
      <c r="Q950" s="3"/>
      <c r="R950" s="18"/>
      <c r="S950" s="3"/>
      <c r="V950" s="17"/>
      <c r="X950" s="6"/>
      <c r="Y950" s="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209" t="s">
        <v>9</v>
      </c>
      <c r="C951" s="210"/>
      <c r="E951" s="4">
        <v>45229</v>
      </c>
      <c r="F951" s="3" t="s">
        <v>412</v>
      </c>
      <c r="G951" s="3" t="s">
        <v>200</v>
      </c>
      <c r="H951" s="5">
        <v>200</v>
      </c>
      <c r="N951" s="3"/>
      <c r="O951" s="3"/>
      <c r="P951" s="3"/>
      <c r="Q951" s="3"/>
      <c r="R951" s="18"/>
      <c r="S951" s="3"/>
      <c r="V951" s="17"/>
      <c r="X951" s="209" t="s">
        <v>9</v>
      </c>
      <c r="Y951" s="2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9" t="str">
        <f>IF(Y903&lt;0,"SALDO ADELANTADO","SALDO A FAVOR '")</f>
        <v>SALDO ADELANTADO</v>
      </c>
      <c r="C952" s="10">
        <f>IF(Y903&lt;=0,Y903*-1)</f>
        <v>875.68099999999981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IF(C948&lt;0,"SALDO ADELANTADO","SALDO A FAVOR'")</f>
        <v>SALDO ADELANTADO</v>
      </c>
      <c r="Y952" s="10">
        <f>IF(C948&lt;=0,C948*-1)</f>
        <v>236.07099999999991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10</v>
      </c>
      <c r="C953" s="10">
        <f>R961</f>
        <v>700.39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AN961</f>
        <v>169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16</v>
      </c>
      <c r="C959" s="10"/>
      <c r="E959" s="211" t="s">
        <v>7</v>
      </c>
      <c r="F959" s="212"/>
      <c r="G959" s="213"/>
      <c r="H959" s="5">
        <f>SUM(H945:H958)</f>
        <v>1340</v>
      </c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211" t="s">
        <v>7</v>
      </c>
      <c r="AB959" s="212"/>
      <c r="AC959" s="213"/>
      <c r="AD959" s="5">
        <f>SUM(AD945:AD958)</f>
        <v>0</v>
      </c>
      <c r="AJ959" s="3"/>
      <c r="AK959" s="3"/>
      <c r="AL959" s="3"/>
      <c r="AM959" s="3"/>
      <c r="AN959" s="18"/>
      <c r="AO959" s="3"/>
    </row>
    <row r="960" spans="2:41">
      <c r="B960" s="11" t="s">
        <v>17</v>
      </c>
      <c r="C960" s="10"/>
      <c r="E960" s="13"/>
      <c r="F960" s="13"/>
      <c r="G960" s="13"/>
      <c r="N960" s="3"/>
      <c r="O960" s="3"/>
      <c r="P960" s="3"/>
      <c r="Q960" s="3"/>
      <c r="R960" s="18"/>
      <c r="S960" s="3"/>
      <c r="V960" s="17"/>
      <c r="X960" s="11" t="s">
        <v>17</v>
      </c>
      <c r="Y960" s="10">
        <f>AN964</f>
        <v>192.01</v>
      </c>
      <c r="AA960" s="13"/>
      <c r="AB960" s="13"/>
      <c r="AC960" s="13"/>
      <c r="AJ960" s="3"/>
      <c r="AK960" s="3"/>
      <c r="AL960" s="3"/>
      <c r="AM960" s="3"/>
      <c r="AN960" s="18"/>
      <c r="AO960" s="3"/>
    </row>
    <row r="961" spans="2:41">
      <c r="B961" s="12"/>
      <c r="C961" s="10"/>
      <c r="N961" s="211" t="s">
        <v>7</v>
      </c>
      <c r="O961" s="212"/>
      <c r="P961" s="212"/>
      <c r="Q961" s="213"/>
      <c r="R961" s="18">
        <f>SUM(R945:R960)</f>
        <v>700.39</v>
      </c>
      <c r="S961" s="3"/>
      <c r="V961" s="17"/>
      <c r="X961" s="12"/>
      <c r="Y961" s="10"/>
      <c r="AJ961" s="211" t="s">
        <v>7</v>
      </c>
      <c r="AK961" s="212"/>
      <c r="AL961" s="212"/>
      <c r="AM961" s="213"/>
      <c r="AN961" s="18">
        <f>SUM(AN945:AN960)</f>
        <v>169</v>
      </c>
      <c r="AO961" s="3"/>
    </row>
    <row r="962" spans="2:41">
      <c r="B962" s="12"/>
      <c r="C962" s="10"/>
      <c r="V962" s="17"/>
      <c r="X962" s="12"/>
      <c r="Y962" s="10"/>
      <c r="AJ962" t="s">
        <v>468</v>
      </c>
      <c r="AK962" t="s">
        <v>1556</v>
      </c>
      <c r="AL962" s="261">
        <v>45233</v>
      </c>
      <c r="AM962" t="s">
        <v>466</v>
      </c>
      <c r="AN962" s="262">
        <v>118</v>
      </c>
    </row>
    <row r="963" spans="2:41">
      <c r="B963" s="12"/>
      <c r="C963" s="10"/>
      <c r="V963" s="17"/>
      <c r="X963" s="12"/>
      <c r="Y963" s="10"/>
      <c r="AJ963" t="s">
        <v>468</v>
      </c>
      <c r="AK963" t="s">
        <v>1556</v>
      </c>
      <c r="AL963" s="261">
        <v>45241</v>
      </c>
      <c r="AM963" t="s">
        <v>466</v>
      </c>
      <c r="AN963" s="262">
        <v>74.010000000000005</v>
      </c>
    </row>
    <row r="964" spans="2:41">
      <c r="B964" s="12"/>
      <c r="C964" s="10"/>
      <c r="E964" s="14"/>
      <c r="V964" s="17"/>
      <c r="X964" s="12"/>
      <c r="Y964" s="10"/>
      <c r="AA964" s="14"/>
      <c r="AN964" s="116">
        <f>SUM(AN962:AN963)</f>
        <v>192.01</v>
      </c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1"/>
      <c r="C970" s="10"/>
      <c r="V970" s="17"/>
      <c r="X970" s="11"/>
      <c r="Y970" s="10"/>
    </row>
    <row r="971" spans="2:41">
      <c r="B971" s="15" t="s">
        <v>18</v>
      </c>
      <c r="C971" s="16">
        <f>SUM(C952:C970)</f>
        <v>1576.0709999999999</v>
      </c>
      <c r="D971" t="s">
        <v>22</v>
      </c>
      <c r="E971" t="s">
        <v>21</v>
      </c>
      <c r="V971" s="17"/>
      <c r="X971" s="15" t="s">
        <v>18</v>
      </c>
      <c r="Y971" s="16">
        <f>SUM(Y952:Y970)</f>
        <v>597.0809999999999</v>
      </c>
      <c r="Z971" t="s">
        <v>22</v>
      </c>
      <c r="AA971" t="s">
        <v>21</v>
      </c>
    </row>
    <row r="972" spans="2:41">
      <c r="E972" s="1" t="s">
        <v>19</v>
      </c>
      <c r="V972" s="17"/>
      <c r="AA972" s="1" t="s">
        <v>19</v>
      </c>
    </row>
    <row r="973" spans="2:41">
      <c r="V973" s="17"/>
    </row>
    <row r="974" spans="2:41">
      <c r="V974" s="17"/>
    </row>
    <row r="975" spans="2:41">
      <c r="V975" s="17"/>
    </row>
    <row r="976" spans="2:41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</row>
    <row r="983" spans="2:41">
      <c r="V983" s="17"/>
    </row>
    <row r="984" spans="2:41">
      <c r="V984" s="17"/>
    </row>
    <row r="985" spans="2:41">
      <c r="V985" s="17"/>
      <c r="AC985" s="217" t="s">
        <v>29</v>
      </c>
      <c r="AD985" s="217"/>
      <c r="AE985" s="217"/>
    </row>
    <row r="986" spans="2:41">
      <c r="H986" s="214" t="s">
        <v>28</v>
      </c>
      <c r="I986" s="214"/>
      <c r="J986" s="214"/>
      <c r="V986" s="17"/>
      <c r="AC986" s="217"/>
      <c r="AD986" s="217"/>
      <c r="AE986" s="217"/>
    </row>
    <row r="987" spans="2:41">
      <c r="H987" s="214"/>
      <c r="I987" s="214"/>
      <c r="J987" s="214"/>
      <c r="V987" s="17"/>
      <c r="AC987" s="217"/>
      <c r="AD987" s="217"/>
      <c r="AE987" s="217"/>
    </row>
    <row r="988" spans="2:41">
      <c r="V988" s="17"/>
    </row>
    <row r="989" spans="2:41">
      <c r="V989" s="17"/>
    </row>
    <row r="990" spans="2:41" ht="23.25">
      <c r="B990" s="22" t="s">
        <v>72</v>
      </c>
      <c r="V990" s="17"/>
      <c r="X990" s="22" t="s">
        <v>74</v>
      </c>
    </row>
    <row r="991" spans="2:41" ht="23.25">
      <c r="B991" s="23" t="s">
        <v>32</v>
      </c>
      <c r="C991" s="20">
        <f>IF(X943="PAGADO",0,Y948)</f>
        <v>-597.0809999999999</v>
      </c>
      <c r="E991" s="215" t="s">
        <v>20</v>
      </c>
      <c r="F991" s="215"/>
      <c r="G991" s="215"/>
      <c r="H991" s="215"/>
      <c r="V991" s="17"/>
      <c r="X991" s="23" t="s">
        <v>32</v>
      </c>
      <c r="Y991" s="20">
        <f>IF(B991="PAGADO",0,C996)</f>
        <v>-236.07099999999991</v>
      </c>
      <c r="AA991" s="215" t="s">
        <v>20</v>
      </c>
      <c r="AB991" s="215"/>
      <c r="AC991" s="215"/>
      <c r="AD991" s="215"/>
    </row>
    <row r="992" spans="2:41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C1018</f>
        <v>236.07099999999991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Y1018</f>
        <v>236.07099999999991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25</v>
      </c>
      <c r="C996" s="21">
        <f>C994-C995</f>
        <v>-236.07099999999991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8</v>
      </c>
      <c r="Y996" s="21">
        <f>Y994-Y995</f>
        <v>-236.07099999999991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6.25">
      <c r="B997" s="218" t="str">
        <f>IF(C996&lt;0,"NO PAGAR","COBRAR")</f>
        <v>NO PAGAR</v>
      </c>
      <c r="C997" s="218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18" t="str">
        <f>IF(Y996&lt;0,"NO PAGAR","COBRAR")</f>
        <v>NO PAGAR</v>
      </c>
      <c r="Y997" s="218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209" t="s">
        <v>9</v>
      </c>
      <c r="C998" s="2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09" t="s">
        <v>9</v>
      </c>
      <c r="Y998" s="2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9" t="str">
        <f>IF(C1032&lt;0,"SALDO A FAVOR","SALDO ADELANTAD0'")</f>
        <v>SALDO ADELANTAD0'</v>
      </c>
      <c r="C999" s="10">
        <f>IF(Y943&lt;=0,Y943*-1)</f>
        <v>236.07099999999991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9" t="str">
        <f>IF(C996&lt;0,"SALDO ADELANTADO","SALDO A FAVOR'")</f>
        <v>SALDO ADELANTADO</v>
      </c>
      <c r="Y999" s="10">
        <f>IF(C996&lt;=0,C996*-1)</f>
        <v>236.07099999999991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10</v>
      </c>
      <c r="C1000" s="10">
        <f>R1009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10</v>
      </c>
      <c r="Y1000" s="10">
        <f>AN1009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11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11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12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12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13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13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14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14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15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15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16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16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17</v>
      </c>
      <c r="C1007" s="10"/>
      <c r="E1007" s="211" t="s">
        <v>7</v>
      </c>
      <c r="F1007" s="212"/>
      <c r="G1007" s="213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17</v>
      </c>
      <c r="Y1007" s="10"/>
      <c r="AA1007" s="211" t="s">
        <v>7</v>
      </c>
      <c r="AB1007" s="212"/>
      <c r="AC1007" s="213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2"/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2"/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211" t="s">
        <v>7</v>
      </c>
      <c r="O1009" s="212"/>
      <c r="P1009" s="212"/>
      <c r="Q1009" s="213"/>
      <c r="R1009" s="18">
        <f>SUM(R993:R1008)</f>
        <v>0</v>
      </c>
      <c r="S1009" s="3"/>
      <c r="V1009" s="17"/>
      <c r="X1009" s="12"/>
      <c r="Y1009" s="10"/>
      <c r="AJ1009" s="211" t="s">
        <v>7</v>
      </c>
      <c r="AK1009" s="212"/>
      <c r="AL1009" s="212"/>
      <c r="AM1009" s="213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1"/>
      <c r="C1017" s="10"/>
      <c r="V1017" s="17"/>
      <c r="X1017" s="11"/>
      <c r="Y1017" s="10"/>
    </row>
    <row r="1018" spans="2:41">
      <c r="B1018" s="15" t="s">
        <v>18</v>
      </c>
      <c r="C1018" s="16">
        <f>SUM(C999:C1017)</f>
        <v>236.07099999999991</v>
      </c>
      <c r="V1018" s="17"/>
      <c r="X1018" s="15" t="s">
        <v>18</v>
      </c>
      <c r="Y1018" s="16">
        <f>SUM(Y999:Y1017)</f>
        <v>236.07099999999991</v>
      </c>
    </row>
    <row r="1019" spans="2:41">
      <c r="D1019" t="s">
        <v>22</v>
      </c>
      <c r="E1019" t="s">
        <v>21</v>
      </c>
      <c r="V1019" s="17"/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1:43">
      <c r="V1025" s="17"/>
    </row>
    <row r="1026" spans="1:43">
      <c r="V1026" s="17"/>
    </row>
    <row r="1027" spans="1:43">
      <c r="A1027" s="17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</row>
    <row r="1028" spans="1:43">
      <c r="A1028" s="17"/>
      <c r="B1028" s="17"/>
      <c r="C1028" s="17"/>
      <c r="D1028" s="17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</row>
    <row r="1029" spans="1:43">
      <c r="A1029" s="17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</row>
    <row r="1030" spans="1:43">
      <c r="V1030" s="17"/>
    </row>
    <row r="1031" spans="1:43">
      <c r="H1031" s="214" t="s">
        <v>30</v>
      </c>
      <c r="I1031" s="214"/>
      <c r="J1031" s="214"/>
      <c r="V1031" s="17"/>
      <c r="AA1031" s="214" t="s">
        <v>31</v>
      </c>
      <c r="AB1031" s="214"/>
      <c r="AC1031" s="214"/>
    </row>
    <row r="1032" spans="1:43">
      <c r="H1032" s="214"/>
      <c r="I1032" s="214"/>
      <c r="J1032" s="214"/>
      <c r="V1032" s="17"/>
      <c r="AA1032" s="214"/>
      <c r="AB1032" s="214"/>
      <c r="AC1032" s="214"/>
    </row>
    <row r="1033" spans="1:43">
      <c r="V1033" s="17"/>
    </row>
    <row r="1034" spans="1:43">
      <c r="V1034" s="17"/>
    </row>
    <row r="1035" spans="1:43" ht="23.25">
      <c r="B1035" s="24" t="s">
        <v>72</v>
      </c>
      <c r="V1035" s="17"/>
      <c r="X1035" s="22" t="s">
        <v>72</v>
      </c>
    </row>
    <row r="1036" spans="1:43" ht="23.25">
      <c r="B1036" s="23" t="s">
        <v>32</v>
      </c>
      <c r="C1036" s="20">
        <f>IF(X991="PAGADO",0,C996)</f>
        <v>-236.07099999999991</v>
      </c>
      <c r="E1036" s="215" t="s">
        <v>20</v>
      </c>
      <c r="F1036" s="215"/>
      <c r="G1036" s="215"/>
      <c r="H1036" s="215"/>
      <c r="V1036" s="17"/>
      <c r="X1036" s="23" t="s">
        <v>32</v>
      </c>
      <c r="Y1036" s="20">
        <f>IF(B1836="PAGADO",0,C1041)</f>
        <v>-236.07099999999991</v>
      </c>
      <c r="AA1036" s="215" t="s">
        <v>20</v>
      </c>
      <c r="AB1036" s="215"/>
      <c r="AC1036" s="215"/>
      <c r="AD1036" s="215"/>
    </row>
    <row r="1037" spans="1:43">
      <c r="B1037" s="1" t="s">
        <v>0</v>
      </c>
      <c r="C1037" s="19">
        <f>H1052</f>
        <v>0</v>
      </c>
      <c r="E1037" s="2" t="s">
        <v>1</v>
      </c>
      <c r="F1037" s="2" t="s">
        <v>2</v>
      </c>
      <c r="G1037" s="2" t="s">
        <v>3</v>
      </c>
      <c r="H1037" s="2" t="s">
        <v>4</v>
      </c>
      <c r="N1037" s="2" t="s">
        <v>1</v>
      </c>
      <c r="O1037" s="2" t="s">
        <v>5</v>
      </c>
      <c r="P1037" s="2" t="s">
        <v>4</v>
      </c>
      <c r="Q1037" s="2" t="s">
        <v>6</v>
      </c>
      <c r="R1037" s="2" t="s">
        <v>7</v>
      </c>
      <c r="S1037" s="3"/>
      <c r="V1037" s="17"/>
      <c r="X1037" s="1" t="s">
        <v>0</v>
      </c>
      <c r="Y1037" s="19">
        <f>AD1052</f>
        <v>0</v>
      </c>
      <c r="AA1037" s="2" t="s">
        <v>1</v>
      </c>
      <c r="AB1037" s="2" t="s">
        <v>2</v>
      </c>
      <c r="AC1037" s="2" t="s">
        <v>3</v>
      </c>
      <c r="AD1037" s="2" t="s">
        <v>4</v>
      </c>
      <c r="AJ1037" s="2" t="s">
        <v>1</v>
      </c>
      <c r="AK1037" s="2" t="s">
        <v>5</v>
      </c>
      <c r="AL1037" s="2" t="s">
        <v>4</v>
      </c>
      <c r="AM1037" s="2" t="s">
        <v>6</v>
      </c>
      <c r="AN1037" s="2" t="s">
        <v>7</v>
      </c>
      <c r="AO1037" s="3"/>
    </row>
    <row r="1038" spans="1:43">
      <c r="C1038" s="2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Y1038" s="2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>
      <c r="B1039" s="1" t="s">
        <v>24</v>
      </c>
      <c r="C1039" s="19">
        <f>IF(C1036&gt;0,C1036+C1037,C1037)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" t="s">
        <v>24</v>
      </c>
      <c r="Y1039" s="19">
        <f>IF(Y1036&gt;0,Y1036+Y1037,Y1037)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1" t="s">
        <v>9</v>
      </c>
      <c r="C1040" s="20">
        <f>C1064</f>
        <v>236.07099999999991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" t="s">
        <v>9</v>
      </c>
      <c r="Y1040" s="20">
        <f>Y1064</f>
        <v>236.07099999999991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6" t="s">
        <v>26</v>
      </c>
      <c r="C1041" s="21">
        <f>C1039-C1040</f>
        <v>-236.07099999999991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6" t="s">
        <v>27</v>
      </c>
      <c r="Y1041" s="21">
        <f>Y1039-Y1040</f>
        <v>-236.07099999999991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ht="23.25">
      <c r="B1042" s="6"/>
      <c r="C1042" s="7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216" t="str">
        <f>IF(Y1041&lt;0,"NO PAGAR","COBRAR'")</f>
        <v>NO PAGAR</v>
      </c>
      <c r="Y1042" s="216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ht="23.25">
      <c r="B1043" s="216" t="str">
        <f>IF(C1041&lt;0,"NO PAGAR","COBRAR'")</f>
        <v>NO PAGAR</v>
      </c>
      <c r="C1043" s="216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6"/>
      <c r="Y1043" s="8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209" t="s">
        <v>9</v>
      </c>
      <c r="C1044" s="2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209" t="s">
        <v>9</v>
      </c>
      <c r="Y1044" s="2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9" t="str">
        <f>IF(Y996&lt;0,"SALDO ADELANTADO","SALDO A FAVOR '")</f>
        <v>SALDO ADELANTADO</v>
      </c>
      <c r="C1045" s="10">
        <f>IF(Y996&lt;=0,Y996*-1)</f>
        <v>236.07099999999991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9" t="str">
        <f>IF(C1041&lt;0,"SALDO ADELANTADO","SALDO A FAVOR'")</f>
        <v>SALDO ADELANTADO</v>
      </c>
      <c r="Y1045" s="10">
        <f>IF(C1041&lt;=0,C1041*-1)</f>
        <v>236.07099999999991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10</v>
      </c>
      <c r="C1046" s="10">
        <f>R1054</f>
        <v>0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10</v>
      </c>
      <c r="Y1046" s="10">
        <f>AN1054</f>
        <v>0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11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11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12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12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13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13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14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14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15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15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16</v>
      </c>
      <c r="C1052" s="10"/>
      <c r="E1052" s="211" t="s">
        <v>7</v>
      </c>
      <c r="F1052" s="212"/>
      <c r="G1052" s="213"/>
      <c r="H1052" s="5">
        <f>SUM(H1038:H1051)</f>
        <v>0</v>
      </c>
      <c r="N1052" s="3"/>
      <c r="O1052" s="3"/>
      <c r="P1052" s="3"/>
      <c r="Q1052" s="3"/>
      <c r="R1052" s="18"/>
      <c r="S1052" s="3"/>
      <c r="V1052" s="17"/>
      <c r="X1052" s="11" t="s">
        <v>16</v>
      </c>
      <c r="Y1052" s="10"/>
      <c r="AA1052" s="211" t="s">
        <v>7</v>
      </c>
      <c r="AB1052" s="212"/>
      <c r="AC1052" s="213"/>
      <c r="AD1052" s="5">
        <f>SUM(AD1038:AD1051)</f>
        <v>0</v>
      </c>
      <c r="AJ1052" s="3"/>
      <c r="AK1052" s="3"/>
      <c r="AL1052" s="3"/>
      <c r="AM1052" s="3"/>
      <c r="AN1052" s="18"/>
      <c r="AO1052" s="3"/>
    </row>
    <row r="1053" spans="2:41">
      <c r="B1053" s="11" t="s">
        <v>17</v>
      </c>
      <c r="C1053" s="10"/>
      <c r="E1053" s="13"/>
      <c r="F1053" s="13"/>
      <c r="G1053" s="13"/>
      <c r="N1053" s="3"/>
      <c r="O1053" s="3"/>
      <c r="P1053" s="3"/>
      <c r="Q1053" s="3"/>
      <c r="R1053" s="18"/>
      <c r="S1053" s="3"/>
      <c r="V1053" s="17"/>
      <c r="X1053" s="11" t="s">
        <v>17</v>
      </c>
      <c r="Y1053" s="10"/>
      <c r="AA1053" s="13"/>
      <c r="AB1053" s="13"/>
      <c r="AC1053" s="13"/>
      <c r="AJ1053" s="3"/>
      <c r="AK1053" s="3"/>
      <c r="AL1053" s="3"/>
      <c r="AM1053" s="3"/>
      <c r="AN1053" s="18"/>
      <c r="AO1053" s="3"/>
    </row>
    <row r="1054" spans="2:41">
      <c r="B1054" s="12"/>
      <c r="C1054" s="10"/>
      <c r="N1054" s="211" t="s">
        <v>7</v>
      </c>
      <c r="O1054" s="212"/>
      <c r="P1054" s="212"/>
      <c r="Q1054" s="213"/>
      <c r="R1054" s="18">
        <f>SUM(R1038:R1053)</f>
        <v>0</v>
      </c>
      <c r="S1054" s="3"/>
      <c r="V1054" s="17"/>
      <c r="X1054" s="12"/>
      <c r="Y1054" s="10"/>
      <c r="AJ1054" s="211" t="s">
        <v>7</v>
      </c>
      <c r="AK1054" s="212"/>
      <c r="AL1054" s="212"/>
      <c r="AM1054" s="213"/>
      <c r="AN1054" s="18">
        <f>SUM(AN1038:AN1053)</f>
        <v>0</v>
      </c>
      <c r="AO1054" s="3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E1057" s="14"/>
      <c r="V1057" s="17"/>
      <c r="X1057" s="12"/>
      <c r="Y1057" s="10"/>
      <c r="AA1057" s="14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2"/>
      <c r="C1060" s="10"/>
      <c r="V1060" s="17"/>
      <c r="X1060" s="12"/>
      <c r="Y1060" s="10"/>
    </row>
    <row r="1061" spans="2:27">
      <c r="B1061" s="12"/>
      <c r="C1061" s="10"/>
      <c r="V1061" s="17"/>
      <c r="X1061" s="12"/>
      <c r="Y1061" s="10"/>
    </row>
    <row r="1062" spans="2:27">
      <c r="B1062" s="12"/>
      <c r="C1062" s="10"/>
      <c r="V1062" s="17"/>
      <c r="X1062" s="12"/>
      <c r="Y1062" s="10"/>
    </row>
    <row r="1063" spans="2:27">
      <c r="B1063" s="11"/>
      <c r="C1063" s="10"/>
      <c r="V1063" s="17"/>
      <c r="X1063" s="11"/>
      <c r="Y1063" s="10"/>
    </row>
    <row r="1064" spans="2:27">
      <c r="B1064" s="15" t="s">
        <v>18</v>
      </c>
      <c r="C1064" s="16">
        <f>SUM(C1045:C1063)</f>
        <v>236.07099999999991</v>
      </c>
      <c r="D1064" t="s">
        <v>22</v>
      </c>
      <c r="E1064" t="s">
        <v>21</v>
      </c>
      <c r="V1064" s="17"/>
      <c r="X1064" s="15" t="s">
        <v>18</v>
      </c>
      <c r="Y1064" s="16">
        <f>SUM(Y1045:Y1063)</f>
        <v>236.07099999999991</v>
      </c>
      <c r="Z1064" t="s">
        <v>22</v>
      </c>
      <c r="AA1064" t="s">
        <v>21</v>
      </c>
    </row>
    <row r="1065" spans="2:27">
      <c r="E1065" s="1" t="s">
        <v>19</v>
      </c>
      <c r="V1065" s="17"/>
      <c r="AA1065" s="1" t="s">
        <v>19</v>
      </c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</sheetData>
  <mergeCells count="293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B859:C859"/>
    <mergeCell ref="B860:C860"/>
    <mergeCell ref="X860:Y860"/>
    <mergeCell ref="E825:G825"/>
    <mergeCell ref="AA825:AC825"/>
    <mergeCell ref="N827:Q827"/>
    <mergeCell ref="AJ827:AM827"/>
    <mergeCell ref="H849:J850"/>
    <mergeCell ref="AA849:AC850"/>
    <mergeCell ref="AK852:AN852"/>
    <mergeCell ref="E868:G868"/>
    <mergeCell ref="AA868:AC868"/>
    <mergeCell ref="N870:Q870"/>
    <mergeCell ref="AJ870:AM870"/>
    <mergeCell ref="AC892:AE894"/>
    <mergeCell ref="H893:J894"/>
    <mergeCell ref="E852:H852"/>
    <mergeCell ref="AA852:AD852"/>
    <mergeCell ref="X858:Y858"/>
    <mergeCell ref="E914:G914"/>
    <mergeCell ref="AA914:AC914"/>
    <mergeCell ref="N916:Q916"/>
    <mergeCell ref="AJ916:AM916"/>
    <mergeCell ref="H938:J939"/>
    <mergeCell ref="AA938:AC939"/>
    <mergeCell ref="E898:H898"/>
    <mergeCell ref="AA898:AD898"/>
    <mergeCell ref="B904:C904"/>
    <mergeCell ref="X904:Y904"/>
    <mergeCell ref="B905:C905"/>
    <mergeCell ref="X905:Y905"/>
    <mergeCell ref="AA959:AC959"/>
    <mergeCell ref="N961:Q961"/>
    <mergeCell ref="AJ961:AM961"/>
    <mergeCell ref="AC985:AE987"/>
    <mergeCell ref="H986:J987"/>
    <mergeCell ref="E943:H943"/>
    <mergeCell ref="AA943:AD943"/>
    <mergeCell ref="X949:Y949"/>
    <mergeCell ref="B950:C950"/>
    <mergeCell ref="B951:C951"/>
    <mergeCell ref="X951:Y951"/>
    <mergeCell ref="E959:G959"/>
    <mergeCell ref="E1052:G1052"/>
    <mergeCell ref="AA1052:AC1052"/>
    <mergeCell ref="N1054:Q1054"/>
    <mergeCell ref="AJ1054:AM1054"/>
    <mergeCell ref="E1036:H1036"/>
    <mergeCell ref="AA1036:AD1036"/>
    <mergeCell ref="X1042:Y1042"/>
    <mergeCell ref="B1043:C1043"/>
    <mergeCell ref="B1044:C1044"/>
    <mergeCell ref="X1044:Y1044"/>
    <mergeCell ref="E1007:G1007"/>
    <mergeCell ref="AA1007:AC1007"/>
    <mergeCell ref="N1009:Q1009"/>
    <mergeCell ref="AJ1009:AM1009"/>
    <mergeCell ref="H1031:J1032"/>
    <mergeCell ref="AA1031:AC1032"/>
    <mergeCell ref="E991:H991"/>
    <mergeCell ref="AA991:AD991"/>
    <mergeCell ref="B997:C997"/>
    <mergeCell ref="X997:Y997"/>
    <mergeCell ref="B998:C998"/>
    <mergeCell ref="X998:Y99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61"/>
  <sheetViews>
    <sheetView topLeftCell="Y929" zoomScale="89" zoomScaleNormal="89" workbookViewId="0">
      <selection activeCell="Y941" sqref="Y94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4" t="s">
        <v>28</v>
      </c>
      <c r="I3" s="214"/>
      <c r="J3" s="214"/>
      <c r="V3" s="17"/>
      <c r="AC3" s="217"/>
      <c r="AD3" s="217"/>
      <c r="AE3" s="217"/>
    </row>
    <row r="4" spans="2:41">
      <c r="H4" s="214"/>
      <c r="I4" s="214"/>
      <c r="J4" s="214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15" t="s">
        <v>20</v>
      </c>
      <c r="F8" s="215"/>
      <c r="G8" s="215"/>
      <c r="H8" s="215"/>
      <c r="V8" s="17"/>
      <c r="X8" s="23" t="s">
        <v>82</v>
      </c>
      <c r="Y8" s="20">
        <f>IF(B8="PAGADO",0,C13)</f>
        <v>0</v>
      </c>
      <c r="AA8" s="215" t="s">
        <v>20</v>
      </c>
      <c r="AB8" s="215"/>
      <c r="AC8" s="215"/>
      <c r="AD8" s="215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8" t="str">
        <f>IF(C13&lt;0,"NO PAGAR","COBRAR")</f>
        <v>COBRAR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COBRAR</v>
      </c>
      <c r="Y14" s="21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>
      <c r="H49" s="214"/>
      <c r="I49" s="214"/>
      <c r="J49" s="214"/>
      <c r="V49" s="17"/>
      <c r="AA49" s="214"/>
      <c r="AB49" s="214"/>
      <c r="AC49" s="21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15" t="s">
        <v>20</v>
      </c>
      <c r="F53" s="215"/>
      <c r="G53" s="215"/>
      <c r="H53" s="215"/>
      <c r="V53" s="17"/>
      <c r="X53" s="23" t="s">
        <v>82</v>
      </c>
      <c r="Y53" s="20">
        <f>IF(B53="PAGADO",0,C58)</f>
        <v>0</v>
      </c>
      <c r="AA53" s="215" t="s">
        <v>20</v>
      </c>
      <c r="AB53" s="215"/>
      <c r="AC53" s="215"/>
      <c r="AD53" s="215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6" t="str">
        <f>IF(Y58&lt;0,"NO PAGAR","COBRAR'")</f>
        <v>COBRAR'</v>
      </c>
      <c r="Y59" s="21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6" t="str">
        <f>IF(C58&lt;0,"NO PAGAR","COBRAR'")</f>
        <v>COBRAR'</v>
      </c>
      <c r="C60" s="21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211" t="s">
        <v>7</v>
      </c>
      <c r="F69" s="212"/>
      <c r="G69" s="213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7" t="s">
        <v>29</v>
      </c>
      <c r="AD100" s="217"/>
      <c r="AE100" s="217"/>
    </row>
    <row r="101" spans="2:41">
      <c r="H101" s="214" t="s">
        <v>28</v>
      </c>
      <c r="I101" s="214"/>
      <c r="J101" s="214"/>
      <c r="V101" s="17"/>
      <c r="AC101" s="217"/>
      <c r="AD101" s="217"/>
      <c r="AE101" s="217"/>
    </row>
    <row r="102" spans="2:41">
      <c r="H102" s="214"/>
      <c r="I102" s="214"/>
      <c r="J102" s="214"/>
      <c r="V102" s="17"/>
      <c r="AC102" s="217"/>
      <c r="AD102" s="217"/>
      <c r="AE102" s="21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15" t="s">
        <v>20</v>
      </c>
      <c r="F106" s="215"/>
      <c r="G106" s="215"/>
      <c r="H106" s="215"/>
      <c r="V106" s="17"/>
      <c r="X106" s="23" t="s">
        <v>32</v>
      </c>
      <c r="Y106" s="20">
        <f>IF(B106="PAGADO",0,C111)</f>
        <v>0</v>
      </c>
      <c r="AA106" s="215" t="s">
        <v>20</v>
      </c>
      <c r="AB106" s="215"/>
      <c r="AC106" s="215"/>
      <c r="AD106" s="215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8" t="str">
        <f>IF(C111&lt;0,"NO PAGAR","COBRAR")</f>
        <v>COBRAR</v>
      </c>
      <c r="C112" s="21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8" t="str">
        <f>IF(Y111&lt;0,"NO PAGAR","COBRAR")</f>
        <v>COBRAR</v>
      </c>
      <c r="Y112" s="21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09" t="s">
        <v>9</v>
      </c>
      <c r="C113" s="2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1" t="s">
        <v>7</v>
      </c>
      <c r="F122" s="212"/>
      <c r="G122" s="21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1" t="s">
        <v>7</v>
      </c>
      <c r="O124" s="212"/>
      <c r="P124" s="212"/>
      <c r="Q124" s="213"/>
      <c r="R124" s="18">
        <f>SUM(R108:R123)</f>
        <v>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4" t="s">
        <v>30</v>
      </c>
      <c r="I146" s="214"/>
      <c r="J146" s="214"/>
      <c r="V146" s="17"/>
      <c r="AA146" s="214" t="s">
        <v>31</v>
      </c>
      <c r="AB146" s="214"/>
      <c r="AC146" s="214"/>
    </row>
    <row r="147" spans="2:41">
      <c r="H147" s="214"/>
      <c r="I147" s="214"/>
      <c r="J147" s="214"/>
      <c r="V147" s="17"/>
      <c r="AA147" s="214"/>
      <c r="AB147" s="214"/>
      <c r="AC147" s="21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215" t="s">
        <v>20</v>
      </c>
      <c r="F151" s="215"/>
      <c r="G151" s="215"/>
      <c r="H151" s="215"/>
      <c r="V151" s="17"/>
      <c r="X151" s="23" t="s">
        <v>82</v>
      </c>
      <c r="Y151" s="20">
        <f>IF(B151="PAGADO",0,C156)</f>
        <v>0</v>
      </c>
      <c r="AA151" s="215" t="s">
        <v>20</v>
      </c>
      <c r="AB151" s="215"/>
      <c r="AC151" s="215"/>
      <c r="AD151" s="215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6" t="str">
        <f>IF(Y156&lt;0,"NO PAGAR","COBRAR'")</f>
        <v>COBRAR'</v>
      </c>
      <c r="Y157" s="21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6" t="str">
        <f>IF(C156&lt;0,"NO PAGAR","COBRAR'")</f>
        <v>COBRAR'</v>
      </c>
      <c r="C158" s="21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09" t="s">
        <v>9</v>
      </c>
      <c r="C159" s="21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09" t="s">
        <v>9</v>
      </c>
      <c r="Y159" s="2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1" t="s">
        <v>7</v>
      </c>
      <c r="F167" s="212"/>
      <c r="G167" s="21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1" t="s">
        <v>7</v>
      </c>
      <c r="AB167" s="212"/>
      <c r="AC167" s="21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1" t="s">
        <v>7</v>
      </c>
      <c r="O169" s="212"/>
      <c r="P169" s="212"/>
      <c r="Q169" s="213"/>
      <c r="R169" s="18">
        <f>SUM(R153:R168)</f>
        <v>0</v>
      </c>
      <c r="S169" s="3"/>
      <c r="V169" s="17"/>
      <c r="X169" s="12"/>
      <c r="Y169" s="10"/>
      <c r="AJ169" s="211" t="s">
        <v>7</v>
      </c>
      <c r="AK169" s="212"/>
      <c r="AL169" s="212"/>
      <c r="AM169" s="213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17" t="s">
        <v>29</v>
      </c>
      <c r="AD185" s="217"/>
      <c r="AE185" s="217"/>
    </row>
    <row r="186" spans="2:41">
      <c r="H186" s="214" t="s">
        <v>28</v>
      </c>
      <c r="I186" s="214"/>
      <c r="J186" s="214"/>
      <c r="V186" s="17"/>
      <c r="AC186" s="217"/>
      <c r="AD186" s="217"/>
      <c r="AE186" s="217"/>
    </row>
    <row r="187" spans="2:41">
      <c r="H187" s="214"/>
      <c r="I187" s="214"/>
      <c r="J187" s="214"/>
      <c r="V187" s="17"/>
      <c r="AC187" s="217"/>
      <c r="AD187" s="217"/>
      <c r="AE187" s="217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215" t="s">
        <v>20</v>
      </c>
      <c r="F191" s="215"/>
      <c r="G191" s="215"/>
      <c r="H191" s="215"/>
      <c r="V191" s="17"/>
      <c r="X191" s="23" t="s">
        <v>32</v>
      </c>
      <c r="Y191" s="20">
        <f>IF(B191="PAGADO",0,C196)</f>
        <v>0</v>
      </c>
      <c r="AA191" s="215" t="s">
        <v>20</v>
      </c>
      <c r="AB191" s="215"/>
      <c r="AC191" s="215"/>
      <c r="AD191" s="215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18" t="str">
        <f>IF(C196&lt;0,"NO PAGAR","COBRAR")</f>
        <v>COBRAR</v>
      </c>
      <c r="C197" s="218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18" t="str">
        <f>IF(Y196&lt;0,"NO PAGAR","COBRAR")</f>
        <v>COBRAR</v>
      </c>
      <c r="Y197" s="21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09" t="s">
        <v>9</v>
      </c>
      <c r="C198" s="2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09" t="s">
        <v>9</v>
      </c>
      <c r="Y198" s="2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1" t="s">
        <v>7</v>
      </c>
      <c r="F207" s="212"/>
      <c r="G207" s="213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211" t="s">
        <v>7</v>
      </c>
      <c r="AB207" s="212"/>
      <c r="AC207" s="213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1" t="s">
        <v>7</v>
      </c>
      <c r="O209" s="212"/>
      <c r="P209" s="212"/>
      <c r="Q209" s="213"/>
      <c r="R209" s="18">
        <f>SUM(R193:R208)</f>
        <v>0</v>
      </c>
      <c r="S209" s="3"/>
      <c r="V209" s="17"/>
      <c r="X209" s="12"/>
      <c r="Y209" s="10"/>
      <c r="AJ209" s="211" t="s">
        <v>7</v>
      </c>
      <c r="AK209" s="212"/>
      <c r="AL209" s="212"/>
      <c r="AM209" s="213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14" t="s">
        <v>30</v>
      </c>
      <c r="I231" s="214"/>
      <c r="J231" s="214"/>
      <c r="V231" s="17"/>
      <c r="AA231" s="214" t="s">
        <v>31</v>
      </c>
      <c r="AB231" s="214"/>
      <c r="AC231" s="214"/>
    </row>
    <row r="232" spans="1:43">
      <c r="H232" s="214"/>
      <c r="I232" s="214"/>
      <c r="J232" s="214"/>
      <c r="V232" s="17"/>
      <c r="AA232" s="214"/>
      <c r="AB232" s="214"/>
      <c r="AC232" s="214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15" t="s">
        <v>20</v>
      </c>
      <c r="F236" s="215"/>
      <c r="G236" s="215"/>
      <c r="H236" s="215"/>
      <c r="V236" s="17"/>
      <c r="X236" s="23" t="s">
        <v>32</v>
      </c>
      <c r="Y236" s="20">
        <f>IF(B236="PAGADO",0,C241)</f>
        <v>0</v>
      </c>
      <c r="AA236" s="215" t="s">
        <v>20</v>
      </c>
      <c r="AB236" s="215"/>
      <c r="AC236" s="215"/>
      <c r="AD236" s="215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16" t="str">
        <f>IF(Y241&lt;0,"NO PAGAR","COBRAR'")</f>
        <v>COBRAR'</v>
      </c>
      <c r="Y242" s="216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216" t="str">
        <f>IF(C241&lt;0,"NO PAGAR","COBRAR'")</f>
        <v>COBRAR'</v>
      </c>
      <c r="C243" s="216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209" t="s">
        <v>9</v>
      </c>
      <c r="C244" s="2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09" t="s">
        <v>9</v>
      </c>
      <c r="Y244" s="2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1" t="s">
        <v>7</v>
      </c>
      <c r="F252" s="212"/>
      <c r="G252" s="213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1" t="s">
        <v>7</v>
      </c>
      <c r="AB252" s="212"/>
      <c r="AC252" s="213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1" t="s">
        <v>7</v>
      </c>
      <c r="O254" s="212"/>
      <c r="P254" s="212"/>
      <c r="Q254" s="213"/>
      <c r="R254" s="18">
        <f>SUM(R238:R253)</f>
        <v>0</v>
      </c>
      <c r="S254" s="3"/>
      <c r="V254" s="17"/>
      <c r="X254" s="12"/>
      <c r="Y254" s="10"/>
      <c r="AJ254" s="211" t="s">
        <v>7</v>
      </c>
      <c r="AK254" s="212"/>
      <c r="AL254" s="212"/>
      <c r="AM254" s="213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17" t="s">
        <v>29</v>
      </c>
      <c r="AD277" s="217"/>
      <c r="AE277" s="217"/>
    </row>
    <row r="278" spans="2:41">
      <c r="H278" s="214" t="s">
        <v>28</v>
      </c>
      <c r="I278" s="214"/>
      <c r="J278" s="214"/>
      <c r="V278" s="17"/>
      <c r="AC278" s="217"/>
      <c r="AD278" s="217"/>
      <c r="AE278" s="217"/>
    </row>
    <row r="279" spans="2:41">
      <c r="H279" s="214"/>
      <c r="I279" s="214"/>
      <c r="J279" s="214"/>
      <c r="V279" s="17"/>
      <c r="AC279" s="217"/>
      <c r="AD279" s="217"/>
      <c r="AE279" s="217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215" t="s">
        <v>20</v>
      </c>
      <c r="F283" s="215"/>
      <c r="G283" s="215"/>
      <c r="H283" s="215"/>
      <c r="V283" s="17"/>
      <c r="X283" s="23" t="s">
        <v>32</v>
      </c>
      <c r="Y283" s="20">
        <f>IF(B283="PAGADO",0,C288)</f>
        <v>0</v>
      </c>
      <c r="AA283" s="215" t="s">
        <v>20</v>
      </c>
      <c r="AB283" s="215"/>
      <c r="AC283" s="215"/>
      <c r="AD283" s="215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18" t="str">
        <f>IF(C288&lt;0,"NO PAGAR","COBRAR")</f>
        <v>COBRAR</v>
      </c>
      <c r="C289" s="218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18" t="str">
        <f>IF(Y288&lt;0,"NO PAGAR","COBRAR")</f>
        <v>COBRAR</v>
      </c>
      <c r="Y289" s="21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09" t="s">
        <v>9</v>
      </c>
      <c r="C290" s="2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09" t="s">
        <v>9</v>
      </c>
      <c r="Y290" s="2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1" t="s">
        <v>7</v>
      </c>
      <c r="F299" s="212"/>
      <c r="G299" s="213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1" t="s">
        <v>7</v>
      </c>
      <c r="AB299" s="212"/>
      <c r="AC299" s="213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1" t="s">
        <v>7</v>
      </c>
      <c r="O301" s="212"/>
      <c r="P301" s="212"/>
      <c r="Q301" s="213"/>
      <c r="R301" s="18">
        <f>SUM(R285:R300)</f>
        <v>0</v>
      </c>
      <c r="S301" s="3"/>
      <c r="V301" s="17"/>
      <c r="X301" s="12"/>
      <c r="Y301" s="10"/>
      <c r="AJ301" s="211" t="s">
        <v>7</v>
      </c>
      <c r="AK301" s="212"/>
      <c r="AL301" s="212"/>
      <c r="AM301" s="213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14" t="s">
        <v>30</v>
      </c>
      <c r="I323" s="214"/>
      <c r="J323" s="214"/>
      <c r="V323" s="17"/>
      <c r="AA323" s="214" t="s">
        <v>31</v>
      </c>
      <c r="AB323" s="214"/>
      <c r="AC323" s="214"/>
    </row>
    <row r="324" spans="1:43">
      <c r="H324" s="214"/>
      <c r="I324" s="214"/>
      <c r="J324" s="214"/>
      <c r="V324" s="17"/>
      <c r="AA324" s="214"/>
      <c r="AB324" s="214"/>
      <c r="AC324" s="214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215" t="s">
        <v>20</v>
      </c>
      <c r="F328" s="215"/>
      <c r="G328" s="215"/>
      <c r="H328" s="215"/>
      <c r="V328" s="17"/>
      <c r="X328" s="23" t="s">
        <v>156</v>
      </c>
      <c r="Y328" s="20">
        <f>IF(B1061="PAGADO",0,C333)</f>
        <v>0</v>
      </c>
      <c r="AA328" s="215" t="s">
        <v>20</v>
      </c>
      <c r="AB328" s="215"/>
      <c r="AC328" s="215"/>
      <c r="AD328" s="215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16" t="str">
        <f>IF(Y333&lt;0,"NO PAGAR","COBRAR'")</f>
        <v>COBRAR'</v>
      </c>
      <c r="Y334" s="216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216" t="str">
        <f>IF(C333&lt;0,"NO PAGAR","COBRAR'")</f>
        <v>COBRAR'</v>
      </c>
      <c r="C335" s="216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209" t="s">
        <v>9</v>
      </c>
      <c r="C336" s="2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09" t="s">
        <v>9</v>
      </c>
      <c r="Y336" s="2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/>
      <c r="E344" s="211" t="s">
        <v>7</v>
      </c>
      <c r="F344" s="212"/>
      <c r="G344" s="213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1" t="s">
        <v>7</v>
      </c>
      <c r="AB344" s="212"/>
      <c r="AC344" s="213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1" t="s">
        <v>7</v>
      </c>
      <c r="O346" s="212"/>
      <c r="P346" s="212"/>
      <c r="Q346" s="213"/>
      <c r="R346" s="18">
        <f>SUM(R330:R345)</f>
        <v>0</v>
      </c>
      <c r="S346" s="3"/>
      <c r="V346" s="17"/>
      <c r="X346" s="12"/>
      <c r="Y346" s="10"/>
      <c r="AJ346" s="211" t="s">
        <v>7</v>
      </c>
      <c r="AK346" s="212"/>
      <c r="AL346" s="212"/>
      <c r="AM346" s="213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14" t="s">
        <v>28</v>
      </c>
      <c r="I371" s="214"/>
      <c r="J371" s="214"/>
      <c r="V371" s="17"/>
    </row>
    <row r="372" spans="2:41">
      <c r="H372" s="214"/>
      <c r="I372" s="214"/>
      <c r="J372" s="214"/>
      <c r="V372" s="17"/>
    </row>
    <row r="373" spans="2:41">
      <c r="V373" s="17"/>
      <c r="X373" s="230" t="s">
        <v>64</v>
      </c>
      <c r="AB373" s="226" t="s">
        <v>29</v>
      </c>
      <c r="AC373" s="226"/>
      <c r="AD373" s="226"/>
    </row>
    <row r="374" spans="2:41">
      <c r="V374" s="17"/>
      <c r="X374" s="230"/>
      <c r="AB374" s="226"/>
      <c r="AC374" s="226"/>
      <c r="AD374" s="226"/>
    </row>
    <row r="375" spans="2:41" ht="23.25">
      <c r="B375" s="22" t="s">
        <v>64</v>
      </c>
      <c r="V375" s="17"/>
      <c r="X375" s="230"/>
      <c r="AB375" s="226"/>
      <c r="AC375" s="226"/>
      <c r="AD375" s="226"/>
    </row>
    <row r="376" spans="2:41" ht="23.25">
      <c r="B376" s="23" t="s">
        <v>130</v>
      </c>
      <c r="C376" s="20">
        <f>IF(X328="PAGADO",0,Y333)</f>
        <v>0</v>
      </c>
      <c r="E376" s="215" t="s">
        <v>928</v>
      </c>
      <c r="F376" s="215"/>
      <c r="G376" s="215"/>
      <c r="H376" s="215"/>
      <c r="V376" s="17"/>
      <c r="X376" s="23" t="s">
        <v>32</v>
      </c>
      <c r="Y376" s="20">
        <f>IF(B376="PAGADO",0,C381)</f>
        <v>0</v>
      </c>
      <c r="AA376" s="215" t="s">
        <v>553</v>
      </c>
      <c r="AB376" s="215"/>
      <c r="AC376" s="215"/>
      <c r="AD376" s="215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218" t="str">
        <f>IF(C381&lt;0,"NO PAGAR","COBRAR")</f>
        <v>COBRAR</v>
      </c>
      <c r="C382" s="218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18" t="str">
        <f>IF(Y381&lt;0,"NO PAGAR","COBRAR")</f>
        <v>COBRAR</v>
      </c>
      <c r="Y382" s="218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209" t="s">
        <v>9</v>
      </c>
      <c r="C383" s="2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209" t="s">
        <v>9</v>
      </c>
      <c r="Y383" s="2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211" t="s">
        <v>7</v>
      </c>
      <c r="AB392" s="212"/>
      <c r="AC392" s="213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211" t="s">
        <v>7</v>
      </c>
      <c r="O394" s="212"/>
      <c r="P394" s="212"/>
      <c r="Q394" s="213"/>
      <c r="R394" s="18">
        <f>SUM(R378:R393)</f>
        <v>0</v>
      </c>
      <c r="S394" s="3"/>
      <c r="V394" s="17"/>
      <c r="X394" s="12"/>
      <c r="Y394" s="10"/>
      <c r="AJ394" s="211" t="s">
        <v>7</v>
      </c>
      <c r="AK394" s="212"/>
      <c r="AL394" s="212"/>
      <c r="AM394" s="213"/>
      <c r="AN394" s="18">
        <f>SUM(AN378:AN393)</f>
        <v>0</v>
      </c>
      <c r="AO394" s="3"/>
    </row>
    <row r="395" spans="2:46">
      <c r="B395" s="12"/>
      <c r="C395" s="10"/>
      <c r="E395" s="211" t="s">
        <v>7</v>
      </c>
      <c r="F395" s="212"/>
      <c r="G395" s="213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5"/>
      <c r="J410" s="75"/>
      <c r="V410" s="17"/>
      <c r="AA410" s="214" t="s">
        <v>31</v>
      </c>
      <c r="AB410" s="214"/>
      <c r="AC410" s="214"/>
    </row>
    <row r="411" spans="1:43" ht="15" customHeight="1">
      <c r="H411" s="75"/>
      <c r="I411" s="75"/>
      <c r="J411" s="75"/>
      <c r="V411" s="17"/>
      <c r="AA411" s="214"/>
      <c r="AB411" s="214"/>
      <c r="AC411" s="214"/>
    </row>
    <row r="412" spans="1:43">
      <c r="B412" s="229" t="s">
        <v>64</v>
      </c>
      <c r="F412" s="228" t="s">
        <v>30</v>
      </c>
      <c r="G412" s="228"/>
      <c r="H412" s="228"/>
      <c r="V412" s="17"/>
    </row>
    <row r="413" spans="1:43">
      <c r="B413" s="229"/>
      <c r="F413" s="228"/>
      <c r="G413" s="228"/>
      <c r="H413" s="228"/>
      <c r="V413" s="17"/>
    </row>
    <row r="414" spans="1:43" ht="26.25" customHeight="1">
      <c r="B414" s="229"/>
      <c r="F414" s="228"/>
      <c r="G414" s="228"/>
      <c r="H414" s="228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215" t="s">
        <v>553</v>
      </c>
      <c r="F415" s="215"/>
      <c r="G415" s="215"/>
      <c r="H415" s="215"/>
      <c r="V415" s="17"/>
      <c r="X415" s="23" t="s">
        <v>32</v>
      </c>
      <c r="Y415" s="20">
        <f>IF(B415="PAGADO",0,C420)</f>
        <v>0</v>
      </c>
      <c r="AA415" s="215" t="s">
        <v>553</v>
      </c>
      <c r="AB415" s="215"/>
      <c r="AC415" s="215"/>
      <c r="AD415" s="215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16" t="str">
        <f>IF(Y420&lt;0,"NO PAGAR","COBRAR'")</f>
        <v>NO PAGAR</v>
      </c>
      <c r="Y421" s="216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16" t="str">
        <f>IF(C420&lt;0,"NO PAGAR","COBRAR'")</f>
        <v>COBRAR'</v>
      </c>
      <c r="C422" s="216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209" t="s">
        <v>9</v>
      </c>
      <c r="C423" s="210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09" t="s">
        <v>9</v>
      </c>
      <c r="Y423" s="21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211" t="s">
        <v>7</v>
      </c>
      <c r="AK425" s="212"/>
      <c r="AL425" s="212"/>
      <c r="AM425" s="213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211" t="s">
        <v>7</v>
      </c>
      <c r="F431" s="212"/>
      <c r="G431" s="213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1" t="s">
        <v>7</v>
      </c>
      <c r="AB431" s="212"/>
      <c r="AC431" s="213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211" t="s">
        <v>7</v>
      </c>
      <c r="O433" s="212"/>
      <c r="P433" s="212"/>
      <c r="Q433" s="213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5"/>
      <c r="I447" s="75"/>
      <c r="J447" s="75"/>
      <c r="V447" s="17"/>
    </row>
    <row r="448" spans="2:27" ht="15" customHeight="1">
      <c r="H448" s="75"/>
      <c r="I448" s="75"/>
      <c r="J448" s="75"/>
      <c r="V448" s="17"/>
    </row>
    <row r="449" spans="2:41">
      <c r="B449" s="229" t="s">
        <v>66</v>
      </c>
      <c r="F449" s="228" t="s">
        <v>28</v>
      </c>
      <c r="G449" s="228"/>
      <c r="H449" s="228"/>
      <c r="V449" s="17"/>
      <c r="X449" s="230" t="s">
        <v>66</v>
      </c>
      <c r="AB449" s="226" t="s">
        <v>29</v>
      </c>
      <c r="AC449" s="226"/>
      <c r="AD449" s="226"/>
    </row>
    <row r="450" spans="2:41">
      <c r="B450" s="229"/>
      <c r="F450" s="228"/>
      <c r="G450" s="228"/>
      <c r="H450" s="228"/>
      <c r="V450" s="17"/>
      <c r="X450" s="230"/>
      <c r="AB450" s="226"/>
      <c r="AC450" s="226"/>
      <c r="AD450" s="226"/>
    </row>
    <row r="451" spans="2:41" ht="23.25" customHeight="1">
      <c r="B451" s="229"/>
      <c r="F451" s="228"/>
      <c r="G451" s="228"/>
      <c r="H451" s="228"/>
      <c r="V451" s="17"/>
      <c r="X451" s="230"/>
      <c r="AB451" s="226"/>
      <c r="AC451" s="226"/>
      <c r="AD451" s="226"/>
    </row>
    <row r="452" spans="2:41" ht="23.25">
      <c r="B452" s="23" t="s">
        <v>32</v>
      </c>
      <c r="C452" s="20">
        <f>IF(X415="PAGADO",0,Y420)</f>
        <v>-64.009999999999991</v>
      </c>
      <c r="E452" s="215" t="s">
        <v>553</v>
      </c>
      <c r="F452" s="215"/>
      <c r="G452" s="215"/>
      <c r="H452" s="215"/>
      <c r="V452" s="17"/>
      <c r="X452" s="23" t="s">
        <v>32</v>
      </c>
      <c r="Y452" s="20">
        <f>IF(B452="PAGADO",0,C457)</f>
        <v>27.330000000000013</v>
      </c>
      <c r="AA452" s="215" t="s">
        <v>553</v>
      </c>
      <c r="AB452" s="215"/>
      <c r="AC452" s="215"/>
      <c r="AD452" s="215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218" t="str">
        <f>IF(C457&lt;0,"NO PAGAR","COBRAR")</f>
        <v>COBRAR</v>
      </c>
      <c r="C458" s="218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18" t="str">
        <f>IF(Y457&lt;0,"NO PAGAR","COBRAR")</f>
        <v>NO PAGAR</v>
      </c>
      <c r="Y458" s="218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209" t="s">
        <v>9</v>
      </c>
      <c r="C459" s="210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209" t="s">
        <v>9</v>
      </c>
      <c r="Y459" s="2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912</v>
      </c>
      <c r="C468" s="10"/>
      <c r="E468" s="211" t="s">
        <v>7</v>
      </c>
      <c r="F468" s="212"/>
      <c r="G468" s="213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211" t="s">
        <v>7</v>
      </c>
      <c r="AB468" s="212"/>
      <c r="AC468" s="213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211" t="s">
        <v>7</v>
      </c>
      <c r="O470" s="212"/>
      <c r="P470" s="212"/>
      <c r="Q470" s="213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211" t="s">
        <v>7</v>
      </c>
      <c r="AK472" s="212"/>
      <c r="AL472" s="212"/>
      <c r="AM472" s="213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>
      <c r="V477" s="17"/>
      <c r="AN477" s="131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5"/>
      <c r="J486" s="75"/>
      <c r="V486" s="17"/>
    </row>
    <row r="487" spans="1:43" ht="15" customHeight="1">
      <c r="H487" s="75"/>
      <c r="I487" s="75"/>
      <c r="J487" s="75"/>
      <c r="V487" s="17"/>
    </row>
    <row r="488" spans="1:43">
      <c r="B488" s="229" t="s">
        <v>66</v>
      </c>
      <c r="F488" s="235" t="s">
        <v>30</v>
      </c>
      <c r="G488" s="235"/>
      <c r="H488" s="235"/>
      <c r="V488" s="17"/>
      <c r="X488" s="230" t="s">
        <v>66</v>
      </c>
      <c r="AB488" s="228" t="s">
        <v>31</v>
      </c>
      <c r="AC488" s="228"/>
      <c r="AD488" s="228"/>
    </row>
    <row r="489" spans="1:43" ht="15" customHeight="1">
      <c r="B489" s="229"/>
      <c r="F489" s="235"/>
      <c r="G489" s="235"/>
      <c r="H489" s="235"/>
      <c r="V489" s="17"/>
      <c r="X489" s="230"/>
      <c r="AB489" s="228"/>
      <c r="AC489" s="228"/>
      <c r="AD489" s="228"/>
    </row>
    <row r="490" spans="1:43" ht="23.25" customHeight="1">
      <c r="B490" s="229"/>
      <c r="F490" s="235"/>
      <c r="G490" s="235"/>
      <c r="H490" s="235"/>
      <c r="V490" s="17"/>
      <c r="X490" s="230"/>
      <c r="AB490" s="228"/>
      <c r="AC490" s="228"/>
      <c r="AD490" s="228"/>
    </row>
    <row r="491" spans="1:43" ht="23.25">
      <c r="B491" s="23" t="s">
        <v>82</v>
      </c>
      <c r="C491" s="20">
        <f>IF(X452="PAGADO",0,Y457)</f>
        <v>-239.15</v>
      </c>
      <c r="E491" s="215" t="s">
        <v>553</v>
      </c>
      <c r="F491" s="215"/>
      <c r="G491" s="215"/>
      <c r="H491" s="215"/>
      <c r="V491" s="17"/>
      <c r="X491" s="23" t="s">
        <v>32</v>
      </c>
      <c r="Y491" s="20">
        <f>IF(B491="PAGADO",0,C496)</f>
        <v>0</v>
      </c>
      <c r="AA491" s="215" t="s">
        <v>553</v>
      </c>
      <c r="AB491" s="215"/>
      <c r="AC491" s="215"/>
      <c r="AD491" s="215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16" t="str">
        <f>IF(Y496&lt;0,"NO PAGAR","COBRAR'")</f>
        <v>COBRAR'</v>
      </c>
      <c r="Y497" s="216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216" t="str">
        <f>IF(C496&lt;0,"NO PAGAR","COBRAR'")</f>
        <v>COBRAR'</v>
      </c>
      <c r="C498" s="216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209" t="s">
        <v>9</v>
      </c>
      <c r="C499" s="210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209" t="s">
        <v>9</v>
      </c>
      <c r="Y499" s="210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956</v>
      </c>
      <c r="C507" s="10">
        <v>48.66</v>
      </c>
      <c r="E507" s="211" t="s">
        <v>7</v>
      </c>
      <c r="F507" s="212"/>
      <c r="G507" s="213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211" t="s">
        <v>7</v>
      </c>
      <c r="AB507" s="212"/>
      <c r="AC507" s="213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211" t="s">
        <v>7</v>
      </c>
      <c r="O509" s="212"/>
      <c r="P509" s="212"/>
      <c r="Q509" s="213"/>
      <c r="R509" s="18">
        <f>SUM(R493:R508)</f>
        <v>25</v>
      </c>
      <c r="S509" s="3"/>
      <c r="V509" s="17"/>
      <c r="X509" s="12"/>
      <c r="Y509" s="10"/>
      <c r="AJ509" s="211" t="s">
        <v>7</v>
      </c>
      <c r="AK509" s="212"/>
      <c r="AL509" s="212"/>
      <c r="AM509" s="213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217" t="s">
        <v>29</v>
      </c>
      <c r="AD532" s="217"/>
      <c r="AE532" s="217"/>
    </row>
    <row r="533" spans="2:41" ht="15" customHeight="1">
      <c r="I533" s="75"/>
      <c r="J533" s="75"/>
      <c r="V533" s="17"/>
      <c r="AC533" s="217"/>
      <c r="AD533" s="217"/>
      <c r="AE533" s="217"/>
    </row>
    <row r="534" spans="2:41" ht="15" customHeight="1">
      <c r="H534" s="75"/>
      <c r="I534" s="75"/>
      <c r="J534" s="75"/>
      <c r="V534" s="17"/>
      <c r="AC534" s="217"/>
      <c r="AD534" s="217"/>
      <c r="AE534" s="217"/>
    </row>
    <row r="535" spans="2:41">
      <c r="B535" s="230" t="s">
        <v>67</v>
      </c>
      <c r="F535" s="228" t="s">
        <v>28</v>
      </c>
      <c r="G535" s="228"/>
      <c r="H535" s="228"/>
      <c r="V535" s="17"/>
    </row>
    <row r="536" spans="2:41">
      <c r="B536" s="230"/>
      <c r="F536" s="228"/>
      <c r="G536" s="228"/>
      <c r="H536" s="228"/>
      <c r="V536" s="17"/>
    </row>
    <row r="537" spans="2:41" ht="26.25" customHeight="1">
      <c r="B537" s="230"/>
      <c r="F537" s="228"/>
      <c r="G537" s="228"/>
      <c r="H537" s="228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215" t="s">
        <v>553</v>
      </c>
      <c r="F538" s="215"/>
      <c r="G538" s="215"/>
      <c r="H538" s="215"/>
      <c r="V538" s="17"/>
      <c r="X538" s="23" t="s">
        <v>32</v>
      </c>
      <c r="Y538" s="20">
        <f>IF(B538="PAGADO",0,C543)</f>
        <v>-76.499999999999773</v>
      </c>
      <c r="AA538" s="215" t="s">
        <v>553</v>
      </c>
      <c r="AB538" s="215"/>
      <c r="AC538" s="215"/>
      <c r="AD538" s="215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218" t="str">
        <f>IF(C543&lt;0,"NO PAGAR","COBRAR")</f>
        <v>NO PAGAR</v>
      </c>
      <c r="C544" s="218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18" t="str">
        <f>IF(Y543&lt;0,"NO PAGAR","COBRAR")</f>
        <v>COBRAR</v>
      </c>
      <c r="Y544" s="218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209" t="s">
        <v>9</v>
      </c>
      <c r="C545" s="2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209" t="s">
        <v>9</v>
      </c>
      <c r="Y545" s="21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1024</v>
      </c>
      <c r="C554" s="10">
        <v>114.96</v>
      </c>
      <c r="E554" s="211" t="s">
        <v>7</v>
      </c>
      <c r="F554" s="212"/>
      <c r="G554" s="213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211" t="s">
        <v>7</v>
      </c>
      <c r="AB554" s="212"/>
      <c r="AC554" s="213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211" t="s">
        <v>7</v>
      </c>
      <c r="O556" s="212"/>
      <c r="P556" s="212"/>
      <c r="Q556" s="213"/>
      <c r="R556" s="18">
        <f>SUM(R540:R555)</f>
        <v>985.81</v>
      </c>
      <c r="S556" s="3"/>
      <c r="V556" s="17"/>
      <c r="X556" s="12"/>
      <c r="Y556" s="10"/>
      <c r="AJ556" s="211" t="s">
        <v>7</v>
      </c>
      <c r="AK556" s="212"/>
      <c r="AL556" s="212"/>
      <c r="AM556" s="213"/>
      <c r="AN556" s="18">
        <f>SUM(AN540:AN555)</f>
        <v>0</v>
      </c>
      <c r="AO556" s="3"/>
    </row>
    <row r="557" spans="2:41" ht="18.75" customHeight="1" thickBot="1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5"/>
      <c r="J573" s="75"/>
      <c r="V573" s="17"/>
      <c r="AA573" s="214" t="s">
        <v>31</v>
      </c>
      <c r="AB573" s="214"/>
      <c r="AC573" s="214"/>
    </row>
    <row r="574" spans="1:43" ht="15" customHeight="1">
      <c r="H574" s="75"/>
      <c r="I574" s="75"/>
      <c r="J574" s="75"/>
      <c r="V574" s="17"/>
      <c r="AA574" s="214"/>
      <c r="AB574" s="214"/>
      <c r="AC574" s="214"/>
    </row>
    <row r="575" spans="1:43">
      <c r="B575" s="229" t="s">
        <v>67</v>
      </c>
      <c r="F575" s="228" t="s">
        <v>30</v>
      </c>
      <c r="G575" s="228"/>
      <c r="H575" s="228"/>
      <c r="V575" s="17"/>
    </row>
    <row r="576" spans="1:43">
      <c r="B576" s="229"/>
      <c r="F576" s="228"/>
      <c r="G576" s="228"/>
      <c r="H576" s="228"/>
      <c r="V576" s="17"/>
    </row>
    <row r="577" spans="2:41" ht="26.25" customHeight="1">
      <c r="B577" s="229"/>
      <c r="F577" s="228"/>
      <c r="G577" s="228"/>
      <c r="H577" s="228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215" t="s">
        <v>553</v>
      </c>
      <c r="F578" s="215"/>
      <c r="G578" s="215"/>
      <c r="H578" s="215"/>
      <c r="V578" s="17"/>
      <c r="X578" s="23" t="s">
        <v>32</v>
      </c>
      <c r="Y578" s="20">
        <f>IF(B578="PAGADO",0,C583)</f>
        <v>0</v>
      </c>
      <c r="AA578" s="215" t="s">
        <v>553</v>
      </c>
      <c r="AB578" s="215"/>
      <c r="AC578" s="215"/>
      <c r="AD578" s="215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16" t="str">
        <f>IF(Y583&lt;0,"NO PAGAR","COBRAR'")</f>
        <v>COBRAR'</v>
      </c>
      <c r="Y584" s="216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216" t="str">
        <f>IF(C583&lt;0,"NO PAGAR","COBRAR'")</f>
        <v>COBRAR'</v>
      </c>
      <c r="C585" s="216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209" t="s">
        <v>9</v>
      </c>
      <c r="C586" s="2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209" t="s">
        <v>9</v>
      </c>
      <c r="Y586" s="2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211" t="s">
        <v>7</v>
      </c>
      <c r="F594" s="212"/>
      <c r="G594" s="213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211" t="s">
        <v>7</v>
      </c>
      <c r="AB594" s="212"/>
      <c r="AC594" s="213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211" t="s">
        <v>7</v>
      </c>
      <c r="O596" s="212"/>
      <c r="P596" s="212"/>
      <c r="Q596" s="213"/>
      <c r="R596" s="18">
        <f>SUM(R580:R595)</f>
        <v>0</v>
      </c>
      <c r="S596" s="3"/>
      <c r="V596" s="17"/>
      <c r="X596" s="12"/>
      <c r="Y596" s="10"/>
      <c r="AJ596" s="211" t="s">
        <v>7</v>
      </c>
      <c r="AK596" s="212"/>
      <c r="AL596" s="212"/>
      <c r="AM596" s="213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217" t="s">
        <v>29</v>
      </c>
      <c r="AD614" s="217"/>
      <c r="AE614" s="217"/>
    </row>
    <row r="615" spans="2:41" ht="15" customHeight="1">
      <c r="I615" s="75"/>
      <c r="J615" s="75"/>
      <c r="V615" s="17"/>
      <c r="AC615" s="217"/>
      <c r="AD615" s="217"/>
      <c r="AE615" s="217"/>
    </row>
    <row r="616" spans="2:41" ht="15" customHeight="1">
      <c r="H616" s="75"/>
      <c r="I616" s="75"/>
      <c r="J616" s="75"/>
      <c r="V616" s="17"/>
      <c r="AC616" s="217"/>
      <c r="AD616" s="217"/>
      <c r="AE616" s="217"/>
    </row>
    <row r="617" spans="2:41">
      <c r="B617" s="230" t="s">
        <v>68</v>
      </c>
      <c r="F617" s="228" t="s">
        <v>28</v>
      </c>
      <c r="G617" s="228"/>
      <c r="H617" s="228"/>
      <c r="V617" s="17"/>
    </row>
    <row r="618" spans="2:41">
      <c r="B618" s="230"/>
      <c r="F618" s="228"/>
      <c r="G618" s="228"/>
      <c r="H618" s="228"/>
      <c r="V618" s="17"/>
    </row>
    <row r="619" spans="2:41" ht="26.25" customHeight="1">
      <c r="B619" s="230"/>
      <c r="F619" s="228"/>
      <c r="G619" s="228"/>
      <c r="H619" s="228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215" t="s">
        <v>553</v>
      </c>
      <c r="F620" s="215"/>
      <c r="G620" s="215"/>
      <c r="H620" s="215"/>
      <c r="V620" s="17"/>
      <c r="X620" s="23" t="s">
        <v>32</v>
      </c>
      <c r="Y620" s="20">
        <f>IF(B620="PAGADO",0,C625)</f>
        <v>0</v>
      </c>
      <c r="AA620" s="215" t="s">
        <v>1169</v>
      </c>
      <c r="AB620" s="215"/>
      <c r="AC620" s="215"/>
      <c r="AD620" s="215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218" t="str">
        <f>IF(C625&lt;0,"NO PAGAR","COBRAR")</f>
        <v>COBRAR</v>
      </c>
      <c r="C626" s="218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18" t="str">
        <f>IF(Y625&lt;0,"NO PAGAR","COBRAR")</f>
        <v>COBRAR</v>
      </c>
      <c r="Y626" s="218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209" t="s">
        <v>9</v>
      </c>
      <c r="C627" s="2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209" t="s">
        <v>9</v>
      </c>
      <c r="Y627" s="2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211" t="s">
        <v>7</v>
      </c>
      <c r="F636" s="212"/>
      <c r="G636" s="213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211" t="s">
        <v>7</v>
      </c>
      <c r="AB636" s="212"/>
      <c r="AC636" s="213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211" t="s">
        <v>7</v>
      </c>
      <c r="O638" s="212"/>
      <c r="P638" s="212"/>
      <c r="Q638" s="213"/>
      <c r="R638" s="18">
        <f>SUM(R622:R637)</f>
        <v>0</v>
      </c>
      <c r="S638" s="3"/>
      <c r="V638" s="17"/>
      <c r="X638" s="12"/>
      <c r="Y638" s="10"/>
      <c r="AJ638" s="211" t="s">
        <v>7</v>
      </c>
      <c r="AK638" s="212"/>
      <c r="AL638" s="212"/>
      <c r="AM638" s="213"/>
      <c r="AN638" s="18">
        <f>SUM(AN622:AN637)</f>
        <v>0</v>
      </c>
      <c r="AO638" s="3"/>
    </row>
    <row r="639" spans="2:41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5"/>
      <c r="J656" s="75"/>
      <c r="V656" s="17"/>
      <c r="AA656" s="214" t="s">
        <v>31</v>
      </c>
      <c r="AB656" s="214"/>
      <c r="AC656" s="214"/>
    </row>
    <row r="657" spans="2:41" ht="15" customHeight="1">
      <c r="H657" s="75"/>
      <c r="I657" s="75"/>
      <c r="J657" s="75"/>
      <c r="V657" s="17"/>
      <c r="AA657" s="214"/>
      <c r="AB657" s="214"/>
      <c r="AC657" s="214"/>
    </row>
    <row r="658" spans="2:41">
      <c r="B658" s="229" t="s">
        <v>68</v>
      </c>
      <c r="F658" s="228" t="s">
        <v>30</v>
      </c>
      <c r="G658" s="228"/>
      <c r="H658" s="228"/>
      <c r="V658" s="17"/>
    </row>
    <row r="659" spans="2:41">
      <c r="B659" s="229"/>
      <c r="F659" s="228"/>
      <c r="G659" s="228"/>
      <c r="H659" s="228"/>
      <c r="V659" s="17"/>
    </row>
    <row r="660" spans="2:41" ht="26.25" customHeight="1">
      <c r="B660" s="229"/>
      <c r="F660" s="228"/>
      <c r="G660" s="228"/>
      <c r="H660" s="228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215" t="s">
        <v>553</v>
      </c>
      <c r="F661" s="215"/>
      <c r="G661" s="215"/>
      <c r="H661" s="215"/>
      <c r="V661" s="17"/>
      <c r="X661" s="23" t="s">
        <v>32</v>
      </c>
      <c r="Y661" s="20">
        <f>IF(B661="PAGADO",0,C666)</f>
        <v>0</v>
      </c>
      <c r="AA661" s="215" t="s">
        <v>553</v>
      </c>
      <c r="AB661" s="215"/>
      <c r="AC661" s="215"/>
      <c r="AD661" s="215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36" t="str">
        <f>IF(C666&lt;0,"NO PAGAR","COBRAR'")</f>
        <v>COBRAR'</v>
      </c>
      <c r="C667" s="236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16" t="str">
        <f>IF(Y666&lt;0,"NO PAGAR","COBRAR'")</f>
        <v>COBRAR'</v>
      </c>
      <c r="Y667" s="216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37"/>
      <c r="C668" s="237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209" t="s">
        <v>9</v>
      </c>
      <c r="C669" s="2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209" t="s">
        <v>9</v>
      </c>
      <c r="Y669" s="2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1" t="s">
        <v>16</v>
      </c>
      <c r="C677" s="10"/>
      <c r="E677" s="211" t="s">
        <v>7</v>
      </c>
      <c r="F677" s="212"/>
      <c r="G677" s="213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211" t="s">
        <v>7</v>
      </c>
      <c r="AB677" s="212"/>
      <c r="AC677" s="213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>
      <c r="B679" s="12"/>
      <c r="C679" s="10"/>
      <c r="N679" s="211" t="s">
        <v>7</v>
      </c>
      <c r="O679" s="212"/>
      <c r="P679" s="212"/>
      <c r="Q679" s="213"/>
      <c r="R679" s="18">
        <f>SUM(R663:R678)</f>
        <v>0</v>
      </c>
      <c r="S679" s="3"/>
      <c r="V679" s="17"/>
      <c r="X679" s="12"/>
      <c r="Y679" s="10"/>
      <c r="AJ679" s="211" t="s">
        <v>7</v>
      </c>
      <c r="AK679" s="212"/>
      <c r="AL679" s="212"/>
      <c r="AM679" s="213"/>
      <c r="AN679" s="18">
        <f>SUM(AN663:AN678)</f>
        <v>150</v>
      </c>
      <c r="AO679" s="3"/>
    </row>
    <row r="680" spans="2:43">
      <c r="B680" s="12"/>
      <c r="C680" s="10"/>
      <c r="V680" s="17"/>
      <c r="X680" s="12"/>
      <c r="Y680" s="10"/>
    </row>
    <row r="681" spans="2:43" ht="15.75" thickBot="1">
      <c r="B681" s="12"/>
      <c r="C681" s="10"/>
      <c r="V681" s="17"/>
      <c r="X681" s="12"/>
      <c r="Y681" s="10"/>
    </row>
    <row r="682" spans="2:43" ht="15.75" thickBot="1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>
      <c r="B683" s="12"/>
      <c r="C683" s="10"/>
      <c r="V683" s="17"/>
      <c r="X683" s="12"/>
      <c r="Y683" s="10"/>
    </row>
    <row r="684" spans="2:43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>
      <c r="E685" s="1" t="s">
        <v>19</v>
      </c>
      <c r="V685" s="17"/>
      <c r="AA685" s="1" t="s">
        <v>19</v>
      </c>
    </row>
    <row r="686" spans="2:43">
      <c r="V686" s="17"/>
    </row>
    <row r="687" spans="2:43">
      <c r="V687" s="17"/>
    </row>
    <row r="688" spans="2:43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217" t="s">
        <v>29</v>
      </c>
      <c r="AD698" s="217"/>
      <c r="AE698" s="217"/>
    </row>
    <row r="699" spans="2:31" ht="15" customHeight="1">
      <c r="I699" s="75"/>
      <c r="J699" s="75"/>
      <c r="V699" s="17"/>
      <c r="AC699" s="217"/>
      <c r="AD699" s="217"/>
      <c r="AE699" s="217"/>
    </row>
    <row r="700" spans="2:31" ht="15" customHeight="1">
      <c r="H700" s="75"/>
      <c r="I700" s="75"/>
      <c r="J700" s="75"/>
      <c r="V700" s="17"/>
      <c r="AC700" s="217"/>
      <c r="AD700" s="217"/>
      <c r="AE700" s="217"/>
    </row>
    <row r="701" spans="2:31">
      <c r="B701" s="230" t="s">
        <v>69</v>
      </c>
      <c r="F701" s="228" t="s">
        <v>28</v>
      </c>
      <c r="G701" s="228"/>
      <c r="H701" s="228"/>
      <c r="V701" s="17"/>
    </row>
    <row r="702" spans="2:31">
      <c r="B702" s="230"/>
      <c r="F702" s="228"/>
      <c r="G702" s="228"/>
      <c r="H702" s="228"/>
      <c r="V702" s="17"/>
    </row>
    <row r="703" spans="2:31" ht="26.25" customHeight="1">
      <c r="B703" s="230"/>
      <c r="F703" s="228"/>
      <c r="G703" s="228"/>
      <c r="H703" s="228"/>
      <c r="V703" s="17"/>
      <c r="X703" s="22" t="s">
        <v>69</v>
      </c>
    </row>
    <row r="704" spans="2:31" ht="26.25">
      <c r="B704" s="23" t="s">
        <v>32</v>
      </c>
      <c r="C704" s="20">
        <f>IF(X661="PAGADO",0,Y666)</f>
        <v>182.18</v>
      </c>
      <c r="E704" s="215" t="s">
        <v>553</v>
      </c>
      <c r="F704" s="215"/>
      <c r="G704" s="215"/>
      <c r="H704" s="215"/>
      <c r="O704" s="222" t="s">
        <v>110</v>
      </c>
      <c r="P704" s="222"/>
      <c r="Q704" s="222"/>
      <c r="R704" s="222"/>
      <c r="V704" s="17"/>
      <c r="X704" s="23" t="s">
        <v>82</v>
      </c>
      <c r="Y704" s="20">
        <f>IF(B704="PAGADO",0,C709)</f>
        <v>194.41000000000008</v>
      </c>
      <c r="AA704" s="215" t="s">
        <v>553</v>
      </c>
      <c r="AB704" s="215"/>
      <c r="AC704" s="215"/>
      <c r="AD704" s="215"/>
    </row>
    <row r="705" spans="2:41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>
      <c r="B710" s="218" t="str">
        <f>IF(C709&lt;0,"NO PAGAR","COBRAR")</f>
        <v>COBRAR</v>
      </c>
      <c r="C710" s="218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18" t="str">
        <f>IF(Y709&lt;0,"NO PAGAR","COBRAR")</f>
        <v>COBRAR</v>
      </c>
      <c r="Y710" s="218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>
      <c r="B711" s="209" t="s">
        <v>9</v>
      </c>
      <c r="C711" s="2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209" t="s">
        <v>9</v>
      </c>
      <c r="Y711" s="210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1334</v>
      </c>
      <c r="C720" s="10">
        <f>R727</f>
        <v>182.23</v>
      </c>
      <c r="E720" s="211" t="s">
        <v>7</v>
      </c>
      <c r="F720" s="212"/>
      <c r="G720" s="213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211" t="s">
        <v>7</v>
      </c>
      <c r="AB720" s="212"/>
      <c r="AC720" s="213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211" t="s">
        <v>7</v>
      </c>
      <c r="O722" s="212"/>
      <c r="P722" s="212"/>
      <c r="Q722" s="213"/>
      <c r="R722" s="18">
        <f>SUM(R706:R721)</f>
        <v>520</v>
      </c>
      <c r="S722" s="3"/>
      <c r="V722" s="17"/>
      <c r="X722" s="12"/>
      <c r="Y722" s="10"/>
      <c r="AJ722" s="211" t="s">
        <v>7</v>
      </c>
      <c r="AK722" s="212"/>
      <c r="AL722" s="212"/>
      <c r="AM722" s="213"/>
      <c r="AN722" s="18">
        <f>SUM(AN706:AN721)</f>
        <v>0</v>
      </c>
      <c r="AO722" s="3"/>
    </row>
    <row r="723" spans="2:41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>
      <c r="D729" t="s">
        <v>22</v>
      </c>
      <c r="E729" t="s">
        <v>21</v>
      </c>
      <c r="V729" s="17"/>
    </row>
    <row r="730" spans="2:41">
      <c r="E730" s="1" t="s">
        <v>19</v>
      </c>
      <c r="V730" s="17"/>
      <c r="AA730" s="1"/>
    </row>
    <row r="731" spans="2:41">
      <c r="V731" s="17"/>
    </row>
    <row r="732" spans="2:41">
      <c r="V732" s="17"/>
    </row>
    <row r="733" spans="2:41">
      <c r="V733" s="17"/>
    </row>
    <row r="734" spans="2:41">
      <c r="V734" s="17"/>
    </row>
    <row r="735" spans="2:41">
      <c r="V735" s="17"/>
    </row>
    <row r="736" spans="2:41">
      <c r="V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V740" s="17"/>
    </row>
    <row r="741" spans="1:43" ht="27.75" customHeight="1">
      <c r="H741" s="75" t="s">
        <v>30</v>
      </c>
      <c r="I741" s="75"/>
      <c r="J741" s="75"/>
      <c r="V741" s="17"/>
      <c r="AA741" s="214" t="s">
        <v>31</v>
      </c>
      <c r="AB741" s="214"/>
      <c r="AC741" s="214"/>
    </row>
    <row r="742" spans="1:43" ht="15" customHeight="1">
      <c r="H742" s="75"/>
      <c r="I742" s="75"/>
      <c r="J742" s="75"/>
      <c r="V742" s="17"/>
      <c r="AA742" s="214"/>
      <c r="AB742" s="214"/>
      <c r="AC742" s="214"/>
    </row>
    <row r="743" spans="1:43" ht="23.25">
      <c r="B743" s="24" t="s">
        <v>69</v>
      </c>
      <c r="V743" s="17"/>
      <c r="X743" s="22" t="s">
        <v>69</v>
      </c>
    </row>
    <row r="744" spans="1:43" ht="23.25">
      <c r="B744" s="23" t="s">
        <v>130</v>
      </c>
      <c r="C744" s="20">
        <f>IF(X704="PAGADO",0,C709)</f>
        <v>0</v>
      </c>
      <c r="E744" s="215" t="s">
        <v>553</v>
      </c>
      <c r="F744" s="215"/>
      <c r="G744" s="215"/>
      <c r="H744" s="215"/>
      <c r="V744" s="17"/>
      <c r="X744" s="23" t="s">
        <v>32</v>
      </c>
      <c r="Y744" s="20">
        <f>IF(B744="PAGADO",0,C749)</f>
        <v>0</v>
      </c>
      <c r="AA744" s="215" t="s">
        <v>553</v>
      </c>
      <c r="AB744" s="215"/>
      <c r="AC744" s="215"/>
      <c r="AD744" s="215"/>
    </row>
    <row r="745" spans="1:43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1426</v>
      </c>
      <c r="AC746" s="3" t="s">
        <v>1427</v>
      </c>
      <c r="AD746" s="5">
        <v>170</v>
      </c>
      <c r="AJ746" s="25"/>
      <c r="AK746" s="3"/>
      <c r="AL746" s="3"/>
      <c r="AM746" s="3"/>
      <c r="AN746" s="18"/>
      <c r="AO746" s="3"/>
    </row>
    <row r="747" spans="1:43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1435</v>
      </c>
      <c r="AD748" s="5">
        <v>215</v>
      </c>
      <c r="AJ748" s="3"/>
      <c r="AK748" s="3"/>
      <c r="AL748" s="3"/>
      <c r="AM748" s="3"/>
      <c r="AN748" s="18"/>
      <c r="AO748" s="3"/>
    </row>
    <row r="749" spans="1:43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16" t="str">
        <f>IF(Y749&lt;0,"NO PAGAR","COBRAR'")</f>
        <v>COBRAR'</v>
      </c>
      <c r="Y750" s="216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>
      <c r="B751" s="216" t="str">
        <f>IF(C749&lt;0,"NO PAGAR","COBRAR'")</f>
        <v>COBRAR'</v>
      </c>
      <c r="C751" s="216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209" t="s">
        <v>9</v>
      </c>
      <c r="C752" s="2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09" t="s">
        <v>9</v>
      </c>
      <c r="Y752" s="2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16</v>
      </c>
      <c r="C760" s="10"/>
      <c r="E760" s="211" t="s">
        <v>7</v>
      </c>
      <c r="F760" s="212"/>
      <c r="G760" s="213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211" t="s">
        <v>7</v>
      </c>
      <c r="AB760" s="212"/>
      <c r="AC760" s="213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>
      <c r="B762" s="12"/>
      <c r="C762" s="10"/>
      <c r="N762" s="211" t="s">
        <v>7</v>
      </c>
      <c r="O762" s="212"/>
      <c r="P762" s="212"/>
      <c r="Q762" s="213"/>
      <c r="R762" s="18">
        <f>SUM(R746:R761)</f>
        <v>0</v>
      </c>
      <c r="S762" s="3"/>
      <c r="V762" s="17"/>
      <c r="X762" s="12"/>
      <c r="Y762" s="10"/>
      <c r="AJ762" s="211" t="s">
        <v>7</v>
      </c>
      <c r="AK762" s="212"/>
      <c r="AL762" s="212"/>
      <c r="AM762" s="213"/>
      <c r="AN762" s="18">
        <f>SUM(AN746:AN761)</f>
        <v>0</v>
      </c>
      <c r="AO762" s="3"/>
    </row>
    <row r="763" spans="2:41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E765" s="14"/>
      <c r="V765" s="17"/>
      <c r="X765" s="12"/>
      <c r="Y765" s="10"/>
      <c r="AA765" s="14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>
      <c r="V780" s="17"/>
    </row>
    <row r="781" spans="5:31">
      <c r="V781" s="17"/>
    </row>
    <row r="782" spans="5:31">
      <c r="V782" s="17"/>
      <c r="AC782" s="217" t="s">
        <v>29</v>
      </c>
      <c r="AD782" s="217"/>
      <c r="AE782" s="217"/>
    </row>
    <row r="783" spans="5:31" ht="15" customHeight="1">
      <c r="H783" s="75" t="s">
        <v>28</v>
      </c>
      <c r="I783" s="75"/>
      <c r="J783" s="75"/>
      <c r="V783" s="17"/>
      <c r="AC783" s="217"/>
      <c r="AD783" s="217"/>
      <c r="AE783" s="217"/>
    </row>
    <row r="784" spans="5:31" ht="15" customHeight="1">
      <c r="H784" s="75"/>
      <c r="I784" s="75"/>
      <c r="J784" s="75"/>
      <c r="V784" s="17"/>
      <c r="AC784" s="217"/>
      <c r="AD784" s="217"/>
      <c r="AE784" s="217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130</v>
      </c>
      <c r="C788" s="20">
        <f>IF(X744="PAGADO",0,Y749)</f>
        <v>585</v>
      </c>
      <c r="E788" s="215" t="s">
        <v>553</v>
      </c>
      <c r="F788" s="215"/>
      <c r="G788" s="215"/>
      <c r="H788" s="215"/>
      <c r="V788" s="17"/>
      <c r="X788" s="23" t="s">
        <v>32</v>
      </c>
      <c r="Y788" s="20">
        <f>IF(B788="PAGADO",0,C793)</f>
        <v>0</v>
      </c>
      <c r="AA788" s="215" t="s">
        <v>1169</v>
      </c>
      <c r="AB788" s="215"/>
      <c r="AC788" s="215"/>
      <c r="AD788" s="215"/>
    </row>
    <row r="789" spans="2:41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1457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1528</v>
      </c>
      <c r="AC790" s="3" t="s">
        <v>200</v>
      </c>
      <c r="AD790" s="5">
        <v>120</v>
      </c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138.71699999999998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218" t="str">
        <f>IF(C793&lt;0,"NO PAGAR","COBRAR")</f>
        <v>COBRAR</v>
      </c>
      <c r="C794" s="218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18" t="str">
        <f>IF(Y793&lt;0,"NO PAGAR","COBRAR")</f>
        <v>COBRAR</v>
      </c>
      <c r="Y794" s="218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209" t="s">
        <v>9</v>
      </c>
      <c r="C795" s="2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209" t="s">
        <v>9</v>
      </c>
      <c r="Y795" s="2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1510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1507</v>
      </c>
      <c r="C804" s="10">
        <f>R807</f>
        <v>33.057000000000002</v>
      </c>
      <c r="E804" s="211" t="s">
        <v>7</v>
      </c>
      <c r="F804" s="212"/>
      <c r="G804" s="213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211" t="s">
        <v>7</v>
      </c>
      <c r="AB804" s="212"/>
      <c r="AC804" s="213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211" t="s">
        <v>7</v>
      </c>
      <c r="O806" s="212"/>
      <c r="P806" s="212"/>
      <c r="Q806" s="213"/>
      <c r="R806" s="18">
        <f>SUM(R790:R805)</f>
        <v>7</v>
      </c>
      <c r="S806" s="3"/>
      <c r="V806" s="17"/>
      <c r="X806" s="12"/>
      <c r="Y806" s="10"/>
      <c r="AJ806" s="211" t="s">
        <v>7</v>
      </c>
      <c r="AK806" s="212"/>
      <c r="AL806" s="212"/>
      <c r="AM806" s="213"/>
      <c r="AN806" s="18">
        <f>SUM(AN790:AN805)</f>
        <v>0</v>
      </c>
      <c r="AO806" s="3"/>
    </row>
    <row r="807" spans="2:41">
      <c r="B807" s="12"/>
      <c r="C807" s="10"/>
      <c r="N807" s="125" t="s">
        <v>473</v>
      </c>
      <c r="O807" s="126">
        <v>45187.445879630002</v>
      </c>
      <c r="P807" s="125" t="s">
        <v>1498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5" t="s">
        <v>30</v>
      </c>
      <c r="I828" s="75"/>
      <c r="J828" s="75"/>
      <c r="V828" s="17"/>
      <c r="AA828" s="214" t="s">
        <v>31</v>
      </c>
      <c r="AB828" s="214"/>
      <c r="AC828" s="214"/>
    </row>
    <row r="829" spans="1:43" ht="15" customHeight="1">
      <c r="H829" s="75"/>
      <c r="I829" s="75"/>
      <c r="J829" s="75"/>
      <c r="V829" s="17"/>
      <c r="AA829" s="214"/>
      <c r="AB829" s="214"/>
      <c r="AC829" s="214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IF(X788="PAGADO",0,Y793)</f>
        <v>24.459999999999994</v>
      </c>
      <c r="E833" s="215" t="s">
        <v>553</v>
      </c>
      <c r="F833" s="215"/>
      <c r="G833" s="215"/>
      <c r="H833" s="215"/>
      <c r="V833" s="17"/>
      <c r="X833" s="23" t="s">
        <v>32</v>
      </c>
      <c r="Y833" s="20">
        <f>IF(B1629="PAGADO",0,C838)</f>
        <v>488.84900000000005</v>
      </c>
      <c r="AA833" s="215" t="s">
        <v>1612</v>
      </c>
      <c r="AB833" s="215"/>
      <c r="AC833" s="215"/>
      <c r="AD833" s="215"/>
    </row>
    <row r="834" spans="2:41">
      <c r="B834" s="1" t="s">
        <v>0</v>
      </c>
      <c r="C834" s="19">
        <f>H849</f>
        <v>680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400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>
        <v>45162</v>
      </c>
      <c r="F835" s="3" t="s">
        <v>397</v>
      </c>
      <c r="G835" s="3" t="s">
        <v>170</v>
      </c>
      <c r="H835" s="5">
        <v>330</v>
      </c>
      <c r="N835" s="3"/>
      <c r="O835" s="3"/>
      <c r="P835" s="3"/>
      <c r="Q835" s="3"/>
      <c r="R835" s="18"/>
      <c r="S835" s="3"/>
      <c r="V835" s="17"/>
      <c r="Y835" s="20"/>
      <c r="AA835" s="4">
        <v>45205</v>
      </c>
      <c r="AB835" s="3" t="s">
        <v>291</v>
      </c>
      <c r="AC835" s="3" t="s">
        <v>200</v>
      </c>
      <c r="AD835" s="5">
        <v>200</v>
      </c>
      <c r="AJ835" s="25">
        <v>45223</v>
      </c>
      <c r="AK835" s="3" t="s">
        <v>1576</v>
      </c>
      <c r="AL835" s="3"/>
      <c r="AM835" s="3"/>
      <c r="AN835" s="18">
        <v>150</v>
      </c>
      <c r="AO835" s="3"/>
    </row>
    <row r="836" spans="2:41">
      <c r="B836" s="1" t="s">
        <v>24</v>
      </c>
      <c r="C836" s="19">
        <f>IF(C833&gt;0,C833+C834,C834)</f>
        <v>704.46</v>
      </c>
      <c r="E836" s="4">
        <v>45196</v>
      </c>
      <c r="F836" s="3" t="s">
        <v>291</v>
      </c>
      <c r="G836" s="3" t="s">
        <v>200</v>
      </c>
      <c r="H836" s="5">
        <v>150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888.84900000000005</v>
      </c>
      <c r="AA836" s="4">
        <v>45212</v>
      </c>
      <c r="AB836" s="3" t="s">
        <v>291</v>
      </c>
      <c r="AC836" s="3" t="s">
        <v>200</v>
      </c>
      <c r="AD836" s="5">
        <v>200</v>
      </c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C857</f>
        <v>215.61099999999999</v>
      </c>
      <c r="E837" s="4">
        <v>45198</v>
      </c>
      <c r="F837" s="3" t="s">
        <v>291</v>
      </c>
      <c r="G837" s="3" t="s">
        <v>200</v>
      </c>
      <c r="H837" s="5">
        <v>200</v>
      </c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Y857</f>
        <v>150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488.84900000000005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738.84900000000005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16" t="str">
        <f>IF(Y838&lt;0,"NO PAGAR","COBRAR'")</f>
        <v>COBRAR'</v>
      </c>
      <c r="Y839" s="216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216" t="str">
        <f>IF(C838&lt;0,"NO PAGAR","COBRAR'")</f>
        <v>COBRAR'</v>
      </c>
      <c r="C840" s="216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209" t="s">
        <v>9</v>
      </c>
      <c r="C841" s="2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209" t="s">
        <v>9</v>
      </c>
      <c r="Y841" s="2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150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211" t="s">
        <v>7</v>
      </c>
      <c r="F849" s="212"/>
      <c r="G849" s="213"/>
      <c r="H849" s="5">
        <f>SUM(H835:H848)</f>
        <v>680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211" t="s">
        <v>7</v>
      </c>
      <c r="AB849" s="212"/>
      <c r="AC849" s="213"/>
      <c r="AD849" s="5">
        <f>SUM(AD835:AD848)</f>
        <v>400</v>
      </c>
      <c r="AJ849" s="3"/>
      <c r="AK849" s="3"/>
      <c r="AL849" s="3"/>
      <c r="AM849" s="3"/>
      <c r="AN849" s="18"/>
      <c r="AO849" s="3"/>
    </row>
    <row r="850" spans="2:41">
      <c r="B850" s="11" t="s">
        <v>1560</v>
      </c>
      <c r="C850" s="10">
        <f>R855</f>
        <v>215.61099999999999</v>
      </c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211" t="s">
        <v>7</v>
      </c>
      <c r="O851" s="212"/>
      <c r="P851" s="212"/>
      <c r="Q851" s="213"/>
      <c r="R851" s="18">
        <f>SUM(R835:R850)</f>
        <v>0</v>
      </c>
      <c r="S851" s="3"/>
      <c r="V851" s="17"/>
      <c r="X851" s="12"/>
      <c r="Y851" s="10"/>
      <c r="AJ851" s="211" t="s">
        <v>7</v>
      </c>
      <c r="AK851" s="212"/>
      <c r="AL851" s="212"/>
      <c r="AM851" s="213"/>
      <c r="AN851" s="18">
        <f>SUM(AN835:AN850)</f>
        <v>150</v>
      </c>
      <c r="AO851" s="3"/>
    </row>
    <row r="852" spans="2:41">
      <c r="B852" s="12"/>
      <c r="C852" s="10"/>
      <c r="N852" t="s">
        <v>1556</v>
      </c>
      <c r="O852" s="196">
        <v>44995</v>
      </c>
      <c r="P852" t="s">
        <v>473</v>
      </c>
      <c r="Q852" t="s">
        <v>474</v>
      </c>
      <c r="R852">
        <v>72.709999999999994</v>
      </c>
      <c r="S852">
        <v>41.548000000000002</v>
      </c>
      <c r="V852" s="17"/>
      <c r="X852" s="12"/>
      <c r="Y852" s="10"/>
    </row>
    <row r="853" spans="2:41">
      <c r="B853" s="12"/>
      <c r="C853" s="10"/>
      <c r="N853" t="s">
        <v>1556</v>
      </c>
      <c r="O853" s="196">
        <v>45148</v>
      </c>
      <c r="P853" t="s">
        <v>473</v>
      </c>
      <c r="Q853" t="s">
        <v>474</v>
      </c>
      <c r="R853">
        <v>76.349999999999994</v>
      </c>
      <c r="S853">
        <v>43.628999999999998</v>
      </c>
      <c r="V853" s="17"/>
      <c r="X853" s="12"/>
      <c r="Y853" s="10"/>
    </row>
    <row r="854" spans="2:41">
      <c r="B854" s="12"/>
      <c r="C854" s="10"/>
      <c r="E854" s="14"/>
      <c r="N854" t="s">
        <v>1556</v>
      </c>
      <c r="O854" t="s">
        <v>1558</v>
      </c>
      <c r="P854" t="s">
        <v>473</v>
      </c>
      <c r="Q854" t="s">
        <v>474</v>
      </c>
      <c r="R854">
        <v>66.551000000000002</v>
      </c>
      <c r="S854">
        <v>38.029000000000003</v>
      </c>
      <c r="V854" s="17"/>
      <c r="X854" s="12"/>
      <c r="Y854" s="10"/>
      <c r="AA854" s="14"/>
    </row>
    <row r="855" spans="2:41">
      <c r="B855" s="12"/>
      <c r="C855" s="10"/>
      <c r="R855">
        <f>SUM(R852:R854)</f>
        <v>215.61099999999999</v>
      </c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5" t="s">
        <v>18</v>
      </c>
      <c r="C857" s="16">
        <f>SUM(C842:C856)</f>
        <v>215.61099999999999</v>
      </c>
      <c r="D857" t="s">
        <v>22</v>
      </c>
      <c r="E857" t="s">
        <v>21</v>
      </c>
      <c r="V857" s="17"/>
      <c r="X857" s="15" t="s">
        <v>18</v>
      </c>
      <c r="Y857" s="16">
        <f>SUM(Y842:Y856)</f>
        <v>150</v>
      </c>
      <c r="Z857" t="s">
        <v>22</v>
      </c>
      <c r="AA857" t="s">
        <v>21</v>
      </c>
    </row>
    <row r="858" spans="2:41">
      <c r="E858" s="1" t="s">
        <v>19</v>
      </c>
      <c r="V858" s="17"/>
      <c r="AA858" s="1" t="s">
        <v>19</v>
      </c>
    </row>
    <row r="859" spans="2:41">
      <c r="V859" s="17"/>
    </row>
    <row r="860" spans="2:41">
      <c r="V860" s="17"/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</row>
    <row r="871" spans="2:41">
      <c r="V871" s="17"/>
    </row>
    <row r="872" spans="2:41">
      <c r="V872" s="17"/>
      <c r="AC872" s="217" t="s">
        <v>29</v>
      </c>
      <c r="AD872" s="217"/>
      <c r="AE872" s="217"/>
    </row>
    <row r="873" spans="2:41" ht="15" customHeight="1">
      <c r="H873" s="75" t="s">
        <v>28</v>
      </c>
      <c r="I873" s="75"/>
      <c r="J873" s="75"/>
      <c r="V873" s="17"/>
      <c r="AC873" s="217"/>
      <c r="AD873" s="217"/>
      <c r="AE873" s="217"/>
    </row>
    <row r="874" spans="2:41" ht="15" customHeight="1">
      <c r="H874" s="75"/>
      <c r="I874" s="75"/>
      <c r="J874" s="75"/>
      <c r="V874" s="17"/>
      <c r="AC874" s="217"/>
      <c r="AD874" s="217"/>
      <c r="AE874" s="217"/>
    </row>
    <row r="875" spans="2:41">
      <c r="V875" s="17"/>
    </row>
    <row r="876" spans="2:41">
      <c r="V876" s="17"/>
    </row>
    <row r="877" spans="2:41" ht="23.25">
      <c r="B877" s="22" t="s">
        <v>71</v>
      </c>
      <c r="V877" s="17"/>
      <c r="X877" s="22" t="s">
        <v>71</v>
      </c>
    </row>
    <row r="878" spans="2:41" ht="23.25">
      <c r="B878" s="23" t="s">
        <v>32</v>
      </c>
      <c r="C878" s="20">
        <f>IF(X833="PAGADO",0,Y838)</f>
        <v>738.84900000000005</v>
      </c>
      <c r="E878" s="215" t="s">
        <v>553</v>
      </c>
      <c r="F878" s="215"/>
      <c r="G878" s="215"/>
      <c r="H878" s="215"/>
      <c r="V878" s="17"/>
      <c r="X878" s="23" t="s">
        <v>32</v>
      </c>
      <c r="Y878" s="20">
        <f>IF(B878="PAGADO",0,C883)</f>
        <v>1651.8590000000002</v>
      </c>
      <c r="AA878" s="215" t="s">
        <v>1169</v>
      </c>
      <c r="AB878" s="215"/>
      <c r="AC878" s="215"/>
      <c r="AD878" s="215"/>
    </row>
    <row r="879" spans="2:41">
      <c r="B879" s="1" t="s">
        <v>0</v>
      </c>
      <c r="C879" s="19">
        <f>H894</f>
        <v>1200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285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>
      <c r="C880" s="20"/>
      <c r="E880" s="4">
        <v>45206</v>
      </c>
      <c r="F880" s="3" t="s">
        <v>1237</v>
      </c>
      <c r="G880" s="3" t="s">
        <v>203</v>
      </c>
      <c r="H880" s="5">
        <v>540</v>
      </c>
      <c r="N880" s="3"/>
      <c r="O880" s="3"/>
      <c r="P880" s="3"/>
      <c r="Q880" s="3"/>
      <c r="R880" s="18"/>
      <c r="S880" s="3"/>
      <c r="V880" s="17"/>
      <c r="Y880" s="20"/>
      <c r="AA880" s="4">
        <v>45225</v>
      </c>
      <c r="AB880" s="3" t="s">
        <v>1206</v>
      </c>
      <c r="AC880" s="3" t="s">
        <v>1212</v>
      </c>
      <c r="AD880" s="5">
        <v>285</v>
      </c>
      <c r="AJ880" s="3"/>
      <c r="AK880" s="3"/>
      <c r="AL880" s="3"/>
      <c r="AM880" s="3"/>
      <c r="AN880" s="18"/>
      <c r="AO880" s="3"/>
    </row>
    <row r="881" spans="2:41">
      <c r="B881" s="1" t="s">
        <v>24</v>
      </c>
      <c r="C881" s="19">
        <f>IF(C878&gt;0,C878+C879,C879)</f>
        <v>1938.8490000000002</v>
      </c>
      <c r="E881" s="4">
        <v>45206</v>
      </c>
      <c r="F881" s="3" t="s">
        <v>199</v>
      </c>
      <c r="G881" s="3" t="s">
        <v>200</v>
      </c>
      <c r="H881" s="5">
        <v>170</v>
      </c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1936.8590000000002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" t="s">
        <v>9</v>
      </c>
      <c r="C882" s="20">
        <f>C905</f>
        <v>286.99</v>
      </c>
      <c r="E882" s="4">
        <v>45121</v>
      </c>
      <c r="F882" s="3" t="s">
        <v>168</v>
      </c>
      <c r="G882" s="3" t="s">
        <v>169</v>
      </c>
      <c r="H882" s="5">
        <v>170</v>
      </c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144.19999999999999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6" t="s">
        <v>25</v>
      </c>
      <c r="C883" s="21">
        <f>C881-C882</f>
        <v>1651.8590000000002</v>
      </c>
      <c r="E883" s="4">
        <v>45124</v>
      </c>
      <c r="F883" s="3" t="s">
        <v>168</v>
      </c>
      <c r="G883" s="3" t="s">
        <v>152</v>
      </c>
      <c r="H883" s="5">
        <v>190</v>
      </c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1792.6590000000001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>
      <c r="B884" s="218" t="str">
        <f>IF(C883&lt;0,"NO PAGAR","COBRAR")</f>
        <v>COBRAR</v>
      </c>
      <c r="C884" s="218"/>
      <c r="E884" s="4">
        <v>45159</v>
      </c>
      <c r="F884" s="3" t="s">
        <v>1460</v>
      </c>
      <c r="G884" s="3" t="s">
        <v>200</v>
      </c>
      <c r="H884" s="5">
        <v>130</v>
      </c>
      <c r="N884" s="3"/>
      <c r="O884" s="3"/>
      <c r="P884" s="3"/>
      <c r="Q884" s="3"/>
      <c r="R884" s="18"/>
      <c r="S884" s="3"/>
      <c r="V884" s="17"/>
      <c r="X884" s="218" t="str">
        <f>IF(Y883&lt;0,"NO PAGAR","COBRAR")</f>
        <v>COBRAR</v>
      </c>
      <c r="Y884" s="218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209" t="s">
        <v>9</v>
      </c>
      <c r="C885" s="2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209" t="s">
        <v>9</v>
      </c>
      <c r="Y885" s="2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9" t="str">
        <f>IF(C919&lt;0,"SALDO A FAVOR","SALDO ADELANTAD0'")</f>
        <v>SALDO ADELANTAD0'</v>
      </c>
      <c r="C886" s="10" t="b">
        <f>IF(Y838&lt;=0,Y838*-1)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 FAVOR'</v>
      </c>
      <c r="Y886" s="10" t="b">
        <f>IF(C883&lt;=0,C883*-1)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11</v>
      </c>
      <c r="C888" s="10">
        <v>50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13</v>
      </c>
      <c r="C890" s="10">
        <v>20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59">
        <v>95.54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1508</v>
      </c>
      <c r="Y893" s="10">
        <v>48.66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1637</v>
      </c>
      <c r="C894" s="10">
        <f>R901</f>
        <v>216.99</v>
      </c>
      <c r="E894" s="211" t="s">
        <v>7</v>
      </c>
      <c r="F894" s="212"/>
      <c r="G894" s="213"/>
      <c r="H894" s="5">
        <f>SUM(H880:H893)</f>
        <v>1200</v>
      </c>
      <c r="N894" s="3"/>
      <c r="O894" s="3"/>
      <c r="P894" s="3"/>
      <c r="Q894" s="3"/>
      <c r="R894" s="18"/>
      <c r="S894" s="3"/>
      <c r="V894" s="17"/>
      <c r="X894" s="11" t="s">
        <v>17</v>
      </c>
      <c r="Y894" s="10"/>
      <c r="AA894" s="211" t="s">
        <v>7</v>
      </c>
      <c r="AB894" s="212"/>
      <c r="AC894" s="213"/>
      <c r="AD894" s="5">
        <f>SUM(AD880:AD893)</f>
        <v>285</v>
      </c>
      <c r="AJ894" s="3"/>
      <c r="AK894" s="3"/>
      <c r="AL894" s="3"/>
      <c r="AM894" s="3"/>
      <c r="AN894" s="18"/>
      <c r="AO894" s="3"/>
    </row>
    <row r="895" spans="2:41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>
      <c r="B896" s="12"/>
      <c r="C896" s="10"/>
      <c r="N896" s="211" t="s">
        <v>7</v>
      </c>
      <c r="O896" s="212"/>
      <c r="P896" s="212"/>
      <c r="Q896" s="213"/>
      <c r="R896" s="18">
        <f>SUM(R880:R895)</f>
        <v>0</v>
      </c>
      <c r="S896" s="3"/>
      <c r="V896" s="17"/>
      <c r="X896" s="12"/>
      <c r="Y896" s="10"/>
      <c r="AJ896" s="211" t="s">
        <v>7</v>
      </c>
      <c r="AK896" s="212"/>
      <c r="AL896" s="212"/>
      <c r="AM896" s="213"/>
      <c r="AN896" s="18">
        <f>SUM(AN880:AN895)</f>
        <v>0</v>
      </c>
      <c r="AO896" s="3"/>
    </row>
    <row r="897" spans="2:27">
      <c r="B897" s="12"/>
      <c r="C897" s="10"/>
      <c r="N897" s="125" t="s">
        <v>473</v>
      </c>
      <c r="O897" s="125" t="s">
        <v>550</v>
      </c>
      <c r="P897" s="126">
        <v>45224.164016199997</v>
      </c>
      <c r="Q897" s="127">
        <v>21.957000000000001</v>
      </c>
      <c r="R897" s="127">
        <v>38.42</v>
      </c>
      <c r="V897" s="17"/>
      <c r="X897" s="12"/>
      <c r="Y897" s="10"/>
    </row>
    <row r="898" spans="2:27">
      <c r="B898" s="12"/>
      <c r="C898" s="10"/>
      <c r="N898" s="125" t="s">
        <v>473</v>
      </c>
      <c r="O898" s="125" t="s">
        <v>468</v>
      </c>
      <c r="P898" s="126">
        <v>45217.688807869999</v>
      </c>
      <c r="Q898" s="127">
        <v>43.715000000000003</v>
      </c>
      <c r="R898" s="127">
        <v>76.5</v>
      </c>
      <c r="V898" s="17"/>
      <c r="X898" s="12"/>
      <c r="Y898" s="10"/>
    </row>
    <row r="899" spans="2:27">
      <c r="B899" s="12"/>
      <c r="C899" s="10"/>
      <c r="E899" s="14"/>
      <c r="N899" s="125" t="s">
        <v>473</v>
      </c>
      <c r="O899" s="125" t="s">
        <v>468</v>
      </c>
      <c r="P899" s="126">
        <v>45223.93332176</v>
      </c>
      <c r="Q899" s="127">
        <v>19.471</v>
      </c>
      <c r="R899" s="127">
        <v>34.07</v>
      </c>
      <c r="V899" s="17"/>
      <c r="X899" s="12"/>
      <c r="Y899" s="10"/>
      <c r="AA899" s="14"/>
    </row>
    <row r="900" spans="2:27">
      <c r="B900" s="12"/>
      <c r="C900" s="10"/>
      <c r="N900" s="125" t="s">
        <v>473</v>
      </c>
      <c r="O900" s="125" t="s">
        <v>468</v>
      </c>
      <c r="P900" s="126">
        <v>45224.899108799997</v>
      </c>
      <c r="Q900" s="127">
        <v>38.854999999999997</v>
      </c>
      <c r="R900" s="127">
        <v>68</v>
      </c>
      <c r="V900" s="17"/>
      <c r="X900" s="12"/>
      <c r="Y900" s="10"/>
    </row>
    <row r="901" spans="2:27">
      <c r="B901" s="12"/>
      <c r="C901" s="10"/>
      <c r="R901" s="187">
        <f>SUM(R897:R900)</f>
        <v>216.99</v>
      </c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2"/>
      <c r="C903" s="10"/>
      <c r="V903" s="17"/>
      <c r="X903" s="12"/>
      <c r="Y903" s="10"/>
    </row>
    <row r="904" spans="2:27">
      <c r="B904" s="11"/>
      <c r="C904" s="10"/>
      <c r="V904" s="17"/>
      <c r="X904" s="11"/>
      <c r="Y904" s="10"/>
    </row>
    <row r="905" spans="2:27">
      <c r="B905" s="15" t="s">
        <v>18</v>
      </c>
      <c r="C905" s="16">
        <f>SUM(C886:C904)</f>
        <v>286.99</v>
      </c>
      <c r="V905" s="17"/>
      <c r="X905" s="15" t="s">
        <v>18</v>
      </c>
      <c r="Y905" s="16">
        <f>SUM(Y886:Y904)</f>
        <v>144.19999999999999</v>
      </c>
    </row>
    <row r="906" spans="2:27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27">
      <c r="E907" s="1" t="s">
        <v>19</v>
      </c>
      <c r="V907" s="17"/>
      <c r="AA907" s="1" t="s">
        <v>19</v>
      </c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1:43">
      <c r="V913" s="17"/>
    </row>
    <row r="914" spans="1:4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>
      <c r="V917" s="17"/>
    </row>
    <row r="918" spans="1:43" ht="15" customHeight="1">
      <c r="H918" s="75" t="s">
        <v>30</v>
      </c>
      <c r="I918" s="75"/>
      <c r="J918" s="75"/>
      <c r="V918" s="17"/>
      <c r="AA918" s="214" t="s">
        <v>31</v>
      </c>
      <c r="AB918" s="214"/>
      <c r="AC918" s="214"/>
    </row>
    <row r="919" spans="1:43" ht="15" customHeight="1">
      <c r="H919" s="75"/>
      <c r="I919" s="75"/>
      <c r="J919" s="75"/>
      <c r="V919" s="17"/>
      <c r="AA919" s="214"/>
      <c r="AB919" s="214"/>
      <c r="AC919" s="214"/>
    </row>
    <row r="920" spans="1:43">
      <c r="V920" s="17"/>
    </row>
    <row r="921" spans="1:43">
      <c r="V921" s="17"/>
    </row>
    <row r="922" spans="1:43" ht="23.25">
      <c r="B922" s="24" t="s">
        <v>73</v>
      </c>
      <c r="V922" s="17"/>
      <c r="X922" s="22" t="s">
        <v>71</v>
      </c>
    </row>
    <row r="923" spans="1:43" ht="23.25">
      <c r="B923" s="23" t="s">
        <v>82</v>
      </c>
      <c r="C923" s="20">
        <f>IF(X878="PAGADO",0,C883)</f>
        <v>1651.8590000000002</v>
      </c>
      <c r="E923" s="215" t="s">
        <v>553</v>
      </c>
      <c r="F923" s="215"/>
      <c r="G923" s="215"/>
      <c r="H923" s="215"/>
      <c r="V923" s="17"/>
      <c r="X923" s="23" t="s">
        <v>32</v>
      </c>
      <c r="Y923" s="20">
        <f>IF(B923="PAGADO",0,C928)</f>
        <v>0</v>
      </c>
      <c r="AA923" s="215" t="s">
        <v>553</v>
      </c>
      <c r="AB923" s="215"/>
      <c r="AC923" s="215"/>
      <c r="AD923" s="215"/>
    </row>
    <row r="924" spans="1:43">
      <c r="B924" s="1" t="s">
        <v>0</v>
      </c>
      <c r="C924" s="19">
        <f>H939</f>
        <v>350</v>
      </c>
      <c r="E924" s="2" t="s">
        <v>1</v>
      </c>
      <c r="F924" s="2" t="s">
        <v>2</v>
      </c>
      <c r="G924" s="2" t="s">
        <v>3</v>
      </c>
      <c r="H924" s="2" t="s">
        <v>4</v>
      </c>
      <c r="N924" s="2" t="s">
        <v>1</v>
      </c>
      <c r="O924" s="2" t="s">
        <v>5</v>
      </c>
      <c r="P924" s="2" t="s">
        <v>4</v>
      </c>
      <c r="Q924" s="2" t="s">
        <v>6</v>
      </c>
      <c r="R924" s="2" t="s">
        <v>7</v>
      </c>
      <c r="S924" s="3"/>
      <c r="V924" s="17"/>
      <c r="X924" s="1" t="s">
        <v>0</v>
      </c>
      <c r="Y924" s="19">
        <f>AD939</f>
        <v>170</v>
      </c>
      <c r="AA924" s="2" t="s">
        <v>1</v>
      </c>
      <c r="AB924" s="2" t="s">
        <v>2</v>
      </c>
      <c r="AC924" s="2" t="s">
        <v>3</v>
      </c>
      <c r="AD924" s="2" t="s">
        <v>4</v>
      </c>
      <c r="AJ924" s="2" t="s">
        <v>1</v>
      </c>
      <c r="AK924" s="2" t="s">
        <v>5</v>
      </c>
      <c r="AL924" s="2" t="s">
        <v>4</v>
      </c>
      <c r="AM924" s="2" t="s">
        <v>6</v>
      </c>
      <c r="AN924" s="2" t="s">
        <v>7</v>
      </c>
      <c r="AO924" s="3"/>
    </row>
    <row r="925" spans="1:43">
      <c r="C925" s="20"/>
      <c r="E925" s="4">
        <v>45219</v>
      </c>
      <c r="F925" s="3" t="s">
        <v>412</v>
      </c>
      <c r="G925" s="3" t="s">
        <v>200</v>
      </c>
      <c r="H925" s="5">
        <v>200</v>
      </c>
      <c r="N925" s="3"/>
      <c r="O925" s="3"/>
      <c r="P925" s="3"/>
      <c r="Q925" s="3"/>
      <c r="R925" s="18"/>
      <c r="S925" s="3"/>
      <c r="V925" s="17"/>
      <c r="Y925" s="20"/>
      <c r="AA925" s="4">
        <v>45217</v>
      </c>
      <c r="AB925" s="3" t="s">
        <v>199</v>
      </c>
      <c r="AC925" s="3" t="s">
        <v>200</v>
      </c>
      <c r="AD925" s="5">
        <v>170</v>
      </c>
      <c r="AJ925" s="3"/>
      <c r="AK925" s="3"/>
      <c r="AL925" s="3"/>
      <c r="AM925" s="3"/>
      <c r="AN925" s="18"/>
      <c r="AO925" s="3"/>
    </row>
    <row r="926" spans="1:43">
      <c r="B926" s="1" t="s">
        <v>24</v>
      </c>
      <c r="C926" s="19">
        <f>IF(C923&gt;0,C923+C924,C924)</f>
        <v>2001.8590000000002</v>
      </c>
      <c r="E926" s="4">
        <v>45226</v>
      </c>
      <c r="F926" s="3" t="s">
        <v>412</v>
      </c>
      <c r="G926" s="3" t="s">
        <v>200</v>
      </c>
      <c r="H926" s="5">
        <v>150</v>
      </c>
      <c r="N926" s="3"/>
      <c r="O926" s="3"/>
      <c r="P926" s="3"/>
      <c r="Q926" s="3"/>
      <c r="R926" s="18"/>
      <c r="S926" s="3"/>
      <c r="V926" s="17"/>
      <c r="X926" s="1" t="s">
        <v>24</v>
      </c>
      <c r="Y926" s="19">
        <f>IF(Y923&gt;0,Y923+Y924,Y924)</f>
        <v>170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>
      <c r="B927" s="1" t="s">
        <v>9</v>
      </c>
      <c r="C927" s="20">
        <f>C951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9</v>
      </c>
      <c r="Y927" s="20">
        <f>Y951</f>
        <v>200.06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>
      <c r="B928" s="6" t="s">
        <v>26</v>
      </c>
      <c r="C928" s="21">
        <f>C926-C927</f>
        <v>2001.8590000000002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 t="s">
        <v>27</v>
      </c>
      <c r="Y928" s="21">
        <f>Y926-Y927</f>
        <v>-30.060000000000002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3.25">
      <c r="B929" s="6"/>
      <c r="C929" s="7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16" t="str">
        <f>IF(Y928&lt;0,"NO PAGAR","COBRAR'")</f>
        <v>NO PAGAR</v>
      </c>
      <c r="Y929" s="216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3.25">
      <c r="B930" s="216" t="str">
        <f>IF(C928&lt;0,"NO PAGAR","COBRAR'")</f>
        <v>COBRAR'</v>
      </c>
      <c r="C930" s="216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/>
      <c r="Y930" s="8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209" t="s">
        <v>9</v>
      </c>
      <c r="C931" s="2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209" t="s">
        <v>9</v>
      </c>
      <c r="Y931" s="2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9" t="str">
        <f>IF(Y883&lt;0,"SALDO ADELANTADO","SALDO A FAVOR '")</f>
        <v>SALDO A FAVOR '</v>
      </c>
      <c r="C932" s="10" t="b">
        <f>IF(Y883&lt;=0,Y883*-1)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IF(C928&lt;0,"SALDO ADELANTADO","SALDO A FAVOR'")</f>
        <v>SALDO A FAVOR'</v>
      </c>
      <c r="Y932" s="10" t="b">
        <f>IF(C928&lt;=0,C928*-1)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10</v>
      </c>
      <c r="C933" s="10">
        <f>R941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AN941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16</v>
      </c>
      <c r="C939" s="10"/>
      <c r="E939" s="211" t="s">
        <v>7</v>
      </c>
      <c r="F939" s="212"/>
      <c r="G939" s="213"/>
      <c r="H939" s="5">
        <f>SUM(H925:H938)</f>
        <v>350</v>
      </c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211" t="s">
        <v>7</v>
      </c>
      <c r="AB939" s="212"/>
      <c r="AC939" s="213"/>
      <c r="AD939" s="5">
        <f>SUM(AD925:AD938)</f>
        <v>170</v>
      </c>
      <c r="AJ939" s="3"/>
      <c r="AK939" s="3"/>
      <c r="AL939" s="3"/>
      <c r="AM939" s="3"/>
      <c r="AN939" s="18"/>
      <c r="AO939" s="3"/>
    </row>
    <row r="940" spans="2:41">
      <c r="B940" s="11" t="s">
        <v>17</v>
      </c>
      <c r="C940" s="10"/>
      <c r="E940" s="13"/>
      <c r="F940" s="13"/>
      <c r="G940" s="13"/>
      <c r="N940" s="3"/>
      <c r="O940" s="3"/>
      <c r="P940" s="3"/>
      <c r="Q940" s="3"/>
      <c r="R940" s="18"/>
      <c r="S940" s="3"/>
      <c r="V940" s="17"/>
      <c r="X940" s="11" t="s">
        <v>17</v>
      </c>
      <c r="Y940" s="10">
        <f>AN945</f>
        <v>200.06</v>
      </c>
      <c r="AA940" s="13"/>
      <c r="AB940" s="13"/>
      <c r="AC940" s="13"/>
      <c r="AJ940" s="3"/>
      <c r="AK940" s="3"/>
      <c r="AL940" s="3"/>
      <c r="AM940" s="3"/>
      <c r="AN940" s="18"/>
      <c r="AO940" s="3"/>
    </row>
    <row r="941" spans="2:41">
      <c r="B941" s="12"/>
      <c r="C941" s="10"/>
      <c r="N941" s="211" t="s">
        <v>7</v>
      </c>
      <c r="O941" s="212"/>
      <c r="P941" s="212"/>
      <c r="Q941" s="213"/>
      <c r="R941" s="18">
        <f>SUM(R925:R940)</f>
        <v>0</v>
      </c>
      <c r="S941" s="3"/>
      <c r="V941" s="17"/>
      <c r="X941" s="12"/>
      <c r="Y941" s="10"/>
      <c r="AJ941" s="211" t="s">
        <v>7</v>
      </c>
      <c r="AK941" s="212"/>
      <c r="AL941" s="212"/>
      <c r="AM941" s="213"/>
      <c r="AN941" s="18">
        <f>SUM(AN925:AN940)</f>
        <v>0</v>
      </c>
      <c r="AO941" s="3"/>
    </row>
    <row r="942" spans="2:41">
      <c r="B942" s="12"/>
      <c r="C942" s="10"/>
      <c r="V942" s="17"/>
      <c r="X942" s="12"/>
      <c r="Y942" s="10"/>
      <c r="AJ942" t="s">
        <v>468</v>
      </c>
      <c r="AK942" t="s">
        <v>1556</v>
      </c>
      <c r="AL942" s="261">
        <v>45236</v>
      </c>
      <c r="AM942" t="s">
        <v>473</v>
      </c>
      <c r="AN942" s="262">
        <v>77.58</v>
      </c>
    </row>
    <row r="943" spans="2:41">
      <c r="B943" s="12"/>
      <c r="C943" s="10"/>
      <c r="V943" s="17"/>
      <c r="X943" s="12"/>
      <c r="Y943" s="10"/>
      <c r="AJ943" t="s">
        <v>468</v>
      </c>
      <c r="AK943" t="s">
        <v>1556</v>
      </c>
      <c r="AL943" s="261">
        <v>45241</v>
      </c>
      <c r="AM943" t="s">
        <v>473</v>
      </c>
      <c r="AN943" s="262">
        <v>80.48</v>
      </c>
    </row>
    <row r="944" spans="2:41">
      <c r="B944" s="12"/>
      <c r="C944" s="10"/>
      <c r="E944" s="14"/>
      <c r="V944" s="17"/>
      <c r="X944" s="12"/>
      <c r="Y944" s="10"/>
      <c r="AA944" s="14"/>
      <c r="AJ944" t="s">
        <v>468</v>
      </c>
      <c r="AK944" t="s">
        <v>1556</v>
      </c>
      <c r="AL944" s="261">
        <v>45245</v>
      </c>
      <c r="AM944" t="s">
        <v>473</v>
      </c>
      <c r="AN944" s="262">
        <v>42</v>
      </c>
    </row>
    <row r="945" spans="2:40">
      <c r="B945" s="12"/>
      <c r="C945" s="10"/>
      <c r="V945" s="17"/>
      <c r="X945" s="12"/>
      <c r="Y945" s="10"/>
      <c r="AN945" s="116">
        <f>SUM(AN942:AN944)</f>
        <v>200.06</v>
      </c>
    </row>
    <row r="946" spans="2:40">
      <c r="B946" s="12"/>
      <c r="C946" s="10"/>
      <c r="V946" s="17"/>
      <c r="X946" s="12"/>
      <c r="Y946" s="10"/>
    </row>
    <row r="947" spans="2:40">
      <c r="B947" s="12"/>
      <c r="C947" s="10"/>
      <c r="V947" s="17"/>
      <c r="X947" s="12"/>
      <c r="Y947" s="10"/>
    </row>
    <row r="948" spans="2:40">
      <c r="B948" s="12"/>
      <c r="C948" s="10"/>
      <c r="V948" s="17"/>
      <c r="X948" s="12"/>
      <c r="Y948" s="10"/>
    </row>
    <row r="949" spans="2:40">
      <c r="B949" s="12"/>
      <c r="C949" s="10"/>
      <c r="V949" s="17"/>
      <c r="X949" s="12"/>
      <c r="Y949" s="10"/>
    </row>
    <row r="950" spans="2:40">
      <c r="B950" s="11"/>
      <c r="C950" s="10"/>
      <c r="V950" s="17"/>
      <c r="X950" s="11"/>
      <c r="Y950" s="10"/>
    </row>
    <row r="951" spans="2:40">
      <c r="B951" s="15" t="s">
        <v>18</v>
      </c>
      <c r="C951" s="16">
        <f>SUM(C932:C950)</f>
        <v>0</v>
      </c>
      <c r="D951" t="s">
        <v>22</v>
      </c>
      <c r="E951" t="s">
        <v>21</v>
      </c>
      <c r="V951" s="17"/>
      <c r="X951" s="15" t="s">
        <v>18</v>
      </c>
      <c r="Y951" s="16">
        <f>SUM(Y932:Y950)</f>
        <v>200.06</v>
      </c>
      <c r="Z951" t="s">
        <v>22</v>
      </c>
      <c r="AA951" t="s">
        <v>21</v>
      </c>
    </row>
    <row r="952" spans="2:40">
      <c r="E952" s="1" t="s">
        <v>19</v>
      </c>
      <c r="V952" s="17"/>
      <c r="AA952" s="1" t="s">
        <v>19</v>
      </c>
    </row>
    <row r="953" spans="2:40">
      <c r="V953" s="17"/>
    </row>
    <row r="954" spans="2:40">
      <c r="V954" s="17"/>
    </row>
    <row r="955" spans="2:40">
      <c r="V955" s="17"/>
    </row>
    <row r="956" spans="2:40">
      <c r="V956" s="17"/>
    </row>
    <row r="957" spans="2:40">
      <c r="V957" s="17"/>
    </row>
    <row r="958" spans="2:40">
      <c r="V958" s="17"/>
    </row>
    <row r="959" spans="2:40">
      <c r="V959" s="17"/>
    </row>
    <row r="960" spans="2:40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  <c r="AC965" s="217" t="s">
        <v>29</v>
      </c>
      <c r="AD965" s="217"/>
      <c r="AE965" s="217"/>
    </row>
    <row r="966" spans="2:41" ht="15" customHeight="1">
      <c r="H966" s="75" t="s">
        <v>28</v>
      </c>
      <c r="I966" s="75"/>
      <c r="J966" s="75"/>
      <c r="V966" s="17"/>
      <c r="AC966" s="217"/>
      <c r="AD966" s="217"/>
      <c r="AE966" s="217"/>
    </row>
    <row r="967" spans="2:41" ht="15" customHeight="1">
      <c r="H967" s="75"/>
      <c r="I967" s="75"/>
      <c r="J967" s="75"/>
      <c r="V967" s="17"/>
      <c r="AC967" s="217"/>
      <c r="AD967" s="217"/>
      <c r="AE967" s="217"/>
    </row>
    <row r="968" spans="2:41">
      <c r="V968" s="17"/>
    </row>
    <row r="969" spans="2:41">
      <c r="V969" s="17"/>
    </row>
    <row r="970" spans="2:41" ht="23.25">
      <c r="B970" s="22" t="s">
        <v>72</v>
      </c>
      <c r="V970" s="17"/>
      <c r="X970" s="22" t="s">
        <v>74</v>
      </c>
    </row>
    <row r="971" spans="2:41" ht="23.25">
      <c r="B971" s="23" t="s">
        <v>32</v>
      </c>
      <c r="C971" s="20">
        <f>IF(X923="PAGADO",0,Y928)</f>
        <v>-30.060000000000002</v>
      </c>
      <c r="E971" s="215" t="s">
        <v>553</v>
      </c>
      <c r="F971" s="215"/>
      <c r="G971" s="215"/>
      <c r="H971" s="215"/>
      <c r="V971" s="17"/>
      <c r="X971" s="23" t="s">
        <v>32</v>
      </c>
      <c r="Y971" s="20">
        <f>IF(B971="PAGADO",0,C976)</f>
        <v>0</v>
      </c>
      <c r="AA971" s="215" t="s">
        <v>20</v>
      </c>
      <c r="AB971" s="215"/>
      <c r="AC971" s="215"/>
      <c r="AD971" s="215"/>
    </row>
    <row r="972" spans="2:41">
      <c r="B972" s="1" t="s">
        <v>0</v>
      </c>
      <c r="C972" s="19">
        <f>H987</f>
        <v>0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2:41">
      <c r="C973" s="2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Y973" s="2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" t="s">
        <v>24</v>
      </c>
      <c r="C974" s="19">
        <f>IF(C971&gt;0,C971+C972,C972)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24</v>
      </c>
      <c r="Y974" s="19">
        <f>IF(Y971&gt;0,Y971+Y972,Y972)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" t="s">
        <v>9</v>
      </c>
      <c r="C975" s="20">
        <f>C998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Y998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6" t="s">
        <v>25</v>
      </c>
      <c r="C976" s="21">
        <f>C974-C975</f>
        <v>0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 t="s">
        <v>8</v>
      </c>
      <c r="Y976" s="21">
        <f>Y974-Y975</f>
        <v>0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6.25">
      <c r="B977" s="218" t="str">
        <f>IF(C976&lt;0,"NO PAGAR","COBRAR")</f>
        <v>COBRAR</v>
      </c>
      <c r="C977" s="218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218" t="str">
        <f>IF(Y976&lt;0,"NO PAGAR","COBRAR")</f>
        <v>COBRAR</v>
      </c>
      <c r="Y977" s="21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209" t="s">
        <v>9</v>
      </c>
      <c r="C978" s="2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209" t="s">
        <v>9</v>
      </c>
      <c r="Y978" s="2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IF(C1012&lt;0,"SALDO A FAVOR","SALDO ADELANTAD0'")</f>
        <v>SALDO ADELANTAD0'</v>
      </c>
      <c r="C979" s="10">
        <f>IF(Y923&lt;=0,Y923*-1)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IF(C976&lt;0,"SALDO ADELANTADO","SALDO A FAVOR'")</f>
        <v>SALDO A FAVOR'</v>
      </c>
      <c r="Y979" s="10">
        <f>IF(C976&lt;=0,C976*-1)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R989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AN989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211" t="s">
        <v>7</v>
      </c>
      <c r="F987" s="212"/>
      <c r="G987" s="213"/>
      <c r="H987" s="5">
        <f>SUM(H973:H986)</f>
        <v>0</v>
      </c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211" t="s">
        <v>7</v>
      </c>
      <c r="AB987" s="212"/>
      <c r="AC987" s="213"/>
      <c r="AD987" s="5">
        <f>SUM(AD973:AD986)</f>
        <v>0</v>
      </c>
      <c r="AJ987" s="3"/>
      <c r="AK987" s="3"/>
      <c r="AL987" s="3"/>
      <c r="AM987" s="3"/>
      <c r="AN987" s="18"/>
      <c r="AO987" s="3"/>
    </row>
    <row r="988" spans="2:41">
      <c r="B988" s="12"/>
      <c r="C988" s="10"/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2"/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>
      <c r="B989" s="12"/>
      <c r="C989" s="10"/>
      <c r="N989" s="211" t="s">
        <v>7</v>
      </c>
      <c r="O989" s="212"/>
      <c r="P989" s="212"/>
      <c r="Q989" s="213"/>
      <c r="R989" s="18">
        <f>SUM(R973:R988)</f>
        <v>0</v>
      </c>
      <c r="S989" s="3"/>
      <c r="V989" s="17"/>
      <c r="X989" s="12"/>
      <c r="Y989" s="10"/>
      <c r="AJ989" s="211" t="s">
        <v>7</v>
      </c>
      <c r="AK989" s="212"/>
      <c r="AL989" s="212"/>
      <c r="AM989" s="213"/>
      <c r="AN989" s="18">
        <f>SUM(AN973:AN988)</f>
        <v>0</v>
      </c>
      <c r="AO989" s="3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E992" s="14"/>
      <c r="V992" s="17"/>
      <c r="X992" s="12"/>
      <c r="Y992" s="10"/>
      <c r="AA992" s="14"/>
    </row>
    <row r="993" spans="1:43">
      <c r="B993" s="12"/>
      <c r="C993" s="10"/>
      <c r="V993" s="17"/>
      <c r="X993" s="12"/>
      <c r="Y993" s="10"/>
    </row>
    <row r="994" spans="1:43">
      <c r="B994" s="12"/>
      <c r="C994" s="10"/>
      <c r="V994" s="17"/>
      <c r="X994" s="12"/>
      <c r="Y994" s="10"/>
    </row>
    <row r="995" spans="1:43">
      <c r="B995" s="12"/>
      <c r="C995" s="10"/>
      <c r="V995" s="17"/>
      <c r="X995" s="12"/>
      <c r="Y995" s="10"/>
    </row>
    <row r="996" spans="1:43">
      <c r="B996" s="12"/>
      <c r="C996" s="10"/>
      <c r="V996" s="17"/>
      <c r="X996" s="12"/>
      <c r="Y996" s="10"/>
    </row>
    <row r="997" spans="1:43">
      <c r="B997" s="11"/>
      <c r="C997" s="10"/>
      <c r="V997" s="17"/>
      <c r="X997" s="11"/>
      <c r="Y997" s="10"/>
    </row>
    <row r="998" spans="1:43">
      <c r="B998" s="15" t="s">
        <v>18</v>
      </c>
      <c r="C998" s="16">
        <f>SUM(C979:C997)</f>
        <v>0</v>
      </c>
      <c r="V998" s="17"/>
      <c r="X998" s="15" t="s">
        <v>18</v>
      </c>
      <c r="Y998" s="16">
        <f>SUM(Y979:Y997)</f>
        <v>0</v>
      </c>
    </row>
    <row r="999" spans="1:43">
      <c r="D999" t="s">
        <v>22</v>
      </c>
      <c r="E999" t="s">
        <v>21</v>
      </c>
      <c r="V999" s="17"/>
      <c r="Z999" t="s">
        <v>22</v>
      </c>
      <c r="AA999" t="s">
        <v>21</v>
      </c>
    </row>
    <row r="1000" spans="1:43">
      <c r="E1000" s="1" t="s">
        <v>19</v>
      </c>
      <c r="V1000" s="17"/>
      <c r="AA1000" s="1" t="s">
        <v>19</v>
      </c>
    </row>
    <row r="1001" spans="1:43">
      <c r="V1001" s="17"/>
    </row>
    <row r="1002" spans="1:43">
      <c r="V1002" s="17"/>
    </row>
    <row r="1003" spans="1:43">
      <c r="V1003" s="17"/>
    </row>
    <row r="1004" spans="1:43">
      <c r="V1004" s="17"/>
    </row>
    <row r="1005" spans="1:43">
      <c r="V1005" s="17"/>
    </row>
    <row r="1006" spans="1:43">
      <c r="V1006" s="17"/>
    </row>
    <row r="1007" spans="1:43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1:43">
      <c r="A1009" s="17"/>
      <c r="B1009" s="17"/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</row>
    <row r="1010" spans="1:43">
      <c r="V1010" s="17"/>
    </row>
    <row r="1011" spans="1:43" ht="15" customHeight="1">
      <c r="H1011" s="75" t="s">
        <v>30</v>
      </c>
      <c r="I1011" s="75"/>
      <c r="J1011" s="75"/>
      <c r="V1011" s="17"/>
      <c r="AA1011" s="214" t="s">
        <v>31</v>
      </c>
      <c r="AB1011" s="214"/>
      <c r="AC1011" s="214"/>
    </row>
    <row r="1012" spans="1:43" ht="15" customHeight="1">
      <c r="H1012" s="75"/>
      <c r="I1012" s="75"/>
      <c r="J1012" s="75"/>
      <c r="V1012" s="17"/>
      <c r="AA1012" s="214"/>
      <c r="AB1012" s="214"/>
      <c r="AC1012" s="214"/>
    </row>
    <row r="1013" spans="1:43">
      <c r="V1013" s="17"/>
    </row>
    <row r="1014" spans="1:43">
      <c r="V1014" s="17"/>
    </row>
    <row r="1015" spans="1:43" ht="23.25">
      <c r="B1015" s="24" t="s">
        <v>72</v>
      </c>
      <c r="V1015" s="17"/>
      <c r="X1015" s="22" t="s">
        <v>72</v>
      </c>
    </row>
    <row r="1016" spans="1:43" ht="23.25">
      <c r="B1016" s="23" t="s">
        <v>32</v>
      </c>
      <c r="C1016" s="20">
        <f>IF(X971="PAGADO",0,C976)</f>
        <v>0</v>
      </c>
      <c r="E1016" s="215" t="s">
        <v>553</v>
      </c>
      <c r="F1016" s="215"/>
      <c r="G1016" s="215"/>
      <c r="H1016" s="215"/>
      <c r="V1016" s="17"/>
      <c r="X1016" s="23" t="s">
        <v>32</v>
      </c>
      <c r="Y1016" s="20">
        <f>IF(B1816="PAGADO",0,C1021)</f>
        <v>0</v>
      </c>
      <c r="AA1016" s="215" t="s">
        <v>20</v>
      </c>
      <c r="AB1016" s="215"/>
      <c r="AC1016" s="215"/>
      <c r="AD1016" s="215"/>
    </row>
    <row r="1017" spans="1:43">
      <c r="B1017" s="1" t="s">
        <v>0</v>
      </c>
      <c r="C1017" s="19">
        <f>H1032</f>
        <v>0</v>
      </c>
      <c r="E1017" s="2" t="s">
        <v>1</v>
      </c>
      <c r="F1017" s="2" t="s">
        <v>2</v>
      </c>
      <c r="G1017" s="2" t="s">
        <v>3</v>
      </c>
      <c r="H1017" s="2" t="s">
        <v>4</v>
      </c>
      <c r="N1017" s="2" t="s">
        <v>1</v>
      </c>
      <c r="O1017" s="2" t="s">
        <v>5</v>
      </c>
      <c r="P1017" s="2" t="s">
        <v>4</v>
      </c>
      <c r="Q1017" s="2" t="s">
        <v>6</v>
      </c>
      <c r="R1017" s="2" t="s">
        <v>7</v>
      </c>
      <c r="S1017" s="3"/>
      <c r="V1017" s="17"/>
      <c r="X1017" s="1" t="s">
        <v>0</v>
      </c>
      <c r="Y1017" s="19">
        <f>AD1032</f>
        <v>0</v>
      </c>
      <c r="AA1017" s="2" t="s">
        <v>1</v>
      </c>
      <c r="AB1017" s="2" t="s">
        <v>2</v>
      </c>
      <c r="AC1017" s="2" t="s">
        <v>3</v>
      </c>
      <c r="AD1017" s="2" t="s">
        <v>4</v>
      </c>
      <c r="AJ1017" s="2" t="s">
        <v>1</v>
      </c>
      <c r="AK1017" s="2" t="s">
        <v>5</v>
      </c>
      <c r="AL1017" s="2" t="s">
        <v>4</v>
      </c>
      <c r="AM1017" s="2" t="s">
        <v>6</v>
      </c>
      <c r="AN1017" s="2" t="s">
        <v>7</v>
      </c>
      <c r="AO1017" s="3"/>
    </row>
    <row r="1018" spans="1:43">
      <c r="C1018" s="2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Y1018" s="2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1:43">
      <c r="B1019" s="1" t="s">
        <v>24</v>
      </c>
      <c r="C1019" s="19">
        <f>IF(C1016&gt;0,C1016+C1017,C1017)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24</v>
      </c>
      <c r="Y1019" s="19">
        <f>IF(Y1016&gt;0,Y1016+Y1017,Y1017)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1:43">
      <c r="B1020" s="1" t="s">
        <v>9</v>
      </c>
      <c r="C1020" s="20">
        <f>C1044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9</v>
      </c>
      <c r="Y1020" s="20">
        <f>Y1044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1:43">
      <c r="B1021" s="6" t="s">
        <v>26</v>
      </c>
      <c r="C1021" s="21">
        <f>C1019-C1020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 t="s">
        <v>27</v>
      </c>
      <c r="Y1021" s="21">
        <f>Y1019-Y1020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ht="23.25">
      <c r="B1022" s="6"/>
      <c r="C1022" s="7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216" t="str">
        <f>IF(Y1021&lt;0,"NO PAGAR","COBRAR'")</f>
        <v>COBRAR'</v>
      </c>
      <c r="Y1022" s="216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ht="23.25">
      <c r="B1023" s="216" t="str">
        <f>IF(C1021&lt;0,"NO PAGAR","COBRAR'")</f>
        <v>COBRAR'</v>
      </c>
      <c r="C1023" s="216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/>
      <c r="Y1023" s="8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209" t="s">
        <v>9</v>
      </c>
      <c r="C1024" s="2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209" t="s">
        <v>9</v>
      </c>
      <c r="Y1024" s="2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9" t="str">
        <f>IF(Y976&lt;0,"SALDO ADELANTADO","SALDO A FAVOR '")</f>
        <v>SALDO A FAVOR '</v>
      </c>
      <c r="C1025" s="10">
        <f>IF(Y976&lt;=0,Y976*-1)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IF(C1021&lt;0,"SALDO ADELANTADO","SALDO A FAVOR'")</f>
        <v>SALDO A FAVOR'</v>
      </c>
      <c r="Y1025" s="10">
        <f>IF(C1021&lt;=0,C1021*-1)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10</v>
      </c>
      <c r="C1026" s="10">
        <f>R1034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AN1034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16</v>
      </c>
      <c r="C1032" s="10"/>
      <c r="E1032" s="211" t="s">
        <v>7</v>
      </c>
      <c r="F1032" s="212"/>
      <c r="G1032" s="213"/>
      <c r="H1032" s="5">
        <f>SUM(H1018:H1031)</f>
        <v>0</v>
      </c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211" t="s">
        <v>7</v>
      </c>
      <c r="AB1032" s="212"/>
      <c r="AC1032" s="213"/>
      <c r="AD1032" s="5">
        <f>SUM(AD1018:AD1031)</f>
        <v>0</v>
      </c>
      <c r="AJ1032" s="3"/>
      <c r="AK1032" s="3"/>
      <c r="AL1032" s="3"/>
      <c r="AM1032" s="3"/>
      <c r="AN1032" s="18"/>
      <c r="AO1032" s="3"/>
    </row>
    <row r="1033" spans="2:41">
      <c r="B1033" s="11" t="s">
        <v>17</v>
      </c>
      <c r="C1033" s="10"/>
      <c r="E1033" s="13"/>
      <c r="F1033" s="13"/>
      <c r="G1033" s="13"/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3"/>
      <c r="AB1033" s="13"/>
      <c r="AC1033" s="13"/>
      <c r="AJ1033" s="3"/>
      <c r="AK1033" s="3"/>
      <c r="AL1033" s="3"/>
      <c r="AM1033" s="3"/>
      <c r="AN1033" s="18"/>
      <c r="AO1033" s="3"/>
    </row>
    <row r="1034" spans="2:41">
      <c r="B1034" s="12"/>
      <c r="C1034" s="10"/>
      <c r="N1034" s="211" t="s">
        <v>7</v>
      </c>
      <c r="O1034" s="212"/>
      <c r="P1034" s="212"/>
      <c r="Q1034" s="213"/>
      <c r="R1034" s="18">
        <f>SUM(R1018:R1033)</f>
        <v>0</v>
      </c>
      <c r="S1034" s="3"/>
      <c r="V1034" s="17"/>
      <c r="X1034" s="12"/>
      <c r="Y1034" s="10"/>
      <c r="AJ1034" s="211" t="s">
        <v>7</v>
      </c>
      <c r="AK1034" s="212"/>
      <c r="AL1034" s="212"/>
      <c r="AM1034" s="213"/>
      <c r="AN1034" s="18">
        <f>SUM(AN1018:AN1033)</f>
        <v>0</v>
      </c>
      <c r="AO1034" s="3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E1037" s="14"/>
      <c r="V1037" s="17"/>
      <c r="X1037" s="12"/>
      <c r="Y1037" s="10"/>
      <c r="AA1037" s="14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1"/>
      <c r="C1043" s="10"/>
      <c r="V1043" s="17"/>
      <c r="X1043" s="11"/>
      <c r="Y1043" s="10"/>
    </row>
    <row r="1044" spans="2:27">
      <c r="B1044" s="15" t="s">
        <v>18</v>
      </c>
      <c r="C1044" s="16">
        <f>SUM(C1025:C1043)</f>
        <v>0</v>
      </c>
      <c r="D1044" t="s">
        <v>22</v>
      </c>
      <c r="E1044" t="s">
        <v>21</v>
      </c>
      <c r="V1044" s="17"/>
      <c r="X1044" s="15" t="s">
        <v>18</v>
      </c>
      <c r="Y1044" s="16">
        <f>SUM(Y1025:Y1043)</f>
        <v>0</v>
      </c>
      <c r="Z1044" t="s">
        <v>22</v>
      </c>
      <c r="AA1044" t="s">
        <v>21</v>
      </c>
    </row>
    <row r="1045" spans="2:27">
      <c r="E1045" s="1" t="s">
        <v>19</v>
      </c>
      <c r="V1045" s="17"/>
      <c r="AA1045" s="1" t="s">
        <v>19</v>
      </c>
    </row>
    <row r="1046" spans="2:27">
      <c r="V1046" s="17"/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</sheetData>
  <mergeCells count="293">
    <mergeCell ref="AJ989:AM989"/>
    <mergeCell ref="E987:G987"/>
    <mergeCell ref="AJ1034:AM1034"/>
    <mergeCell ref="E1032:G1032"/>
    <mergeCell ref="X1022:Y1022"/>
    <mergeCell ref="B1023:C1023"/>
    <mergeCell ref="B1024:C1024"/>
    <mergeCell ref="X1024:Y1024"/>
    <mergeCell ref="AA1032:AC1032"/>
    <mergeCell ref="N1034:Q1034"/>
    <mergeCell ref="N989:Q989"/>
    <mergeCell ref="AA1011:AC1012"/>
    <mergeCell ref="AA1016:AD1016"/>
    <mergeCell ref="E1016:H1016"/>
    <mergeCell ref="E971:H971"/>
    <mergeCell ref="B977:C977"/>
    <mergeCell ref="X977:Y977"/>
    <mergeCell ref="B978:C978"/>
    <mergeCell ref="X978:Y978"/>
    <mergeCell ref="AA987:AC987"/>
    <mergeCell ref="AA939:AC939"/>
    <mergeCell ref="N941:Q941"/>
    <mergeCell ref="AJ941:AM941"/>
    <mergeCell ref="E939:G939"/>
    <mergeCell ref="AC965:AE967"/>
    <mergeCell ref="AA971:AD971"/>
    <mergeCell ref="AA918:AC919"/>
    <mergeCell ref="AA923:AD923"/>
    <mergeCell ref="E923:H923"/>
    <mergeCell ref="X929:Y929"/>
    <mergeCell ref="B930:C930"/>
    <mergeCell ref="B931:C931"/>
    <mergeCell ref="X931:Y931"/>
    <mergeCell ref="B885:C885"/>
    <mergeCell ref="X885:Y885"/>
    <mergeCell ref="AA894:AC894"/>
    <mergeCell ref="N896:Q896"/>
    <mergeCell ref="AJ896:AM896"/>
    <mergeCell ref="E894:G894"/>
    <mergeCell ref="AJ851:AM851"/>
    <mergeCell ref="E849:G849"/>
    <mergeCell ref="AC872:AE874"/>
    <mergeCell ref="AA878:AD878"/>
    <mergeCell ref="E878:H878"/>
    <mergeCell ref="B884:C884"/>
    <mergeCell ref="X884:Y884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19"/>
  <sheetViews>
    <sheetView topLeftCell="X887" zoomScale="82" zoomScaleNormal="82" workbookViewId="0">
      <selection activeCell="Y899" sqref="Y899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4" t="s">
        <v>28</v>
      </c>
      <c r="I3" s="214"/>
      <c r="J3" s="214"/>
      <c r="V3" s="17"/>
      <c r="AC3" s="217"/>
      <c r="AD3" s="217"/>
      <c r="AE3" s="217"/>
    </row>
    <row r="4" spans="2:41">
      <c r="H4" s="214"/>
      <c r="I4" s="214"/>
      <c r="J4" s="214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15" t="s">
        <v>83</v>
      </c>
      <c r="F8" s="215"/>
      <c r="G8" s="215"/>
      <c r="H8" s="215"/>
      <c r="V8" s="17"/>
      <c r="X8" s="23" t="s">
        <v>130</v>
      </c>
      <c r="Y8" s="20">
        <f>IF(B8="PAGADO",0,C13)</f>
        <v>0</v>
      </c>
      <c r="AA8" s="215" t="s">
        <v>20</v>
      </c>
      <c r="AB8" s="215"/>
      <c r="AC8" s="215"/>
      <c r="AD8" s="215"/>
      <c r="AK8" s="227" t="s">
        <v>10</v>
      </c>
      <c r="AL8" s="227"/>
      <c r="AM8" s="227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18" t="str">
        <f>IF(C13&lt;0,"NO PAGAR","COBRAR")</f>
        <v>COBRAR</v>
      </c>
      <c r="C14" s="218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18" t="str">
        <f>IF(Y13&lt;0,"NO PAGAR","COBRAR")</f>
        <v>COBRAR</v>
      </c>
      <c r="Y14" s="218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211" t="s">
        <v>7</v>
      </c>
      <c r="AB24" s="212"/>
      <c r="AC24" s="213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102.65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>
      <c r="H49" s="214"/>
      <c r="I49" s="214"/>
      <c r="J49" s="214"/>
      <c r="V49" s="17"/>
      <c r="AA49" s="214"/>
      <c r="AB49" s="214"/>
      <c r="AC49" s="21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15" t="s">
        <v>197</v>
      </c>
      <c r="F53" s="215"/>
      <c r="G53" s="215"/>
      <c r="H53" s="215"/>
      <c r="V53" s="17"/>
      <c r="X53" s="23" t="s">
        <v>82</v>
      </c>
      <c r="Y53" s="20">
        <f>IF(B53="PAGADO",0,C58)</f>
        <v>0</v>
      </c>
      <c r="AA53" s="215" t="s">
        <v>83</v>
      </c>
      <c r="AB53" s="215"/>
      <c r="AC53" s="215"/>
      <c r="AD53" s="215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16" t="str">
        <f>IF(Y58&lt;0,"NO PAGAR","COBRAR'")</f>
        <v>COBRAR'</v>
      </c>
      <c r="Y59" s="21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6" t="str">
        <f>IF(C58&lt;0,"NO PAGAR","COBRAR'")</f>
        <v>COBRAR'</v>
      </c>
      <c r="C60" s="216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217" t="s">
        <v>29</v>
      </c>
      <c r="AD96" s="217"/>
      <c r="AE96" s="217"/>
    </row>
    <row r="97" spans="2:41">
      <c r="H97" s="214" t="s">
        <v>28</v>
      </c>
      <c r="I97" s="214"/>
      <c r="J97" s="214"/>
      <c r="V97" s="17"/>
      <c r="AC97" s="217"/>
      <c r="AD97" s="217"/>
      <c r="AE97" s="217"/>
    </row>
    <row r="98" spans="2:41">
      <c r="H98" s="214"/>
      <c r="I98" s="214"/>
      <c r="J98" s="214"/>
      <c r="V98" s="17"/>
      <c r="AC98" s="217"/>
      <c r="AD98" s="217"/>
      <c r="AE98" s="217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215" t="s">
        <v>83</v>
      </c>
      <c r="F102" s="215"/>
      <c r="G102" s="215"/>
      <c r="H102" s="215"/>
      <c r="V102" s="17"/>
      <c r="X102" s="23" t="s">
        <v>32</v>
      </c>
      <c r="Y102" s="20">
        <f>IF(B102="PAGADO",0,C107)</f>
        <v>0</v>
      </c>
      <c r="AA102" s="215" t="s">
        <v>20</v>
      </c>
      <c r="AB102" s="215"/>
      <c r="AC102" s="215"/>
      <c r="AD102" s="215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218" t="str">
        <f>IF(C107&lt;0,"NO PAGAR","COBRAR")</f>
        <v>COBRAR</v>
      </c>
      <c r="C108" s="218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18" t="str">
        <f>IF(Y107&lt;0,"NO PAGAR","COBRAR")</f>
        <v>NO PAGAR</v>
      </c>
      <c r="Y108" s="218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209" t="s">
        <v>9</v>
      </c>
      <c r="C109" s="210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209" t="s">
        <v>9</v>
      </c>
      <c r="Y109" s="2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211" t="s">
        <v>7</v>
      </c>
      <c r="F118" s="212"/>
      <c r="G118" s="213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211" t="s">
        <v>7</v>
      </c>
      <c r="AB118" s="212"/>
      <c r="AC118" s="213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211" t="s">
        <v>7</v>
      </c>
      <c r="O120" s="212"/>
      <c r="P120" s="212"/>
      <c r="Q120" s="213"/>
      <c r="R120" s="18">
        <f>SUM(R104:R119)</f>
        <v>0</v>
      </c>
      <c r="S120" s="3"/>
      <c r="V120" s="17"/>
      <c r="X120" s="12"/>
      <c r="Y120" s="10"/>
      <c r="AJ120" s="211" t="s">
        <v>7</v>
      </c>
      <c r="AK120" s="212"/>
      <c r="AL120" s="212"/>
      <c r="AM120" s="213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214" t="s">
        <v>30</v>
      </c>
      <c r="I128" s="214"/>
      <c r="J128" s="214"/>
      <c r="V128" s="17"/>
      <c r="AA128" s="214" t="s">
        <v>31</v>
      </c>
      <c r="AB128" s="214"/>
      <c r="AC128" s="214"/>
    </row>
    <row r="129" spans="2:41">
      <c r="H129" s="214"/>
      <c r="I129" s="214"/>
      <c r="J129" s="214"/>
      <c r="V129" s="17"/>
      <c r="AA129" s="214"/>
      <c r="AB129" s="214"/>
      <c r="AC129" s="214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215" t="s">
        <v>20</v>
      </c>
      <c r="F133" s="215"/>
      <c r="G133" s="215"/>
      <c r="H133" s="215"/>
      <c r="V133" s="17"/>
      <c r="X133" s="23" t="s">
        <v>32</v>
      </c>
      <c r="Y133" s="20">
        <f>IF(B133="PAGADO",0,C138)</f>
        <v>0</v>
      </c>
      <c r="AA133" s="215" t="s">
        <v>20</v>
      </c>
      <c r="AB133" s="215"/>
      <c r="AC133" s="215"/>
      <c r="AD133" s="215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16" t="str">
        <f>IF(Y138&lt;0,"NO PAGAR","COBRAR'")</f>
        <v>COBRAR'</v>
      </c>
      <c r="Y139" s="216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216" t="str">
        <f>IF(C138&lt;0,"NO PAGAR","COBRAR'")</f>
        <v>COBRAR'</v>
      </c>
      <c r="C140" s="216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209" t="s">
        <v>9</v>
      </c>
      <c r="C141" s="210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209" t="s">
        <v>9</v>
      </c>
      <c r="Y141" s="210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211" t="s">
        <v>7</v>
      </c>
      <c r="F149" s="212"/>
      <c r="G149" s="213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211" t="s">
        <v>7</v>
      </c>
      <c r="AB149" s="212"/>
      <c r="AC149" s="213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211" t="s">
        <v>7</v>
      </c>
      <c r="O151" s="212"/>
      <c r="P151" s="212"/>
      <c r="Q151" s="213"/>
      <c r="R151" s="18">
        <f>SUM(R135:R150)</f>
        <v>0</v>
      </c>
      <c r="S151" s="3"/>
      <c r="V151" s="17"/>
      <c r="X151" s="12"/>
      <c r="Y151" s="10"/>
      <c r="AJ151" s="211" t="s">
        <v>7</v>
      </c>
      <c r="AK151" s="212"/>
      <c r="AL151" s="212"/>
      <c r="AM151" s="213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217" t="s">
        <v>29</v>
      </c>
      <c r="AD167" s="217"/>
      <c r="AE167" s="217"/>
    </row>
    <row r="168" spans="2:41">
      <c r="H168" s="214" t="s">
        <v>28</v>
      </c>
      <c r="I168" s="214"/>
      <c r="J168" s="214"/>
      <c r="V168" s="17"/>
      <c r="AC168" s="217"/>
      <c r="AD168" s="217"/>
      <c r="AE168" s="217"/>
    </row>
    <row r="169" spans="2:41">
      <c r="H169" s="214"/>
      <c r="I169" s="214"/>
      <c r="J169" s="214"/>
      <c r="V169" s="17"/>
      <c r="AC169" s="217"/>
      <c r="AD169" s="217"/>
      <c r="AE169" s="217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215" t="s">
        <v>20</v>
      </c>
      <c r="F173" s="215"/>
      <c r="G173" s="215"/>
      <c r="H173" s="215"/>
      <c r="V173" s="17"/>
      <c r="X173" s="23" t="s">
        <v>32</v>
      </c>
      <c r="Y173" s="20">
        <f>IF(B172="PAGADO",0,C177)</f>
        <v>76.029999999999973</v>
      </c>
      <c r="AA173" s="215" t="s">
        <v>433</v>
      </c>
      <c r="AB173" s="215"/>
      <c r="AC173" s="215"/>
      <c r="AD173" s="215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218" t="str">
        <f>IF(C177&lt;0,"NO PAGAR","COBRAR")</f>
        <v>COBRAR</v>
      </c>
      <c r="C178" s="218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209" t="s">
        <v>9</v>
      </c>
      <c r="C179" s="210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18" t="str">
        <f>IF(Y178&lt;0,"NO PAGAR","COBRAR")</f>
        <v>NO PAGAR</v>
      </c>
      <c r="Y179" s="218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09" t="s">
        <v>9</v>
      </c>
      <c r="Y180" s="210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211" t="s">
        <v>7</v>
      </c>
      <c r="F189" s="212"/>
      <c r="G189" s="213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211" t="s">
        <v>7</v>
      </c>
      <c r="AB189" s="212"/>
      <c r="AC189" s="213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211" t="s">
        <v>7</v>
      </c>
      <c r="O191" s="212"/>
      <c r="P191" s="212"/>
      <c r="Q191" s="213"/>
      <c r="R191" s="18">
        <f>SUM(R175:R190)</f>
        <v>0</v>
      </c>
      <c r="S191" s="3"/>
      <c r="V191" s="17"/>
      <c r="X191" s="12"/>
      <c r="Y191" s="10"/>
      <c r="AJ191" s="211" t="s">
        <v>7</v>
      </c>
      <c r="AK191" s="212"/>
      <c r="AL191" s="212"/>
      <c r="AM191" s="213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214" t="s">
        <v>30</v>
      </c>
      <c r="I213" s="214"/>
      <c r="J213" s="214"/>
      <c r="V213" s="17"/>
      <c r="AA213" s="214" t="s">
        <v>31</v>
      </c>
      <c r="AB213" s="214"/>
      <c r="AC213" s="214"/>
    </row>
    <row r="214" spans="1:43">
      <c r="H214" s="214"/>
      <c r="I214" s="214"/>
      <c r="J214" s="214"/>
      <c r="V214" s="17"/>
      <c r="AA214" s="214"/>
      <c r="AB214" s="214"/>
      <c r="AC214" s="214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215" t="s">
        <v>493</v>
      </c>
      <c r="F218" s="215"/>
      <c r="G218" s="215"/>
      <c r="H218" s="215"/>
      <c r="V218" s="17"/>
      <c r="X218" s="23" t="s">
        <v>32</v>
      </c>
      <c r="Y218" s="20">
        <f>IF(B239="PAGADO",0,C222)</f>
        <v>293.27999999999997</v>
      </c>
      <c r="AA218" s="215" t="s">
        <v>530</v>
      </c>
      <c r="AB218" s="215"/>
      <c r="AC218" s="215"/>
      <c r="AD218" s="215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216" t="str">
        <f>IF(C222&lt;0,"NO PAGAR","COBRAR'")</f>
        <v>COBRAR'</v>
      </c>
      <c r="C224" s="216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16" t="str">
        <f>IF(Y223&lt;0,"NO PAGAR","COBRAR'")</f>
        <v>NO PAGAR</v>
      </c>
      <c r="Y224" s="216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209" t="s">
        <v>9</v>
      </c>
      <c r="C225" s="2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209" t="s">
        <v>9</v>
      </c>
      <c r="Y226" s="2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211" t="s">
        <v>7</v>
      </c>
      <c r="F234" s="212"/>
      <c r="G234" s="213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211" t="s">
        <v>7</v>
      </c>
      <c r="AB234" s="212"/>
      <c r="AC234" s="213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211" t="s">
        <v>7</v>
      </c>
      <c r="O236" s="212"/>
      <c r="P236" s="212"/>
      <c r="Q236" s="213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211" t="s">
        <v>7</v>
      </c>
      <c r="AK236" s="212"/>
      <c r="AL236" s="212"/>
      <c r="AM236" s="213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217" t="s">
        <v>29</v>
      </c>
      <c r="AD259" s="217"/>
      <c r="AE259" s="217"/>
    </row>
    <row r="260" spans="2:41">
      <c r="H260" s="214" t="s">
        <v>28</v>
      </c>
      <c r="I260" s="214"/>
      <c r="J260" s="214"/>
      <c r="V260" s="17"/>
      <c r="AC260" s="217"/>
      <c r="AD260" s="217"/>
      <c r="AE260" s="217"/>
    </row>
    <row r="261" spans="2:41">
      <c r="H261" s="214"/>
      <c r="I261" s="214"/>
      <c r="J261" s="214"/>
      <c r="V261" s="17"/>
      <c r="AC261" s="217"/>
      <c r="AD261" s="217"/>
      <c r="AE261" s="217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215" t="s">
        <v>590</v>
      </c>
      <c r="F265" s="215"/>
      <c r="G265" s="215"/>
      <c r="H265" s="215"/>
      <c r="V265" s="17"/>
      <c r="X265" s="23" t="s">
        <v>32</v>
      </c>
      <c r="Y265" s="20">
        <f>IF(B264="PAGADO",0,C269)</f>
        <v>205.25000000000011</v>
      </c>
      <c r="AA265" s="215" t="s">
        <v>433</v>
      </c>
      <c r="AB265" s="215"/>
      <c r="AC265" s="215"/>
      <c r="AD265" s="215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218" t="str">
        <f>IF(C269&lt;0,"NO PAGAR","COBRAR")</f>
        <v>COBRAR</v>
      </c>
      <c r="C270" s="218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209" t="s">
        <v>9</v>
      </c>
      <c r="C271" s="2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18" t="str">
        <f>IF(Y270&lt;0,"NO PAGAR","COBRAR")</f>
        <v>COBRAR</v>
      </c>
      <c r="Y271" s="218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09" t="s">
        <v>9</v>
      </c>
      <c r="Y272" s="210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211" t="s">
        <v>7</v>
      </c>
      <c r="F281" s="212"/>
      <c r="G281" s="213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211" t="s">
        <v>7</v>
      </c>
      <c r="AB281" s="212"/>
      <c r="AC281" s="213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211" t="s">
        <v>7</v>
      </c>
      <c r="O283" s="212"/>
      <c r="P283" s="212"/>
      <c r="Q283" s="213"/>
      <c r="R283" s="18">
        <f>SUM(R267:R282)</f>
        <v>40</v>
      </c>
      <c r="S283" s="3"/>
      <c r="V283" s="17"/>
      <c r="X283" s="12"/>
      <c r="Y283" s="10"/>
      <c r="AJ283" s="211" t="s">
        <v>7</v>
      </c>
      <c r="AK283" s="212"/>
      <c r="AL283" s="212"/>
      <c r="AM283" s="213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214" t="s">
        <v>30</v>
      </c>
      <c r="I305" s="214"/>
      <c r="J305" s="214"/>
      <c r="V305" s="17"/>
      <c r="AA305" s="214" t="s">
        <v>31</v>
      </c>
      <c r="AB305" s="214"/>
      <c r="AC305" s="214"/>
    </row>
    <row r="306" spans="2:41">
      <c r="H306" s="214"/>
      <c r="I306" s="214"/>
      <c r="J306" s="214"/>
      <c r="V306" s="17"/>
      <c r="AA306" s="214"/>
      <c r="AB306" s="214"/>
      <c r="AC306" s="214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215" t="s">
        <v>433</v>
      </c>
      <c r="F310" s="215"/>
      <c r="G310" s="215"/>
      <c r="H310" s="215"/>
      <c r="V310" s="17"/>
      <c r="X310" s="23" t="s">
        <v>32</v>
      </c>
      <c r="Y310" s="20">
        <f>IF(B1019="PAGADO",0,C315)</f>
        <v>-647.71</v>
      </c>
      <c r="AA310" s="215" t="s">
        <v>700</v>
      </c>
      <c r="AB310" s="215"/>
      <c r="AC310" s="215"/>
      <c r="AD310" s="215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16" t="str">
        <f>IF(Y315&lt;0,"NO PAGAR","COBRAR'")</f>
        <v>NO PAGAR</v>
      </c>
      <c r="Y316" s="216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16" t="str">
        <f>IF(C315&lt;0,"NO PAGAR","COBRAR'")</f>
        <v>NO PAGAR</v>
      </c>
      <c r="C317" s="216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209" t="s">
        <v>9</v>
      </c>
      <c r="C318" s="210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209" t="s">
        <v>9</v>
      </c>
      <c r="Y318" s="2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211" t="s">
        <v>7</v>
      </c>
      <c r="F326" s="212"/>
      <c r="G326" s="213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211" t="s">
        <v>7</v>
      </c>
      <c r="AB326" s="212"/>
      <c r="AC326" s="213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211" t="s">
        <v>7</v>
      </c>
      <c r="O328" s="212"/>
      <c r="P328" s="212"/>
      <c r="Q328" s="213"/>
      <c r="R328" s="18">
        <f>SUM(R312:R327)</f>
        <v>2600</v>
      </c>
      <c r="S328" s="3"/>
      <c r="V328" s="17"/>
      <c r="X328" s="12"/>
      <c r="Y328" s="10"/>
      <c r="AJ328" s="211" t="s">
        <v>7</v>
      </c>
      <c r="AK328" s="212"/>
      <c r="AL328" s="212"/>
      <c r="AM328" s="213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214" t="s">
        <v>28</v>
      </c>
      <c r="I345" s="214"/>
      <c r="J345" s="214"/>
      <c r="V345" s="17"/>
    </row>
    <row r="346" spans="2:41">
      <c r="H346" s="214"/>
      <c r="I346" s="214"/>
      <c r="J346" s="214"/>
      <c r="V346" s="17"/>
    </row>
    <row r="347" spans="2:41">
      <c r="V347" s="17"/>
      <c r="X347" s="230" t="s">
        <v>64</v>
      </c>
      <c r="AB347" s="226" t="s">
        <v>29</v>
      </c>
      <c r="AC347" s="226"/>
      <c r="AD347" s="226"/>
    </row>
    <row r="348" spans="2:41">
      <c r="V348" s="17"/>
      <c r="X348" s="230"/>
      <c r="AB348" s="226"/>
      <c r="AC348" s="226"/>
      <c r="AD348" s="226"/>
    </row>
    <row r="349" spans="2:41" ht="23.25">
      <c r="B349" s="22" t="s">
        <v>64</v>
      </c>
      <c r="V349" s="17"/>
      <c r="X349" s="230"/>
      <c r="AB349" s="226"/>
      <c r="AC349" s="226"/>
      <c r="AD349" s="226"/>
    </row>
    <row r="350" spans="2:41" ht="23.25">
      <c r="B350" s="23" t="s">
        <v>32</v>
      </c>
      <c r="C350" s="20">
        <f>IF(X310="PAGADO",0,Y315)</f>
        <v>-785.77</v>
      </c>
      <c r="E350" s="215" t="s">
        <v>433</v>
      </c>
      <c r="F350" s="215"/>
      <c r="G350" s="215"/>
      <c r="H350" s="215"/>
      <c r="V350" s="17"/>
      <c r="X350" s="23" t="s">
        <v>32</v>
      </c>
      <c r="Y350" s="20">
        <f>IF(B350="PAGADO",0,C355)</f>
        <v>-215.76999999999998</v>
      </c>
      <c r="AA350" s="215" t="s">
        <v>700</v>
      </c>
      <c r="AB350" s="215"/>
      <c r="AC350" s="215"/>
      <c r="AD350" s="215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218" t="str">
        <f>IF(C355&lt;0,"NO PAGAR","COBRAR")</f>
        <v>NO PAGAR</v>
      </c>
      <c r="C356" s="218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18" t="str">
        <f>IF(Y355&lt;0,"NO PAGAR","COBRAR")</f>
        <v>COBRAR</v>
      </c>
      <c r="Y356" s="218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209" t="s">
        <v>9</v>
      </c>
      <c r="C357" s="210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209" t="s">
        <v>9</v>
      </c>
      <c r="Y357" s="210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211" t="s">
        <v>7</v>
      </c>
      <c r="AK361" s="212"/>
      <c r="AL361" s="212"/>
      <c r="AM361" s="213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>
      <c r="B366" s="11" t="s">
        <v>17</v>
      </c>
      <c r="C366" s="10"/>
      <c r="E366" s="211" t="s">
        <v>7</v>
      </c>
      <c r="F366" s="212"/>
      <c r="G366" s="213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211" t="s">
        <v>7</v>
      </c>
      <c r="AB366" s="212"/>
      <c r="AC366" s="213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211" t="s">
        <v>7</v>
      </c>
      <c r="O368" s="212"/>
      <c r="P368" s="212"/>
      <c r="Q368" s="213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214" t="s">
        <v>30</v>
      </c>
      <c r="I384" s="214"/>
      <c r="J384" s="214"/>
      <c r="V384" s="17"/>
      <c r="AA384" s="214" t="s">
        <v>31</v>
      </c>
      <c r="AB384" s="214"/>
      <c r="AC384" s="214"/>
    </row>
    <row r="385" spans="2:41">
      <c r="H385" s="214"/>
      <c r="I385" s="214"/>
      <c r="J385" s="214"/>
      <c r="V385" s="17"/>
      <c r="AA385" s="214"/>
      <c r="AB385" s="214"/>
      <c r="AC385" s="214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215" t="s">
        <v>776</v>
      </c>
      <c r="F389" s="215"/>
      <c r="G389" s="215"/>
      <c r="H389" s="215"/>
      <c r="V389" s="17"/>
      <c r="X389" s="23" t="s">
        <v>32</v>
      </c>
      <c r="Y389" s="20">
        <f>IF(B1112="PAGADO",0,C394)</f>
        <v>-132.38000000000011</v>
      </c>
      <c r="AA389" s="215" t="s">
        <v>840</v>
      </c>
      <c r="AB389" s="215"/>
      <c r="AC389" s="215"/>
      <c r="AD389" s="215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16" t="str">
        <f>IF(Y394&lt;0,"NO PAGAR","COBRAR'")</f>
        <v>COBRAR'</v>
      </c>
      <c r="Y395" s="216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216" t="str">
        <f>IF(C394&lt;0,"NO PAGAR","COBRAR'")</f>
        <v>NO PAGAR</v>
      </c>
      <c r="C396" s="216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209" t="s">
        <v>9</v>
      </c>
      <c r="C397" s="2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209" t="s">
        <v>9</v>
      </c>
      <c r="Y397" s="2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211" t="s">
        <v>7</v>
      </c>
      <c r="AK399" s="212"/>
      <c r="AL399" s="212"/>
      <c r="AM399" s="213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211" t="s">
        <v>7</v>
      </c>
      <c r="F405" s="212"/>
      <c r="G405" s="213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211" t="s">
        <v>7</v>
      </c>
      <c r="AB405" s="212"/>
      <c r="AC405" s="213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>
      <c r="B407" s="12"/>
      <c r="C407" s="10"/>
      <c r="N407" s="211" t="s">
        <v>7</v>
      </c>
      <c r="O407" s="212"/>
      <c r="P407" s="212"/>
      <c r="Q407" s="213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214" t="s">
        <v>28</v>
      </c>
      <c r="I419" s="214"/>
      <c r="J419" s="214"/>
      <c r="V419" s="17"/>
      <c r="AC419" s="24"/>
      <c r="AD419" s="24"/>
      <c r="AE419" s="24"/>
    </row>
    <row r="420" spans="2:41" ht="15" customHeight="1">
      <c r="H420" s="214"/>
      <c r="I420" s="214"/>
      <c r="J420" s="214"/>
      <c r="V420" s="17"/>
      <c r="AC420" s="24"/>
      <c r="AD420" s="24"/>
      <c r="AE420" s="24"/>
    </row>
    <row r="421" spans="2:41" ht="23.25">
      <c r="V421" s="17"/>
      <c r="AB421" s="217" t="s">
        <v>29</v>
      </c>
      <c r="AC421" s="217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215" t="s">
        <v>776</v>
      </c>
      <c r="F424" s="215"/>
      <c r="G424" s="215"/>
      <c r="H424" s="215"/>
      <c r="V424" s="17"/>
      <c r="X424" s="23" t="s">
        <v>32</v>
      </c>
      <c r="Y424" s="20">
        <f>IF(B424="PAGADO",0,C429)</f>
        <v>233.90999999999997</v>
      </c>
      <c r="AA424" s="215" t="s">
        <v>433</v>
      </c>
      <c r="AB424" s="215"/>
      <c r="AC424" s="215"/>
      <c r="AD424" s="215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218" t="str">
        <f>IF(C429&lt;0,"NO PAGAR","COBRAR")</f>
        <v>COBRAR</v>
      </c>
      <c r="C430" s="218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18" t="str">
        <f>IF(Y429&lt;0,"NO PAGAR","COBRAR")</f>
        <v>COBRAR</v>
      </c>
      <c r="Y430" s="218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209" t="s">
        <v>9</v>
      </c>
      <c r="C431" s="2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209" t="s">
        <v>9</v>
      </c>
      <c r="Y431" s="2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211" t="s">
        <v>7</v>
      </c>
      <c r="AK439" s="212"/>
      <c r="AL439" s="212"/>
      <c r="AM439" s="213"/>
      <c r="AN439" s="18">
        <f>SUM(AN423:AN438)</f>
        <v>100</v>
      </c>
      <c r="AO439" s="3"/>
    </row>
    <row r="440" spans="2:42" ht="45">
      <c r="B440" s="11" t="s">
        <v>17</v>
      </c>
      <c r="C440" s="10"/>
      <c r="E440" s="211" t="s">
        <v>7</v>
      </c>
      <c r="F440" s="212"/>
      <c r="G440" s="213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211" t="s">
        <v>7</v>
      </c>
      <c r="AB440" s="212"/>
      <c r="AC440" s="213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>
      <c r="B442" s="12"/>
      <c r="C442" s="10"/>
      <c r="N442" s="211" t="s">
        <v>7</v>
      </c>
      <c r="O442" s="212"/>
      <c r="P442" s="212"/>
      <c r="Q442" s="213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>
      <c r="B444" s="12"/>
      <c r="C444" s="10"/>
      <c r="V444" s="17"/>
      <c r="X444" s="12"/>
      <c r="Y444" s="10"/>
      <c r="AN444" s="131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214" t="s">
        <v>30</v>
      </c>
      <c r="I459" s="214"/>
      <c r="J459" s="214"/>
      <c r="V459" s="17"/>
      <c r="AA459" s="214" t="s">
        <v>31</v>
      </c>
      <c r="AB459" s="214"/>
      <c r="AC459" s="214"/>
    </row>
    <row r="460" spans="1:43">
      <c r="H460" s="214"/>
      <c r="I460" s="214"/>
      <c r="J460" s="214"/>
      <c r="V460" s="17"/>
      <c r="AA460" s="214"/>
      <c r="AB460" s="214"/>
      <c r="AC460" s="214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215" t="s">
        <v>776</v>
      </c>
      <c r="F464" s="215"/>
      <c r="G464" s="215"/>
      <c r="H464" s="215"/>
      <c r="V464" s="17"/>
      <c r="X464" s="23" t="s">
        <v>32</v>
      </c>
      <c r="Y464" s="20">
        <f>IF(B464="PAGADO",0,C469)</f>
        <v>0</v>
      </c>
      <c r="AA464" s="215" t="s">
        <v>433</v>
      </c>
      <c r="AB464" s="215"/>
      <c r="AC464" s="215"/>
      <c r="AD464" s="215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16" t="str">
        <f>IF(Y469&lt;0,"NO PAGAR","COBRAR'")</f>
        <v>COBRAR'</v>
      </c>
      <c r="Y470" s="216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216" t="str">
        <f>IF(C469&lt;0,"NO PAGAR","COBRAR'")</f>
        <v>COBRAR'</v>
      </c>
      <c r="C471" s="216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209" t="s">
        <v>9</v>
      </c>
      <c r="C472" s="210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209" t="s">
        <v>9</v>
      </c>
      <c r="Y472" s="210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957</v>
      </c>
      <c r="C480" s="10">
        <v>48.66</v>
      </c>
      <c r="E480" s="211" t="s">
        <v>7</v>
      </c>
      <c r="F480" s="212"/>
      <c r="G480" s="213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211" t="s">
        <v>7</v>
      </c>
      <c r="AB480" s="212"/>
      <c r="AC480" s="213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211" t="s">
        <v>7</v>
      </c>
      <c r="O482" s="212"/>
      <c r="P482" s="212"/>
      <c r="Q482" s="213"/>
      <c r="R482" s="18">
        <f>SUM(R466:R481)</f>
        <v>25</v>
      </c>
      <c r="S482" s="3"/>
      <c r="V482" s="17"/>
      <c r="X482" s="12"/>
      <c r="Y482" s="10"/>
      <c r="AJ482" s="211" t="s">
        <v>7</v>
      </c>
      <c r="AK482" s="212"/>
      <c r="AL482" s="212"/>
      <c r="AM482" s="213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217" t="s">
        <v>29</v>
      </c>
      <c r="AD491" s="217"/>
      <c r="AE491" s="217"/>
    </row>
    <row r="492" spans="2:42">
      <c r="H492" s="214" t="s">
        <v>28</v>
      </c>
      <c r="I492" s="214"/>
      <c r="J492" s="214"/>
      <c r="V492" s="17"/>
      <c r="AC492" s="217"/>
      <c r="AD492" s="217"/>
      <c r="AE492" s="217"/>
    </row>
    <row r="493" spans="2:42">
      <c r="H493" s="214"/>
      <c r="I493" s="214"/>
      <c r="J493" s="214"/>
      <c r="V493" s="17"/>
      <c r="AC493" s="217"/>
      <c r="AD493" s="217"/>
      <c r="AE493" s="217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215" t="s">
        <v>776</v>
      </c>
      <c r="F497" s="215"/>
      <c r="G497" s="215"/>
      <c r="H497" s="215"/>
      <c r="V497" s="17"/>
      <c r="X497" s="23" t="s">
        <v>32</v>
      </c>
      <c r="Y497" s="20">
        <f>IF(B497="PAGADO",0,C502)</f>
        <v>-76.500000000000227</v>
      </c>
      <c r="AA497" s="215" t="s">
        <v>530</v>
      </c>
      <c r="AB497" s="215"/>
      <c r="AC497" s="215"/>
      <c r="AD497" s="215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218" t="str">
        <f>IF(C502&lt;0,"NO PAGAR","COBRAR")</f>
        <v>NO PAGAR</v>
      </c>
      <c r="C503" s="218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18" t="str">
        <f>IF(Y502&lt;0,"NO PAGAR","COBRAR")</f>
        <v>COBRAR</v>
      </c>
      <c r="Y503" s="218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209" t="s">
        <v>9</v>
      </c>
      <c r="C504" s="2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209" t="s">
        <v>9</v>
      </c>
      <c r="Y504" s="2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1024</v>
      </c>
      <c r="C513" s="10">
        <v>183.51</v>
      </c>
      <c r="E513" s="211" t="s">
        <v>7</v>
      </c>
      <c r="F513" s="212"/>
      <c r="G513" s="213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211" t="s">
        <v>7</v>
      </c>
      <c r="AB513" s="212"/>
      <c r="AC513" s="213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211" t="s">
        <v>7</v>
      </c>
      <c r="O515" s="212"/>
      <c r="P515" s="212"/>
      <c r="Q515" s="213"/>
      <c r="R515" s="18">
        <f>SUM(R499:R514)</f>
        <v>1250.68</v>
      </c>
      <c r="S515" s="3"/>
      <c r="V515" s="17"/>
      <c r="X515" s="12"/>
      <c r="Y515" s="10"/>
      <c r="AJ515" s="211" t="s">
        <v>7</v>
      </c>
      <c r="AK515" s="212"/>
      <c r="AL515" s="212"/>
      <c r="AM515" s="213"/>
      <c r="AN515" s="18">
        <f>SUM(AN499:AN514)</f>
        <v>0</v>
      </c>
      <c r="AO515" s="3"/>
    </row>
    <row r="516" spans="2:41" ht="16.5" customHeight="1" thickBot="1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214" t="s">
        <v>30</v>
      </c>
      <c r="I533" s="214"/>
      <c r="J533" s="214"/>
      <c r="V533" s="17"/>
      <c r="AA533" s="214" t="s">
        <v>31</v>
      </c>
      <c r="AB533" s="214"/>
      <c r="AC533" s="214"/>
    </row>
    <row r="534" spans="1:43">
      <c r="H534" s="214"/>
      <c r="I534" s="214"/>
      <c r="J534" s="214"/>
      <c r="V534" s="17"/>
      <c r="AA534" s="214"/>
      <c r="AB534" s="214"/>
      <c r="AC534" s="214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215" t="s">
        <v>433</v>
      </c>
      <c r="F538" s="215"/>
      <c r="G538" s="215"/>
      <c r="H538" s="215"/>
      <c r="V538" s="17"/>
      <c r="X538" s="23" t="s">
        <v>32</v>
      </c>
      <c r="Y538" s="20">
        <f>IF(B538="PAGADO",0,C543)</f>
        <v>0</v>
      </c>
      <c r="AA538" s="215" t="s">
        <v>433</v>
      </c>
      <c r="AB538" s="215"/>
      <c r="AC538" s="215"/>
      <c r="AD538" s="215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16" t="str">
        <f>IF(Y543&lt;0,"NO PAGAR","COBRAR'")</f>
        <v>COBRAR'</v>
      </c>
      <c r="Y544" s="216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216" t="str">
        <f>IF(C543&lt;0,"NO PAGAR","COBRAR'")</f>
        <v>COBRAR'</v>
      </c>
      <c r="C545" s="216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209" t="s">
        <v>9</v>
      </c>
      <c r="C546" s="210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209" t="s">
        <v>9</v>
      </c>
      <c r="Y546" s="210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211" t="s">
        <v>7</v>
      </c>
      <c r="F554" s="212"/>
      <c r="G554" s="213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211" t="s">
        <v>7</v>
      </c>
      <c r="AB554" s="212"/>
      <c r="AC554" s="213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211" t="s">
        <v>7</v>
      </c>
      <c r="O556" s="212"/>
      <c r="P556" s="212"/>
      <c r="Q556" s="213"/>
      <c r="R556" s="18">
        <f>SUM(R540:R555)</f>
        <v>0</v>
      </c>
      <c r="S556" s="3"/>
      <c r="V556" s="17"/>
      <c r="X556" s="12"/>
      <c r="Y556" s="10"/>
      <c r="AJ556" s="211" t="s">
        <v>7</v>
      </c>
      <c r="AK556" s="212"/>
      <c r="AL556" s="212"/>
      <c r="AM556" s="213"/>
      <c r="AN556" s="18">
        <f>SUM(AN540:AN555)</f>
        <v>0</v>
      </c>
      <c r="AO556" s="3"/>
    </row>
    <row r="557" spans="2:41" ht="15.75" thickBot="1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217" t="s">
        <v>29</v>
      </c>
      <c r="AD565" s="217"/>
      <c r="AE565" s="217"/>
    </row>
    <row r="566" spans="2:41">
      <c r="H566" s="214" t="s">
        <v>28</v>
      </c>
      <c r="I566" s="214"/>
      <c r="J566" s="214"/>
      <c r="V566" s="17"/>
      <c r="AC566" s="217"/>
      <c r="AD566" s="217"/>
      <c r="AE566" s="217"/>
    </row>
    <row r="567" spans="2:41">
      <c r="H567" s="214"/>
      <c r="I567" s="214"/>
      <c r="J567" s="214"/>
      <c r="V567" s="17"/>
      <c r="AC567" s="217"/>
      <c r="AD567" s="217"/>
      <c r="AE567" s="217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215" t="s">
        <v>20</v>
      </c>
      <c r="F571" s="215"/>
      <c r="G571" s="215"/>
      <c r="H571" s="215"/>
      <c r="V571" s="17"/>
      <c r="X571" s="23" t="s">
        <v>32</v>
      </c>
      <c r="Y571" s="20">
        <f>IF(B571="PAGADO",0,C576)</f>
        <v>0</v>
      </c>
      <c r="AA571" s="215" t="s">
        <v>1168</v>
      </c>
      <c r="AB571" s="215"/>
      <c r="AC571" s="215"/>
      <c r="AD571" s="215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218" t="str">
        <f>IF(C576&lt;0,"NO PAGAR","COBRAR")</f>
        <v>COBRAR</v>
      </c>
      <c r="C577" s="218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18" t="str">
        <f>IF(Y576&lt;0,"NO PAGAR","COBRAR")</f>
        <v>NO PAGAR</v>
      </c>
      <c r="Y577" s="218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209" t="s">
        <v>9</v>
      </c>
      <c r="C578" s="210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209" t="s">
        <v>9</v>
      </c>
      <c r="Y578" s="2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211" t="s">
        <v>7</v>
      </c>
      <c r="F587" s="212"/>
      <c r="G587" s="213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211" t="s">
        <v>7</v>
      </c>
      <c r="AB587" s="212"/>
      <c r="AC587" s="213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211" t="s">
        <v>7</v>
      </c>
      <c r="O589" s="212"/>
      <c r="P589" s="212"/>
      <c r="Q589" s="213"/>
      <c r="R589" s="18">
        <f>SUM(R573:R588)</f>
        <v>0</v>
      </c>
      <c r="S589" s="3"/>
      <c r="V589" s="17"/>
      <c r="X589" s="12"/>
      <c r="Y589" s="10"/>
      <c r="AJ589" s="211" t="s">
        <v>7</v>
      </c>
      <c r="AK589" s="212"/>
      <c r="AL589" s="212"/>
      <c r="AM589" s="213"/>
      <c r="AN589" s="18">
        <f>SUM(AN573:AN588)</f>
        <v>49.17</v>
      </c>
      <c r="AO589" s="3"/>
    </row>
    <row r="590" spans="2:41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214" t="s">
        <v>30</v>
      </c>
      <c r="I611" s="214"/>
      <c r="J611" s="214"/>
      <c r="V611" s="17"/>
      <c r="AA611" s="214" t="s">
        <v>31</v>
      </c>
      <c r="AB611" s="214"/>
      <c r="AC611" s="214"/>
    </row>
    <row r="612" spans="1:43">
      <c r="H612" s="214"/>
      <c r="I612" s="214"/>
      <c r="J612" s="214"/>
      <c r="V612" s="17"/>
      <c r="AA612" s="214"/>
      <c r="AB612" s="214"/>
      <c r="AC612" s="214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215" t="s">
        <v>1168</v>
      </c>
      <c r="F616" s="215"/>
      <c r="G616" s="215"/>
      <c r="H616" s="215"/>
      <c r="V616" s="17"/>
      <c r="X616" s="23" t="s">
        <v>32</v>
      </c>
      <c r="Y616" s="20">
        <f>IF(B616="PAGADO",0,C621)</f>
        <v>0</v>
      </c>
      <c r="AA616" s="215" t="s">
        <v>1168</v>
      </c>
      <c r="AB616" s="215"/>
      <c r="AC616" s="215"/>
      <c r="AD616" s="215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16" t="str">
        <f>IF(Y621&lt;0,"NO PAGAR","COBRAR'")</f>
        <v>COBRAR'</v>
      </c>
      <c r="Y622" s="216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216" t="str">
        <f>IF(C621&lt;0,"NO PAGAR","COBRAR'")</f>
        <v>COBRAR'</v>
      </c>
      <c r="C623" s="216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209" t="s">
        <v>9</v>
      </c>
      <c r="C624" s="2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09" t="s">
        <v>9</v>
      </c>
      <c r="Y624" s="2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>
      <c r="B632" s="11" t="s">
        <v>16</v>
      </c>
      <c r="C632" s="10"/>
      <c r="E632" s="211" t="s">
        <v>7</v>
      </c>
      <c r="F632" s="212"/>
      <c r="G632" s="213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211" t="s">
        <v>7</v>
      </c>
      <c r="AB632" s="212"/>
      <c r="AC632" s="213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>
      <c r="B634" s="12"/>
      <c r="C634" s="10"/>
      <c r="N634" s="211" t="s">
        <v>7</v>
      </c>
      <c r="O634" s="212"/>
      <c r="P634" s="212"/>
      <c r="Q634" s="213"/>
      <c r="R634" s="18">
        <f>SUM(R618:R633)</f>
        <v>0</v>
      </c>
      <c r="S634" s="3"/>
      <c r="V634" s="17"/>
      <c r="X634" s="12"/>
      <c r="Y634" s="10"/>
      <c r="AJ634" s="211" t="s">
        <v>7</v>
      </c>
      <c r="AK634" s="212"/>
      <c r="AL634" s="212"/>
      <c r="AM634" s="213"/>
      <c r="AN634" s="18">
        <f>SUM(AN618:AN633)</f>
        <v>78.62</v>
      </c>
      <c r="AO634" s="3"/>
    </row>
    <row r="635" spans="2:43" ht="15.75" thickBot="1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>
      <c r="B638" s="12"/>
      <c r="C638" s="10"/>
      <c r="V638" s="17"/>
      <c r="X638" s="12"/>
      <c r="Y638" s="10"/>
    </row>
    <row r="639" spans="2:43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>
      <c r="E640" s="1" t="s">
        <v>19</v>
      </c>
      <c r="V640" s="17"/>
      <c r="AA640" s="1" t="s">
        <v>19</v>
      </c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 ht="15" customHeight="1">
      <c r="V653" s="17"/>
      <c r="AC653" s="24"/>
      <c r="AD653" s="24"/>
      <c r="AE653" s="24"/>
    </row>
    <row r="654" spans="2:31" ht="26.25" customHeight="1">
      <c r="H654" s="214" t="s">
        <v>28</v>
      </c>
      <c r="I654" s="214"/>
      <c r="J654" s="214"/>
      <c r="V654" s="17"/>
      <c r="AC654" s="24" t="s">
        <v>29</v>
      </c>
      <c r="AD654" s="24"/>
      <c r="AE654" s="24"/>
    </row>
    <row r="655" spans="2:31" ht="15" customHeight="1">
      <c r="H655" s="214"/>
      <c r="I655" s="214"/>
      <c r="J655" s="214"/>
      <c r="V655" s="17"/>
      <c r="AC655" s="24"/>
      <c r="AD655" s="24"/>
      <c r="AE655" s="24"/>
    </row>
    <row r="656" spans="2:31" ht="23.25">
      <c r="B656" s="22" t="s">
        <v>69</v>
      </c>
      <c r="V656" s="17"/>
      <c r="X656" s="22" t="s">
        <v>69</v>
      </c>
    </row>
    <row r="657" spans="2:41" ht="26.25">
      <c r="B657" s="23" t="s">
        <v>32</v>
      </c>
      <c r="C657" s="20">
        <f>IF(X616="PAGADO",0,Y621)</f>
        <v>469.59</v>
      </c>
      <c r="E657" s="215" t="s">
        <v>1168</v>
      </c>
      <c r="F657" s="215"/>
      <c r="G657" s="215"/>
      <c r="H657" s="215"/>
      <c r="O657" s="222" t="s">
        <v>110</v>
      </c>
      <c r="P657" s="222"/>
      <c r="Q657" s="222"/>
      <c r="V657" s="17"/>
      <c r="X657" s="23" t="s">
        <v>130</v>
      </c>
      <c r="Y657" s="20">
        <f>IF(B657="PAGADO",0,C662)</f>
        <v>-699.46999999999935</v>
      </c>
      <c r="AA657" s="215" t="s">
        <v>20</v>
      </c>
      <c r="AB657" s="215"/>
      <c r="AC657" s="215"/>
      <c r="AD657" s="215"/>
    </row>
    <row r="658" spans="2:41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>
      <c r="B663" s="218" t="str">
        <f>IF(C662&lt;0,"NO PAGAR","COBRAR")</f>
        <v>NO PAGAR</v>
      </c>
      <c r="C663" s="218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18" t="str">
        <f>IF(Y662&lt;0,"NO PAGAR","COBRAR")</f>
        <v>COBRAR</v>
      </c>
      <c r="Y663" s="218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>
      <c r="B664" s="209" t="s">
        <v>9</v>
      </c>
      <c r="C664" s="210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209" t="s">
        <v>9</v>
      </c>
      <c r="Y664" s="2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1334</v>
      </c>
      <c r="C673" s="10">
        <f>R683</f>
        <v>370.78</v>
      </c>
      <c r="E673" s="211" t="s">
        <v>7</v>
      </c>
      <c r="F673" s="212"/>
      <c r="G673" s="213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211" t="s">
        <v>7</v>
      </c>
      <c r="AB673" s="212"/>
      <c r="AC673" s="213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>
      <c r="B675" s="12"/>
      <c r="C675" s="10"/>
      <c r="N675" s="211" t="s">
        <v>7</v>
      </c>
      <c r="O675" s="212"/>
      <c r="P675" s="212"/>
      <c r="Q675" s="213"/>
      <c r="R675" s="18">
        <f>SUM(R659:R674)</f>
        <v>2399.1799999999998</v>
      </c>
      <c r="S675" s="3"/>
      <c r="V675" s="17"/>
      <c r="X675" s="12"/>
      <c r="Y675" s="10"/>
      <c r="AJ675" s="211" t="s">
        <v>7</v>
      </c>
      <c r="AK675" s="212"/>
      <c r="AL675" s="212"/>
      <c r="AM675" s="213"/>
      <c r="AN675" s="18">
        <f>SUM(AN659:AN674)</f>
        <v>0</v>
      </c>
      <c r="AO675" s="3"/>
    </row>
    <row r="676" spans="2:41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>
      <c r="B683" s="11"/>
      <c r="C683" s="10"/>
      <c r="F683" s="1" t="s">
        <v>19</v>
      </c>
      <c r="R683" s="187">
        <f>SUM(R676:R682)</f>
        <v>370.78</v>
      </c>
      <c r="V683" s="17"/>
    </row>
    <row r="684" spans="2:41">
      <c r="B684" s="15" t="s">
        <v>18</v>
      </c>
      <c r="C684" s="16">
        <f>SUM(C665:C683)</f>
        <v>2979.0599999999995</v>
      </c>
      <c r="V684" s="17"/>
    </row>
    <row r="685" spans="2:41">
      <c r="V685" s="17"/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V696" s="17"/>
    </row>
    <row r="697" spans="1:43">
      <c r="H697" s="214" t="s">
        <v>30</v>
      </c>
      <c r="I697" s="214"/>
      <c r="J697" s="214"/>
      <c r="V697" s="17"/>
      <c r="AA697" s="214" t="s">
        <v>31</v>
      </c>
      <c r="AB697" s="214"/>
      <c r="AC697" s="214"/>
    </row>
    <row r="698" spans="1:43">
      <c r="H698" s="214"/>
      <c r="I698" s="214"/>
      <c r="J698" s="214"/>
      <c r="V698" s="17"/>
      <c r="AA698" s="214"/>
      <c r="AB698" s="214"/>
      <c r="AC698" s="214"/>
    </row>
    <row r="699" spans="1:43" ht="23.25">
      <c r="B699" s="24" t="s">
        <v>69</v>
      </c>
      <c r="V699" s="17"/>
      <c r="X699" s="22" t="s">
        <v>69</v>
      </c>
    </row>
    <row r="700" spans="1:43" ht="23.25">
      <c r="B700" s="23" t="s">
        <v>82</v>
      </c>
      <c r="C700" s="20">
        <f>IF(X657="PAGADO",0,Y662)</f>
        <v>0</v>
      </c>
      <c r="E700" s="215" t="s">
        <v>20</v>
      </c>
      <c r="F700" s="215"/>
      <c r="G700" s="215"/>
      <c r="H700" s="215"/>
      <c r="V700" s="17"/>
      <c r="X700" s="23" t="s">
        <v>32</v>
      </c>
      <c r="Y700" s="20">
        <f>IF(B700="PAGADO",0,C705)</f>
        <v>0</v>
      </c>
      <c r="AA700" s="215" t="s">
        <v>433</v>
      </c>
      <c r="AB700" s="215"/>
      <c r="AC700" s="215"/>
      <c r="AD700" s="215"/>
      <c r="AK700" s="215" t="s">
        <v>10</v>
      </c>
      <c r="AL700" s="215"/>
      <c r="AM700" s="215"/>
    </row>
    <row r="701" spans="1:43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1421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1431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1434</v>
      </c>
      <c r="AD704" s="5">
        <v>605.25</v>
      </c>
      <c r="AJ704" s="3"/>
      <c r="AK704" s="3"/>
      <c r="AL704" s="3"/>
      <c r="AM704" s="3"/>
      <c r="AN704" s="18"/>
      <c r="AO704" s="3"/>
    </row>
    <row r="705" spans="2:41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16" t="str">
        <f>IF(Y705&lt;0,"NO PAGAR","COBRAR'")</f>
        <v>COBRAR'</v>
      </c>
      <c r="Y706" s="216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216" t="str">
        <f>IF(C705&lt;0,"NO PAGAR","COBRAR'")</f>
        <v>COBRAR'</v>
      </c>
      <c r="C707" s="216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209" t="s">
        <v>9</v>
      </c>
      <c r="C708" s="2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209" t="s">
        <v>9</v>
      </c>
      <c r="Y708" s="2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16</v>
      </c>
      <c r="C716" s="10"/>
      <c r="E716" s="211" t="s">
        <v>7</v>
      </c>
      <c r="F716" s="212"/>
      <c r="G716" s="213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211" t="s">
        <v>7</v>
      </c>
      <c r="AB716" s="212"/>
      <c r="AC716" s="213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>
      <c r="B718" s="12"/>
      <c r="C718" s="10"/>
      <c r="N718" s="211" t="s">
        <v>7</v>
      </c>
      <c r="O718" s="212"/>
      <c r="P718" s="212"/>
      <c r="Q718" s="213"/>
      <c r="R718" s="18">
        <f>SUM(R702:R717)</f>
        <v>0</v>
      </c>
      <c r="S718" s="3"/>
      <c r="V718" s="17"/>
      <c r="X718" s="12"/>
      <c r="Y718" s="10"/>
      <c r="AJ718" s="211" t="s">
        <v>7</v>
      </c>
      <c r="AK718" s="212"/>
      <c r="AL718" s="212"/>
      <c r="AM718" s="213"/>
      <c r="AN718" s="18">
        <f>SUM(AN702:AN717)</f>
        <v>200</v>
      </c>
      <c r="AO718" s="3"/>
    </row>
    <row r="719" spans="2:41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>
      <c r="E726" s="1" t="s">
        <v>19</v>
      </c>
      <c r="V726" s="17"/>
      <c r="AA726" s="1" t="s">
        <v>19</v>
      </c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  <c r="AC739" s="217" t="s">
        <v>29</v>
      </c>
      <c r="AD739" s="217"/>
      <c r="AE739" s="217"/>
    </row>
    <row r="740" spans="2:41">
      <c r="H740" s="214" t="s">
        <v>28</v>
      </c>
      <c r="I740" s="214"/>
      <c r="J740" s="214"/>
      <c r="V740" s="17"/>
      <c r="AC740" s="217"/>
      <c r="AD740" s="217"/>
      <c r="AE740" s="217"/>
    </row>
    <row r="741" spans="2:41">
      <c r="H741" s="214"/>
      <c r="I741" s="214"/>
      <c r="J741" s="214"/>
      <c r="V741" s="17"/>
      <c r="AC741" s="217"/>
      <c r="AD741" s="217"/>
      <c r="AE741" s="217"/>
    </row>
    <row r="742" spans="2:41">
      <c r="V742" s="17"/>
    </row>
    <row r="743" spans="2:41">
      <c r="V743" s="17"/>
    </row>
    <row r="744" spans="2:41" ht="23.25">
      <c r="B744" s="22" t="s">
        <v>70</v>
      </c>
      <c r="V744" s="17"/>
      <c r="X744" s="22" t="s">
        <v>70</v>
      </c>
    </row>
    <row r="745" spans="2:41" ht="23.25">
      <c r="B745" s="23" t="s">
        <v>130</v>
      </c>
      <c r="C745" s="20">
        <f>IF(X700="PAGADO",0,Y705)</f>
        <v>815.25</v>
      </c>
      <c r="E745" s="215" t="s">
        <v>20</v>
      </c>
      <c r="F745" s="215"/>
      <c r="G745" s="215"/>
      <c r="H745" s="215"/>
      <c r="V745" s="17"/>
      <c r="X745" s="23" t="s">
        <v>32</v>
      </c>
      <c r="Y745" s="20">
        <f>IF(B745="PAGADO",0,C750)</f>
        <v>0</v>
      </c>
      <c r="AA745" s="215" t="s">
        <v>20</v>
      </c>
      <c r="AB745" s="215"/>
      <c r="AC745" s="215"/>
      <c r="AD745" s="215"/>
    </row>
    <row r="746" spans="2:41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530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1457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248</v>
      </c>
      <c r="AC747" s="3" t="s">
        <v>1541</v>
      </c>
      <c r="AD747" s="5">
        <v>170</v>
      </c>
      <c r="AJ747" s="25">
        <v>45209</v>
      </c>
      <c r="AK747" s="3" t="s">
        <v>314</v>
      </c>
      <c r="AL747" s="3"/>
      <c r="AM747" s="3"/>
      <c r="AN747" s="18">
        <v>200</v>
      </c>
      <c r="AO747" s="3"/>
    </row>
    <row r="748" spans="2:41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530</v>
      </c>
      <c r="AA748" s="4">
        <v>45147</v>
      </c>
      <c r="AB748" s="3" t="s">
        <v>168</v>
      </c>
      <c r="AC748" s="3" t="s">
        <v>200</v>
      </c>
      <c r="AD748" s="5">
        <v>170</v>
      </c>
      <c r="AJ748" s="149">
        <v>45209</v>
      </c>
      <c r="AK748" s="3" t="s">
        <v>1351</v>
      </c>
      <c r="AL748" s="3"/>
      <c r="AM748" s="3"/>
      <c r="AN748" s="18">
        <v>49.18</v>
      </c>
      <c r="AO748" s="3"/>
    </row>
    <row r="749" spans="2:41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308.28000000000003</v>
      </c>
      <c r="AA749" s="4">
        <v>45149</v>
      </c>
      <c r="AB749" s="3" t="s">
        <v>168</v>
      </c>
      <c r="AC749" s="3" t="s">
        <v>152</v>
      </c>
      <c r="AD749" s="5">
        <v>190</v>
      </c>
      <c r="AJ749" s="3"/>
      <c r="AK749" s="3"/>
      <c r="AL749" s="3"/>
      <c r="AM749" s="3"/>
      <c r="AN749" s="18"/>
      <c r="AO749" s="3"/>
    </row>
    <row r="750" spans="2:41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221.71999999999997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>
      <c r="B751" s="218" t="str">
        <f>IF(C750&lt;0,"NO PAGAR","COBRAR")</f>
        <v>COBRAR</v>
      </c>
      <c r="C751" s="218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18" t="str">
        <f>IF(Y750&lt;0,"NO PAGAR","COBRAR")</f>
        <v>COBRAR</v>
      </c>
      <c r="Y751" s="21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209" t="s">
        <v>9</v>
      </c>
      <c r="C752" s="2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09" t="s">
        <v>9</v>
      </c>
      <c r="Y752" s="2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1509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1507</v>
      </c>
      <c r="C761" s="10">
        <f>S769</f>
        <v>281.13</v>
      </c>
      <c r="E761" s="211" t="s">
        <v>7</v>
      </c>
      <c r="F761" s="212"/>
      <c r="G761" s="213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211" t="s">
        <v>7</v>
      </c>
      <c r="AB761" s="212"/>
      <c r="AC761" s="213"/>
      <c r="AD761" s="5">
        <f>SUM(AD747:AD760)</f>
        <v>530</v>
      </c>
      <c r="AJ761" s="3"/>
      <c r="AK761" s="3"/>
      <c r="AL761" s="3"/>
      <c r="AM761" s="3"/>
      <c r="AN761" s="18"/>
      <c r="AO761" s="3"/>
    </row>
    <row r="762" spans="2:41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211" t="s">
        <v>7</v>
      </c>
      <c r="O763" s="212"/>
      <c r="P763" s="212"/>
      <c r="Q763" s="213"/>
      <c r="R763" s="18">
        <f>SUM(R747:R762)</f>
        <v>7</v>
      </c>
      <c r="S763" s="3"/>
      <c r="V763" s="17"/>
      <c r="X763" s="12"/>
      <c r="Y763" s="10"/>
      <c r="AJ763" s="211" t="s">
        <v>7</v>
      </c>
      <c r="AK763" s="212"/>
      <c r="AL763" s="212"/>
      <c r="AM763" s="213"/>
      <c r="AN763" s="18">
        <f>SUM(AN747:AN762)</f>
        <v>249.18</v>
      </c>
      <c r="AO763" s="3"/>
    </row>
    <row r="764" spans="2:41">
      <c r="B764" s="12"/>
      <c r="C764" s="10"/>
      <c r="N764" s="125" t="s">
        <v>471</v>
      </c>
      <c r="O764" s="126">
        <v>45190.62709491</v>
      </c>
      <c r="P764" s="125" t="s">
        <v>1491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>
      <c r="B765" s="12"/>
      <c r="C765" s="10"/>
      <c r="N765" s="125" t="s">
        <v>471</v>
      </c>
      <c r="O765" s="126">
        <v>45191.833206019997</v>
      </c>
      <c r="P765" s="125" t="s">
        <v>1490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>
      <c r="B766" s="12"/>
      <c r="C766" s="10"/>
      <c r="E766" s="14"/>
      <c r="N766" s="125" t="s">
        <v>471</v>
      </c>
      <c r="O766" s="126">
        <v>45195.89512732</v>
      </c>
      <c r="P766" s="125" t="s">
        <v>1489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>
      <c r="B767" s="12"/>
      <c r="C767" s="10"/>
      <c r="N767" s="125" t="s">
        <v>471</v>
      </c>
      <c r="O767" s="126">
        <v>45196.860902779998</v>
      </c>
      <c r="P767" s="125" t="s">
        <v>1488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>
      <c r="B768" s="12"/>
      <c r="C768" s="10"/>
      <c r="N768" s="125" t="s">
        <v>471</v>
      </c>
      <c r="O768" s="126">
        <v>45198.816238430001</v>
      </c>
      <c r="P768" s="125" t="s">
        <v>1487</v>
      </c>
      <c r="Q768" s="125" t="s">
        <v>474</v>
      </c>
      <c r="R768" s="127">
        <v>45.716999999999999</v>
      </c>
      <c r="S768" s="127">
        <v>80</v>
      </c>
      <c r="T768" s="128" t="s">
        <v>1486</v>
      </c>
      <c r="V768" s="17"/>
      <c r="X768" s="12"/>
      <c r="Y768" s="10"/>
    </row>
    <row r="769" spans="1:43">
      <c r="B769" s="12"/>
      <c r="C769" s="10"/>
      <c r="S769" s="187">
        <f>SUM(S764:S768)</f>
        <v>281.13</v>
      </c>
      <c r="V769" s="17"/>
      <c r="X769" s="12"/>
      <c r="Y769" s="10"/>
    </row>
    <row r="770" spans="1:43">
      <c r="B770" s="12"/>
      <c r="C770" s="10"/>
      <c r="V770" s="17"/>
      <c r="X770" s="12"/>
      <c r="Y770" s="10"/>
    </row>
    <row r="771" spans="1:43">
      <c r="B771" s="11"/>
      <c r="C771" s="10"/>
      <c r="V771" s="17"/>
      <c r="X771" s="11"/>
      <c r="Y771" s="10"/>
    </row>
    <row r="772" spans="1:43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308.28000000000003</v>
      </c>
    </row>
    <row r="773" spans="1:43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>
      <c r="E774" s="1" t="s">
        <v>19</v>
      </c>
      <c r="V774" s="17"/>
      <c r="AA774" s="1" t="s">
        <v>19</v>
      </c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V779" s="17"/>
    </row>
    <row r="780" spans="1:43">
      <c r="V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>
      <c r="V784" s="17"/>
    </row>
    <row r="785" spans="2:41">
      <c r="H785" s="214" t="s">
        <v>30</v>
      </c>
      <c r="I785" s="214"/>
      <c r="J785" s="214"/>
      <c r="V785" s="17"/>
      <c r="AA785" s="214" t="s">
        <v>31</v>
      </c>
      <c r="AB785" s="214"/>
      <c r="AC785" s="214"/>
    </row>
    <row r="786" spans="2:41">
      <c r="H786" s="214"/>
      <c r="I786" s="214"/>
      <c r="J786" s="214"/>
      <c r="V786" s="17"/>
      <c r="AA786" s="214"/>
      <c r="AB786" s="214"/>
      <c r="AC786" s="214"/>
    </row>
    <row r="787" spans="2:41" ht="23.25">
      <c r="B787" s="24" t="s">
        <v>70</v>
      </c>
      <c r="V787" s="17"/>
      <c r="X787" s="22" t="s">
        <v>70</v>
      </c>
    </row>
    <row r="788" spans="2:41" ht="26.25">
      <c r="B788" s="23" t="s">
        <v>32</v>
      </c>
      <c r="C788" s="20">
        <f>IF(X745="PAGADO",0,Y750)</f>
        <v>221.71999999999997</v>
      </c>
      <c r="E788" s="215" t="s">
        <v>20</v>
      </c>
      <c r="F788" s="215"/>
      <c r="G788" s="215"/>
      <c r="H788" s="215"/>
      <c r="V788" s="17"/>
      <c r="X788" s="23" t="s">
        <v>32</v>
      </c>
      <c r="Y788" s="20">
        <f>IF(B1587="PAGADO",0,C793)</f>
        <v>438.03599999999983</v>
      </c>
      <c r="AA788" s="215" t="s">
        <v>1168</v>
      </c>
      <c r="AB788" s="215"/>
      <c r="AC788" s="215"/>
      <c r="AD788" s="215"/>
      <c r="AK788" s="238" t="s">
        <v>110</v>
      </c>
      <c r="AL788" s="238"/>
      <c r="AM788" s="238"/>
    </row>
    <row r="789" spans="2:41">
      <c r="B789" s="1" t="s">
        <v>0</v>
      </c>
      <c r="C789" s="19">
        <f>H804</f>
        <v>629.91999999999996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1000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45194</v>
      </c>
      <c r="F790" s="3" t="s">
        <v>412</v>
      </c>
      <c r="G790" s="3" t="s">
        <v>200</v>
      </c>
      <c r="H790" s="5">
        <v>200</v>
      </c>
      <c r="N790" s="3"/>
      <c r="O790" s="3"/>
      <c r="P790" s="3"/>
      <c r="Q790" s="3"/>
      <c r="R790" s="18"/>
      <c r="S790" s="3"/>
      <c r="V790" s="17"/>
      <c r="Y790" s="20"/>
      <c r="AA790" s="4">
        <v>45219</v>
      </c>
      <c r="AB790" s="3" t="s">
        <v>1569</v>
      </c>
      <c r="AC790" s="3" t="s">
        <v>290</v>
      </c>
      <c r="AD790" s="5">
        <v>100</v>
      </c>
      <c r="AJ790" s="25">
        <v>45219</v>
      </c>
      <c r="AK790" s="3" t="s">
        <v>110</v>
      </c>
      <c r="AL790" s="3"/>
      <c r="AM790" s="3"/>
      <c r="AN790" s="18">
        <v>200</v>
      </c>
      <c r="AO790" s="3"/>
    </row>
    <row r="791" spans="2:41">
      <c r="B791" s="1" t="s">
        <v>24</v>
      </c>
      <c r="C791" s="19">
        <f>IF(C788&gt;0,C788+C789,C789)</f>
        <v>851.63999999999987</v>
      </c>
      <c r="E791" s="4">
        <v>45190</v>
      </c>
      <c r="F791" s="3" t="s">
        <v>1094</v>
      </c>
      <c r="G791" s="3" t="s">
        <v>722</v>
      </c>
      <c r="H791" s="5">
        <v>145.54</v>
      </c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IF(Y788&gt;0,Y788+Y789,Y789)</f>
        <v>1438.0359999999998</v>
      </c>
      <c r="AA791" s="4">
        <v>45219</v>
      </c>
      <c r="AB791" s="3" t="s">
        <v>1569</v>
      </c>
      <c r="AC791" s="3"/>
      <c r="AD791" s="5">
        <v>100</v>
      </c>
      <c r="AJ791" s="25">
        <v>45225</v>
      </c>
      <c r="AK791" s="3" t="s">
        <v>1593</v>
      </c>
      <c r="AL791" s="3"/>
      <c r="AM791" s="3"/>
      <c r="AN791" s="18">
        <v>40.01</v>
      </c>
      <c r="AO791" s="3"/>
    </row>
    <row r="792" spans="2:41">
      <c r="B792" s="1" t="s">
        <v>9</v>
      </c>
      <c r="C792" s="20">
        <f>C815</f>
        <v>413.60400000000004</v>
      </c>
      <c r="E792" s="4">
        <v>45191</v>
      </c>
      <c r="F792" s="3" t="s">
        <v>722</v>
      </c>
      <c r="G792" s="3" t="s">
        <v>290</v>
      </c>
      <c r="H792" s="5">
        <v>138.84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240.01</v>
      </c>
      <c r="AA792" s="4">
        <v>45195</v>
      </c>
      <c r="AB792" s="3" t="s">
        <v>85</v>
      </c>
      <c r="AC792" s="3" t="s">
        <v>1585</v>
      </c>
      <c r="AD792" s="5">
        <v>630</v>
      </c>
      <c r="AJ792" s="3"/>
      <c r="AK792" s="3"/>
      <c r="AL792" s="3"/>
      <c r="AM792" s="3"/>
      <c r="AN792" s="18"/>
      <c r="AO792" s="3"/>
    </row>
    <row r="793" spans="2:41">
      <c r="B793" s="6" t="s">
        <v>26</v>
      </c>
      <c r="C793" s="21">
        <f>C791-C792</f>
        <v>438.03599999999983</v>
      </c>
      <c r="E793" s="4">
        <v>45199</v>
      </c>
      <c r="F793" s="3" t="s">
        <v>722</v>
      </c>
      <c r="G793" s="3" t="s">
        <v>200</v>
      </c>
      <c r="H793" s="5">
        <v>145.54</v>
      </c>
      <c r="N793" s="3"/>
      <c r="O793" s="3"/>
      <c r="P793" s="3"/>
      <c r="Q793" s="3"/>
      <c r="R793" s="18"/>
      <c r="S793" s="3"/>
      <c r="V793" s="17"/>
      <c r="X793" s="6" t="s">
        <v>27</v>
      </c>
      <c r="Y793" s="21">
        <f>Y791-Y792</f>
        <v>1198.0259999999998</v>
      </c>
      <c r="AA793" s="4">
        <v>45153</v>
      </c>
      <c r="AB793" s="3" t="s">
        <v>168</v>
      </c>
      <c r="AC793" s="3" t="s">
        <v>169</v>
      </c>
      <c r="AD793" s="5">
        <v>170</v>
      </c>
      <c r="AJ793" s="3"/>
      <c r="AK793" s="3"/>
      <c r="AL793" s="3"/>
      <c r="AM793" s="3"/>
      <c r="AN793" s="18"/>
      <c r="AO793" s="3"/>
    </row>
    <row r="794" spans="2:41" ht="23.25">
      <c r="B794" s="6"/>
      <c r="C794" s="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16" t="str">
        <f>IF(Y793&lt;0,"NO PAGAR","COBRAR'")</f>
        <v>COBRAR'</v>
      </c>
      <c r="Y794" s="216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>
      <c r="B795" s="216" t="str">
        <f>IF(C793&lt;0,"NO PAGAR","COBRAR'")</f>
        <v>COBRAR'</v>
      </c>
      <c r="C795" s="216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/>
      <c r="Y795" s="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209" t="s">
        <v>9</v>
      </c>
      <c r="C796" s="2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09" t="s">
        <v>9</v>
      </c>
      <c r="Y796" s="2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9" t="str">
        <f>IF(Y750&lt;0,"SALDO ADELANTADO","SALDO A FAVOR '")</f>
        <v>SALDO A FAVOR '</v>
      </c>
      <c r="C797" s="10" t="b">
        <f>IF(Y750&lt;=0,Y750*-1)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IF(C793&lt;0,"SALDO ADELANTADO","SALDO A FAVOR'")</f>
        <v>SALDO A FAVOR'</v>
      </c>
      <c r="Y797" s="10" t="b">
        <f>IF(C793&lt;=0,C793*-1)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10</v>
      </c>
      <c r="C798" s="10">
        <f>R806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AN806</f>
        <v>240.01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16</v>
      </c>
      <c r="C804" s="10"/>
      <c r="E804" s="211" t="s">
        <v>7</v>
      </c>
      <c r="F804" s="212"/>
      <c r="G804" s="213"/>
      <c r="H804" s="5">
        <f>SUM(H790:H803)</f>
        <v>629.91999999999996</v>
      </c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211" t="s">
        <v>7</v>
      </c>
      <c r="AB804" s="212"/>
      <c r="AC804" s="213"/>
      <c r="AD804" s="5">
        <f>SUM(AD790:AD803)</f>
        <v>1000</v>
      </c>
      <c r="AJ804" s="3"/>
      <c r="AK804" s="3"/>
      <c r="AL804" s="3"/>
      <c r="AM804" s="3"/>
      <c r="AN804" s="18"/>
      <c r="AO804" s="3"/>
    </row>
    <row r="805" spans="2:41">
      <c r="B805" s="11" t="s">
        <v>1560</v>
      </c>
      <c r="C805" s="10">
        <f>R814</f>
        <v>413.60400000000004</v>
      </c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211" t="s">
        <v>7</v>
      </c>
      <c r="O806" s="212"/>
      <c r="P806" s="212"/>
      <c r="Q806" s="213"/>
      <c r="R806" s="18">
        <f>SUM(R790:R805)</f>
        <v>0</v>
      </c>
      <c r="S806" s="3"/>
      <c r="V806" s="17"/>
      <c r="X806" s="12"/>
      <c r="Y806" s="10"/>
      <c r="AJ806" s="211" t="s">
        <v>7</v>
      </c>
      <c r="AK806" s="212"/>
      <c r="AL806" s="212"/>
      <c r="AM806" s="213"/>
      <c r="AN806" s="18">
        <f>SUM(AN790:AN805)</f>
        <v>240.01</v>
      </c>
      <c r="AO806" s="3"/>
    </row>
    <row r="807" spans="2:41">
      <c r="B807" s="12"/>
      <c r="C807" s="10"/>
      <c r="N807" t="s">
        <v>1556</v>
      </c>
      <c r="O807" s="196">
        <v>45026</v>
      </c>
      <c r="P807" t="s">
        <v>471</v>
      </c>
      <c r="Q807" t="s">
        <v>474</v>
      </c>
      <c r="R807">
        <v>32.5</v>
      </c>
      <c r="S807">
        <v>18.573</v>
      </c>
      <c r="V807" s="17"/>
      <c r="X807" s="12"/>
      <c r="Y807" s="10"/>
    </row>
    <row r="808" spans="2:41">
      <c r="B808" s="12"/>
      <c r="C808" s="10"/>
      <c r="N808" t="s">
        <v>1556</v>
      </c>
      <c r="O808" s="196">
        <v>45056</v>
      </c>
      <c r="P808" t="s">
        <v>471</v>
      </c>
      <c r="Q808" t="s">
        <v>474</v>
      </c>
      <c r="R808">
        <v>48.338000000000001</v>
      </c>
      <c r="S808">
        <v>27.622</v>
      </c>
      <c r="V808" s="17"/>
      <c r="X808" s="12"/>
      <c r="Y808" s="10"/>
    </row>
    <row r="809" spans="2:41">
      <c r="B809" s="12"/>
      <c r="C809" s="10"/>
      <c r="E809" s="14"/>
      <c r="N809" t="s">
        <v>1556</v>
      </c>
      <c r="O809" s="196">
        <v>45087</v>
      </c>
      <c r="P809" t="s">
        <v>471</v>
      </c>
      <c r="Q809" t="s">
        <v>474</v>
      </c>
      <c r="R809">
        <v>77.066000000000003</v>
      </c>
      <c r="S809">
        <v>44.037999999999997</v>
      </c>
      <c r="V809" s="17"/>
      <c r="X809" s="12"/>
      <c r="Y809" s="10"/>
      <c r="AA809" s="14"/>
    </row>
    <row r="810" spans="2:41">
      <c r="B810" s="12"/>
      <c r="C810" s="10"/>
      <c r="N810" t="s">
        <v>1556</v>
      </c>
      <c r="O810" s="196">
        <v>45240</v>
      </c>
      <c r="P810" t="s">
        <v>471</v>
      </c>
      <c r="Q810" t="s">
        <v>474</v>
      </c>
      <c r="R810">
        <v>58.85</v>
      </c>
      <c r="S810">
        <v>33.625999999999998</v>
      </c>
      <c r="V810" s="17"/>
      <c r="X810" s="12"/>
      <c r="Y810" s="10"/>
    </row>
    <row r="811" spans="2:41">
      <c r="B811" s="12"/>
      <c r="C811" s="10"/>
      <c r="N811" t="s">
        <v>1556</v>
      </c>
      <c r="O811" s="196">
        <v>45270</v>
      </c>
      <c r="P811" t="s">
        <v>471</v>
      </c>
      <c r="Q811" t="s">
        <v>474</v>
      </c>
      <c r="R811">
        <v>59.2</v>
      </c>
      <c r="S811">
        <v>33.826000000000001</v>
      </c>
      <c r="V811" s="17"/>
      <c r="X811" s="12"/>
      <c r="Y811" s="10"/>
    </row>
    <row r="812" spans="2:41">
      <c r="B812" s="12"/>
      <c r="C812" s="10"/>
      <c r="N812" t="s">
        <v>1556</v>
      </c>
      <c r="O812" s="197" t="s">
        <v>1558</v>
      </c>
      <c r="P812" t="s">
        <v>471</v>
      </c>
      <c r="Q812" t="s">
        <v>474</v>
      </c>
      <c r="R812">
        <v>71.61</v>
      </c>
      <c r="S812">
        <v>40.917999999999999</v>
      </c>
      <c r="V812" s="17"/>
      <c r="X812" s="12"/>
      <c r="Y812" s="10"/>
    </row>
    <row r="813" spans="2:41">
      <c r="B813" s="12"/>
      <c r="C813" s="10"/>
      <c r="N813" t="s">
        <v>1556</v>
      </c>
      <c r="O813" s="197" t="s">
        <v>1559</v>
      </c>
      <c r="P813" t="s">
        <v>471</v>
      </c>
      <c r="Q813" t="s">
        <v>474</v>
      </c>
      <c r="R813">
        <v>66.040000000000006</v>
      </c>
      <c r="S813">
        <v>37.74</v>
      </c>
      <c r="V813" s="17"/>
      <c r="X813" s="12"/>
      <c r="Y813" s="10"/>
      <c r="AB813" t="s">
        <v>22</v>
      </c>
      <c r="AC813" t="s">
        <v>21</v>
      </c>
    </row>
    <row r="814" spans="2:41">
      <c r="B814" s="12"/>
      <c r="C814" s="10"/>
      <c r="R814">
        <f>SUM(R807:R813)</f>
        <v>413.60400000000004</v>
      </c>
      <c r="V814" s="17"/>
      <c r="X814" s="12"/>
      <c r="Y814" s="10"/>
      <c r="AC814" s="1" t="s">
        <v>19</v>
      </c>
    </row>
    <row r="815" spans="2:41">
      <c r="B815" s="15" t="s">
        <v>18</v>
      </c>
      <c r="C815" s="16">
        <f>SUM(C797:C814)</f>
        <v>413.60400000000004</v>
      </c>
      <c r="D815" t="s">
        <v>22</v>
      </c>
      <c r="E815" t="s">
        <v>21</v>
      </c>
      <c r="V815" s="17"/>
      <c r="X815" s="15" t="s">
        <v>18</v>
      </c>
      <c r="Y815" s="16">
        <f>SUM(Y797:Y814)</f>
        <v>240.01</v>
      </c>
    </row>
    <row r="816" spans="2:41">
      <c r="E816" s="1" t="s">
        <v>19</v>
      </c>
      <c r="V816" s="17"/>
      <c r="AA816" s="1"/>
    </row>
    <row r="817" spans="8:31">
      <c r="V817" s="17"/>
    </row>
    <row r="818" spans="8:31">
      <c r="V818" s="17"/>
    </row>
    <row r="819" spans="8:31">
      <c r="V819" s="17"/>
    </row>
    <row r="820" spans="8:31">
      <c r="V820" s="17"/>
    </row>
    <row r="821" spans="8:31">
      <c r="V821" s="17"/>
    </row>
    <row r="822" spans="8:31">
      <c r="V822" s="17"/>
    </row>
    <row r="823" spans="8:31">
      <c r="V823" s="17"/>
    </row>
    <row r="824" spans="8:31">
      <c r="V824" s="17"/>
    </row>
    <row r="825" spans="8:31">
      <c r="V825" s="17"/>
    </row>
    <row r="826" spans="8:31">
      <c r="V826" s="17"/>
    </row>
    <row r="827" spans="8:31">
      <c r="V827" s="17"/>
    </row>
    <row r="828" spans="8:31">
      <c r="V828" s="17"/>
    </row>
    <row r="829" spans="8:31">
      <c r="V829" s="17"/>
    </row>
    <row r="830" spans="8:31">
      <c r="V830" s="17"/>
      <c r="AC830" s="217" t="s">
        <v>29</v>
      </c>
      <c r="AD830" s="217"/>
      <c r="AE830" s="217"/>
    </row>
    <row r="831" spans="8:31">
      <c r="H831" s="214" t="s">
        <v>28</v>
      </c>
      <c r="I831" s="214"/>
      <c r="J831" s="214"/>
      <c r="V831" s="17"/>
      <c r="AC831" s="217"/>
      <c r="AD831" s="217"/>
      <c r="AE831" s="217"/>
    </row>
    <row r="832" spans="8:31">
      <c r="H832" s="214"/>
      <c r="I832" s="214"/>
      <c r="J832" s="214"/>
      <c r="V832" s="17"/>
      <c r="AC832" s="217"/>
      <c r="AD832" s="217"/>
      <c r="AE832" s="217"/>
    </row>
    <row r="833" spans="2:41">
      <c r="V833" s="17"/>
    </row>
    <row r="834" spans="2:41">
      <c r="V834" s="17"/>
    </row>
    <row r="835" spans="2:41" ht="23.25">
      <c r="B835" s="22" t="s">
        <v>71</v>
      </c>
      <c r="V835" s="17"/>
      <c r="X835" s="22" t="s">
        <v>71</v>
      </c>
    </row>
    <row r="836" spans="2:41" ht="23.25">
      <c r="B836" s="23" t="s">
        <v>32</v>
      </c>
      <c r="C836" s="20">
        <f>IF(X788="PAGADO",0,Y793)</f>
        <v>1198.0259999999998</v>
      </c>
      <c r="E836" s="215" t="s">
        <v>20</v>
      </c>
      <c r="F836" s="215"/>
      <c r="G836" s="215"/>
      <c r="H836" s="215"/>
      <c r="V836" s="17"/>
      <c r="X836" s="23" t="s">
        <v>32</v>
      </c>
      <c r="Y836" s="20">
        <f>IF(B836="PAGADO",0,C841)</f>
        <v>1555.4219999999998</v>
      </c>
      <c r="AA836" s="215" t="s">
        <v>20</v>
      </c>
      <c r="AB836" s="215"/>
      <c r="AC836" s="215"/>
      <c r="AD836" s="215"/>
    </row>
    <row r="837" spans="2:41">
      <c r="B837" s="1" t="s">
        <v>0</v>
      </c>
      <c r="C837" s="19">
        <f>H852</f>
        <v>1240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1710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>
        <v>45215</v>
      </c>
      <c r="F838" s="3" t="s">
        <v>412</v>
      </c>
      <c r="G838" s="3" t="s">
        <v>200</v>
      </c>
      <c r="H838" s="5">
        <v>200</v>
      </c>
      <c r="N838" s="25">
        <v>45231</v>
      </c>
      <c r="O838" s="3" t="s">
        <v>1616</v>
      </c>
      <c r="P838" s="3"/>
      <c r="Q838" s="3"/>
      <c r="R838" s="18">
        <v>400</v>
      </c>
      <c r="S838" s="3"/>
      <c r="V838" s="17"/>
      <c r="Y838" s="20"/>
      <c r="AA838" s="4">
        <v>45189</v>
      </c>
      <c r="AB838" s="3" t="s">
        <v>516</v>
      </c>
      <c r="AC838" s="3" t="s">
        <v>260</v>
      </c>
      <c r="AD838" s="5">
        <v>160</v>
      </c>
      <c r="AJ838" s="25">
        <v>45238</v>
      </c>
      <c r="AK838" s="3" t="s">
        <v>431</v>
      </c>
      <c r="AL838" s="3"/>
      <c r="AM838" s="3"/>
      <c r="AN838" s="18">
        <v>150</v>
      </c>
      <c r="AO838" s="3"/>
    </row>
    <row r="839" spans="2:41">
      <c r="B839" s="1" t="s">
        <v>24</v>
      </c>
      <c r="C839" s="19">
        <f>IF(C836&gt;0,C836+C837,C837)</f>
        <v>2438.0259999999998</v>
      </c>
      <c r="E839" s="4">
        <v>45217</v>
      </c>
      <c r="F839" s="3" t="s">
        <v>412</v>
      </c>
      <c r="G839" s="3" t="s">
        <v>200</v>
      </c>
      <c r="H839" s="5">
        <v>200</v>
      </c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IF(Y836&gt;0,Y837+Y836,Y837)</f>
        <v>3265.4219999999996</v>
      </c>
      <c r="AA839" s="4">
        <v>45213</v>
      </c>
      <c r="AB839" s="3" t="s">
        <v>1237</v>
      </c>
      <c r="AC839" s="3" t="s">
        <v>203</v>
      </c>
      <c r="AD839" s="5">
        <v>540</v>
      </c>
      <c r="AJ839" s="25">
        <v>45238</v>
      </c>
      <c r="AK839" s="3" t="s">
        <v>1652</v>
      </c>
      <c r="AL839" s="3"/>
      <c r="AM839" s="3"/>
      <c r="AN839" s="159">
        <v>59.1</v>
      </c>
      <c r="AO839" s="3"/>
    </row>
    <row r="840" spans="2:41">
      <c r="B840" s="1" t="s">
        <v>9</v>
      </c>
      <c r="C840" s="20">
        <f>C863</f>
        <v>882.60400000000004</v>
      </c>
      <c r="E840" s="4">
        <v>45211</v>
      </c>
      <c r="F840" s="3" t="s">
        <v>199</v>
      </c>
      <c r="G840" s="3" t="s">
        <v>170</v>
      </c>
      <c r="H840" s="5">
        <v>330</v>
      </c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Y863</f>
        <v>316.86</v>
      </c>
      <c r="AA840" s="4">
        <v>45216</v>
      </c>
      <c r="AB840" s="3" t="s">
        <v>1206</v>
      </c>
      <c r="AC840" s="3" t="s">
        <v>1212</v>
      </c>
      <c r="AD840" s="5">
        <v>285</v>
      </c>
      <c r="AJ840" s="3"/>
      <c r="AK840" s="3"/>
      <c r="AL840" s="3"/>
      <c r="AM840" s="3"/>
      <c r="AN840" s="18"/>
      <c r="AO840" s="3"/>
    </row>
    <row r="841" spans="2:41">
      <c r="B841" s="6" t="s">
        <v>25</v>
      </c>
      <c r="C841" s="21">
        <f>C839-C840</f>
        <v>1555.4219999999998</v>
      </c>
      <c r="E841" s="4">
        <v>45169</v>
      </c>
      <c r="F841" s="3" t="s">
        <v>168</v>
      </c>
      <c r="G841" s="3" t="s">
        <v>170</v>
      </c>
      <c r="H841" s="5">
        <v>380</v>
      </c>
      <c r="N841" s="3"/>
      <c r="O841" s="3"/>
      <c r="P841" s="3"/>
      <c r="Q841" s="3"/>
      <c r="R841" s="18"/>
      <c r="S841" s="3"/>
      <c r="V841" s="17"/>
      <c r="X841" s="6" t="s">
        <v>8</v>
      </c>
      <c r="Y841" s="21">
        <f>Y839-Y840</f>
        <v>2948.5619999999994</v>
      </c>
      <c r="AA841" s="4">
        <v>45224</v>
      </c>
      <c r="AB841" s="3" t="s">
        <v>1206</v>
      </c>
      <c r="AC841" s="3" t="s">
        <v>1209</v>
      </c>
      <c r="AD841" s="5">
        <v>285</v>
      </c>
      <c r="AJ841" s="3"/>
      <c r="AK841" s="3"/>
      <c r="AL841" s="3"/>
      <c r="AM841" s="3"/>
      <c r="AN841" s="18"/>
      <c r="AO841" s="3"/>
    </row>
    <row r="842" spans="2:41" ht="26.25">
      <c r="B842" s="218" t="str">
        <f>IF(C841&lt;0,"NO PAGAR","COBRAR")</f>
        <v>COBRAR</v>
      </c>
      <c r="C842" s="218"/>
      <c r="E842" s="4">
        <v>45159</v>
      </c>
      <c r="F842" s="3" t="s">
        <v>1460</v>
      </c>
      <c r="G842" s="3" t="s">
        <v>200</v>
      </c>
      <c r="H842" s="5">
        <v>130</v>
      </c>
      <c r="N842" s="3"/>
      <c r="O842" s="3"/>
      <c r="P842" s="3"/>
      <c r="Q842" s="3"/>
      <c r="R842" s="18"/>
      <c r="S842" s="3"/>
      <c r="V842" s="17"/>
      <c r="X842" s="218" t="str">
        <f>IF(Y841&lt;0,"NO PAGAR","COBRAR")</f>
        <v>COBRAR</v>
      </c>
      <c r="Y842" s="218"/>
      <c r="AA842" s="4">
        <v>45239</v>
      </c>
      <c r="AB842" s="3" t="s">
        <v>1662</v>
      </c>
      <c r="AC842" s="3"/>
      <c r="AD842" s="5">
        <v>270</v>
      </c>
      <c r="AJ842" s="3"/>
      <c r="AK842" s="3"/>
      <c r="AL842" s="3"/>
      <c r="AM842" s="3"/>
      <c r="AN842" s="18"/>
      <c r="AO842" s="3"/>
    </row>
    <row r="843" spans="2:41">
      <c r="B843" s="209" t="s">
        <v>9</v>
      </c>
      <c r="C843" s="2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209" t="s">
        <v>9</v>
      </c>
      <c r="Y843" s="210"/>
      <c r="AA843" s="4">
        <v>45240</v>
      </c>
      <c r="AB843" s="3" t="s">
        <v>1663</v>
      </c>
      <c r="AC843" s="3"/>
      <c r="AD843" s="5">
        <v>170</v>
      </c>
      <c r="AJ843" s="3"/>
      <c r="AK843" s="3"/>
      <c r="AL843" s="3"/>
      <c r="AM843" s="3"/>
      <c r="AN843" s="18"/>
      <c r="AO843" s="3"/>
    </row>
    <row r="844" spans="2:41">
      <c r="B844" s="9" t="str">
        <f>IF(C877&lt;0,"SALDO A FAVOR","SALDO ADELANTAD0'")</f>
        <v>SALDO ADELANTAD0'</v>
      </c>
      <c r="C844" s="10" t="b">
        <f>IF(Y793&lt;=0,Y793*-1)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9" t="str">
        <f>IF(C841&lt;0,"SALDO ADELANTADO","SALDO A FAVOR'")</f>
        <v>SALDO A FAVOR'</v>
      </c>
      <c r="Y844" s="10" t="b">
        <f>IF(C841&lt;=0,C841*-1)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10</v>
      </c>
      <c r="C845" s="10">
        <f>R854</f>
        <v>400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10</v>
      </c>
      <c r="Y845" s="10">
        <f>AN854</f>
        <v>209.1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11</v>
      </c>
      <c r="C846" s="10">
        <v>150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11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12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12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13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13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14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14</v>
      </c>
      <c r="Y849" s="159">
        <v>59.1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15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15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16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1510</v>
      </c>
      <c r="Y851" s="10">
        <v>48.66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1637</v>
      </c>
      <c r="C852" s="10">
        <f>R861</f>
        <v>332.60399999999998</v>
      </c>
      <c r="E852" s="211" t="s">
        <v>7</v>
      </c>
      <c r="F852" s="212"/>
      <c r="G852" s="213"/>
      <c r="H852" s="5">
        <f>SUM(H838:H851)</f>
        <v>1240</v>
      </c>
      <c r="N852" s="3"/>
      <c r="O852" s="3"/>
      <c r="P852" s="3"/>
      <c r="Q852" s="3"/>
      <c r="R852" s="18"/>
      <c r="S852" s="3"/>
      <c r="V852" s="17"/>
      <c r="X852" s="11" t="s">
        <v>17</v>
      </c>
      <c r="Y852" s="10"/>
      <c r="AA852" s="211" t="s">
        <v>7</v>
      </c>
      <c r="AB852" s="212"/>
      <c r="AC852" s="213"/>
      <c r="AD852" s="5">
        <f>SUM(AD838:AD851)</f>
        <v>1710</v>
      </c>
      <c r="AJ852" s="3"/>
      <c r="AK852" s="3"/>
      <c r="AL852" s="3"/>
      <c r="AM852" s="3"/>
      <c r="AN852" s="18"/>
      <c r="AO852" s="3"/>
    </row>
    <row r="853" spans="2:41">
      <c r="B853" s="12"/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2"/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211" t="s">
        <v>7</v>
      </c>
      <c r="O854" s="212"/>
      <c r="P854" s="212"/>
      <c r="Q854" s="213"/>
      <c r="R854" s="18">
        <f>SUM(R838:R853)</f>
        <v>400</v>
      </c>
      <c r="S854" s="3"/>
      <c r="V854" s="17"/>
      <c r="X854" s="12"/>
      <c r="Y854" s="10"/>
      <c r="AJ854" s="211" t="s">
        <v>7</v>
      </c>
      <c r="AK854" s="212"/>
      <c r="AL854" s="212"/>
      <c r="AM854" s="213"/>
      <c r="AN854" s="18">
        <f>SUM(AN838:AN853)</f>
        <v>209.1</v>
      </c>
      <c r="AO854" s="3"/>
    </row>
    <row r="855" spans="2:41">
      <c r="B855" s="12"/>
      <c r="C855" s="10"/>
      <c r="N855" s="125" t="s">
        <v>471</v>
      </c>
      <c r="O855" s="125" t="s">
        <v>465</v>
      </c>
      <c r="P855" s="126">
        <v>45215.575995370004</v>
      </c>
      <c r="Q855" s="127">
        <v>41.145000000000003</v>
      </c>
      <c r="R855" s="127">
        <v>72.004000000000005</v>
      </c>
      <c r="V855" s="17"/>
      <c r="X855" s="12"/>
      <c r="Y855" s="10"/>
    </row>
    <row r="856" spans="2:41">
      <c r="B856" s="12"/>
      <c r="C856" s="10"/>
      <c r="N856" s="125" t="s">
        <v>471</v>
      </c>
      <c r="O856" s="125" t="s">
        <v>468</v>
      </c>
      <c r="P856" s="126">
        <v>45216.859444440001</v>
      </c>
      <c r="Q856" s="127">
        <v>22.632999999999999</v>
      </c>
      <c r="R856" s="127">
        <v>39.61</v>
      </c>
      <c r="V856" s="17"/>
      <c r="X856" s="12"/>
      <c r="Y856" s="10"/>
    </row>
    <row r="857" spans="2:41">
      <c r="B857" s="12"/>
      <c r="C857" s="10"/>
      <c r="E857" s="14"/>
      <c r="N857" s="125" t="s">
        <v>471</v>
      </c>
      <c r="O857" s="125" t="s">
        <v>468</v>
      </c>
      <c r="P857" s="126">
        <v>45218.390509260003</v>
      </c>
      <c r="Q857" s="127">
        <v>39.518999999999998</v>
      </c>
      <c r="R857" s="127">
        <v>69.16</v>
      </c>
      <c r="V857" s="17"/>
      <c r="X857" s="12"/>
      <c r="Y857" s="10"/>
      <c r="AA857" s="14"/>
    </row>
    <row r="858" spans="2:41">
      <c r="B858" s="12"/>
      <c r="C858" s="10"/>
      <c r="N858" s="125" t="s">
        <v>471</v>
      </c>
      <c r="O858" s="125" t="s">
        <v>468</v>
      </c>
      <c r="P858" s="126">
        <v>45224.774953699998</v>
      </c>
      <c r="Q858" s="127">
        <v>25.748000000000001</v>
      </c>
      <c r="R858" s="127">
        <v>45.06</v>
      </c>
      <c r="V858" s="17"/>
      <c r="X858" s="12"/>
      <c r="Y858" s="10"/>
    </row>
    <row r="859" spans="2:41">
      <c r="B859" s="12"/>
      <c r="C859" s="10"/>
      <c r="N859" s="125" t="s">
        <v>471</v>
      </c>
      <c r="O859" s="125" t="s">
        <v>468</v>
      </c>
      <c r="P859" s="126">
        <v>45226.412905090001</v>
      </c>
      <c r="Q859" s="127">
        <v>32.576000000000001</v>
      </c>
      <c r="R859" s="127">
        <v>57.01</v>
      </c>
      <c r="V859" s="17"/>
      <c r="X859" s="12"/>
      <c r="Y859" s="10"/>
    </row>
    <row r="860" spans="2:41">
      <c r="B860" s="12"/>
      <c r="C860" s="10"/>
      <c r="N860" s="125" t="s">
        <v>471</v>
      </c>
      <c r="O860" s="125" t="s">
        <v>468</v>
      </c>
      <c r="P860" s="126">
        <v>45229.644525459997</v>
      </c>
      <c r="Q860" s="127">
        <v>28.431999999999999</v>
      </c>
      <c r="R860" s="127">
        <v>49.76</v>
      </c>
      <c r="V860" s="17"/>
      <c r="X860" s="12"/>
      <c r="Y860" s="10"/>
    </row>
    <row r="861" spans="2:41">
      <c r="B861" s="12"/>
      <c r="C861" s="10"/>
      <c r="R861" s="187">
        <f>SUM(R855:R860)</f>
        <v>332.60399999999998</v>
      </c>
      <c r="V861" s="17"/>
      <c r="X861" s="12"/>
      <c r="Y861" s="10"/>
    </row>
    <row r="862" spans="2:41">
      <c r="B862" s="11"/>
      <c r="C862" s="10"/>
      <c r="V862" s="17"/>
      <c r="X862" s="11"/>
      <c r="Y862" s="10"/>
    </row>
    <row r="863" spans="2:41">
      <c r="B863" s="15" t="s">
        <v>18</v>
      </c>
      <c r="C863" s="16">
        <f>SUM(C844:C862)</f>
        <v>882.60400000000004</v>
      </c>
      <c r="V863" s="17"/>
      <c r="X863" s="15" t="s">
        <v>18</v>
      </c>
      <c r="Y863" s="16">
        <f>SUM(Y844:Y862)</f>
        <v>316.86</v>
      </c>
    </row>
    <row r="864" spans="2:41">
      <c r="D864" t="s">
        <v>22</v>
      </c>
      <c r="E864" t="s">
        <v>21</v>
      </c>
      <c r="V864" s="17"/>
      <c r="Z864" t="s">
        <v>22</v>
      </c>
      <c r="AA864" t="s">
        <v>21</v>
      </c>
    </row>
    <row r="865" spans="1:43">
      <c r="E865" s="1" t="s">
        <v>19</v>
      </c>
      <c r="V865" s="17"/>
      <c r="AA865" s="1" t="s">
        <v>19</v>
      </c>
    </row>
    <row r="866" spans="1:43">
      <c r="V866" s="17"/>
    </row>
    <row r="867" spans="1:43">
      <c r="V867" s="17"/>
    </row>
    <row r="868" spans="1:43">
      <c r="V868" s="17"/>
    </row>
    <row r="869" spans="1:43">
      <c r="V869" s="17"/>
    </row>
    <row r="870" spans="1:43">
      <c r="V870" s="17"/>
    </row>
    <row r="871" spans="1:43">
      <c r="V871" s="17"/>
    </row>
    <row r="872" spans="1:43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>
      <c r="V875" s="17"/>
    </row>
    <row r="876" spans="1:43">
      <c r="H876" s="214" t="s">
        <v>30</v>
      </c>
      <c r="I876" s="214"/>
      <c r="J876" s="214"/>
      <c r="V876" s="17"/>
      <c r="AA876" s="214" t="s">
        <v>31</v>
      </c>
      <c r="AB876" s="214"/>
      <c r="AC876" s="214"/>
    </row>
    <row r="877" spans="1:43">
      <c r="H877" s="214"/>
      <c r="I877" s="214"/>
      <c r="J877" s="214"/>
      <c r="V877" s="17"/>
      <c r="AA877" s="214"/>
      <c r="AB877" s="214"/>
      <c r="AC877" s="214"/>
    </row>
    <row r="878" spans="1:43">
      <c r="V878" s="17"/>
    </row>
    <row r="879" spans="1:43">
      <c r="V879" s="17"/>
    </row>
    <row r="880" spans="1:43" ht="23.25">
      <c r="B880" s="24" t="s">
        <v>73</v>
      </c>
      <c r="V880" s="17"/>
      <c r="X880" s="22" t="s">
        <v>71</v>
      </c>
    </row>
    <row r="881" spans="2:41" ht="23.25">
      <c r="B881" s="23" t="s">
        <v>130</v>
      </c>
      <c r="C881" s="20">
        <f>IF(X836="PAGADO",0,C841)</f>
        <v>1555.4219999999998</v>
      </c>
      <c r="E881" s="215" t="s">
        <v>433</v>
      </c>
      <c r="F881" s="215"/>
      <c r="G881" s="215"/>
      <c r="H881" s="215"/>
      <c r="O881" s="215" t="s">
        <v>10</v>
      </c>
      <c r="P881" s="215"/>
      <c r="Q881" s="215"/>
      <c r="V881" s="17"/>
      <c r="X881" s="23" t="s">
        <v>32</v>
      </c>
      <c r="Y881" s="20">
        <f>IF(B881="PAGADO",0,C886)</f>
        <v>0</v>
      </c>
      <c r="AA881" s="215" t="s">
        <v>433</v>
      </c>
      <c r="AB881" s="215"/>
      <c r="AC881" s="215"/>
      <c r="AD881" s="215"/>
    </row>
    <row r="882" spans="2:41">
      <c r="B882" s="1" t="s">
        <v>0</v>
      </c>
      <c r="C882" s="19">
        <f>H897</f>
        <v>1970.56</v>
      </c>
      <c r="E882" s="2" t="s">
        <v>1</v>
      </c>
      <c r="F882" s="2" t="s">
        <v>2</v>
      </c>
      <c r="G882" s="2" t="s">
        <v>3</v>
      </c>
      <c r="H882" s="2" t="s">
        <v>4</v>
      </c>
      <c r="N882" s="2" t="s">
        <v>1</v>
      </c>
      <c r="O882" s="2" t="s">
        <v>5</v>
      </c>
      <c r="P882" s="2" t="s">
        <v>4</v>
      </c>
      <c r="Q882" s="2" t="s">
        <v>6</v>
      </c>
      <c r="R882" s="2" t="s">
        <v>7</v>
      </c>
      <c r="S882" s="3"/>
      <c r="V882" s="17"/>
      <c r="X882" s="1" t="s">
        <v>0</v>
      </c>
      <c r="Y882" s="19">
        <f>AD897</f>
        <v>930</v>
      </c>
      <c r="AA882" s="2" t="s">
        <v>1</v>
      </c>
      <c r="AB882" s="2" t="s">
        <v>2</v>
      </c>
      <c r="AC882" s="2" t="s">
        <v>3</v>
      </c>
      <c r="AD882" s="2" t="s">
        <v>4</v>
      </c>
      <c r="AJ882" s="2" t="s">
        <v>1</v>
      </c>
      <c r="AK882" s="2" t="s">
        <v>5</v>
      </c>
      <c r="AL882" s="2" t="s">
        <v>4</v>
      </c>
      <c r="AM882" s="2" t="s">
        <v>6</v>
      </c>
      <c r="AN882" s="2" t="s">
        <v>7</v>
      </c>
      <c r="AO882" s="3"/>
    </row>
    <row r="883" spans="2:41">
      <c r="C883" s="20"/>
      <c r="E883" s="4">
        <v>45225</v>
      </c>
      <c r="F883" s="3" t="s">
        <v>1202</v>
      </c>
      <c r="G883" s="3" t="s">
        <v>152</v>
      </c>
      <c r="H883" s="5">
        <v>160</v>
      </c>
      <c r="N883" s="25">
        <v>45244</v>
      </c>
      <c r="O883" s="3" t="s">
        <v>431</v>
      </c>
      <c r="P883" s="3"/>
      <c r="Q883" s="3"/>
      <c r="R883" s="18">
        <v>250</v>
      </c>
      <c r="S883" s="3"/>
      <c r="V883" s="17"/>
      <c r="Y883" s="20"/>
      <c r="AA883" s="4">
        <v>45245</v>
      </c>
      <c r="AB883" s="3" t="s">
        <v>1696</v>
      </c>
      <c r="AC883" s="3"/>
      <c r="AD883" s="5">
        <v>170</v>
      </c>
      <c r="AJ883" s="25">
        <v>45250</v>
      </c>
      <c r="AK883" s="3" t="s">
        <v>1096</v>
      </c>
      <c r="AL883" s="3"/>
      <c r="AM883" s="3"/>
      <c r="AN883" s="18">
        <v>100</v>
      </c>
      <c r="AO883" s="3"/>
    </row>
    <row r="884" spans="2:41">
      <c r="B884" s="1" t="s">
        <v>24</v>
      </c>
      <c r="C884" s="19">
        <f>IF(C881&gt;0,C881+C882,C882)</f>
        <v>3525.982</v>
      </c>
      <c r="E884" s="4">
        <v>45244</v>
      </c>
      <c r="F884" s="3" t="s">
        <v>1666</v>
      </c>
      <c r="G884" s="3"/>
      <c r="H884" s="5">
        <v>100</v>
      </c>
      <c r="N884" s="3"/>
      <c r="O884" s="3"/>
      <c r="P884" s="3"/>
      <c r="Q884" s="3"/>
      <c r="R884" s="18"/>
      <c r="S884" s="3"/>
      <c r="V884" s="17"/>
      <c r="X884" s="1" t="s">
        <v>24</v>
      </c>
      <c r="Y884" s="19">
        <f>IF(Y881&gt;0,Y881+Y882,Y882)</f>
        <v>930</v>
      </c>
      <c r="AA884" s="4">
        <v>45247</v>
      </c>
      <c r="AB884" s="3" t="s">
        <v>1697</v>
      </c>
      <c r="AC884" s="3"/>
      <c r="AD884" s="5">
        <v>120</v>
      </c>
      <c r="AJ884" s="3"/>
      <c r="AK884" s="3"/>
      <c r="AL884" s="3"/>
      <c r="AM884" s="3"/>
      <c r="AN884" s="18"/>
      <c r="AO884" s="3"/>
    </row>
    <row r="885" spans="2:41">
      <c r="B885" s="1" t="s">
        <v>9</v>
      </c>
      <c r="C885" s="20">
        <f>C909</f>
        <v>250</v>
      </c>
      <c r="E885" s="4">
        <v>45205</v>
      </c>
      <c r="F885" s="3" t="s">
        <v>1671</v>
      </c>
      <c r="G885" s="3" t="s">
        <v>516</v>
      </c>
      <c r="H885" s="5">
        <v>156.69999999999999</v>
      </c>
      <c r="N885" s="3"/>
      <c r="O885" s="3"/>
      <c r="P885" s="3"/>
      <c r="Q885" s="3"/>
      <c r="R885" s="18"/>
      <c r="S885" s="3"/>
      <c r="V885" s="17"/>
      <c r="X885" s="1" t="s">
        <v>9</v>
      </c>
      <c r="Y885" s="20">
        <f>Y909</f>
        <v>464.47900000000004</v>
      </c>
      <c r="AA885" s="4">
        <v>45247</v>
      </c>
      <c r="AB885" s="3" t="s">
        <v>1698</v>
      </c>
      <c r="AC885" s="3"/>
      <c r="AD885" s="5">
        <v>100</v>
      </c>
      <c r="AJ885" s="3"/>
      <c r="AK885" s="3"/>
      <c r="AL885" s="3"/>
      <c r="AM885" s="3"/>
      <c r="AN885" s="18"/>
      <c r="AO885" s="3"/>
    </row>
    <row r="886" spans="2:41">
      <c r="B886" s="6" t="s">
        <v>26</v>
      </c>
      <c r="C886" s="21">
        <f>C884-C885</f>
        <v>3275.982</v>
      </c>
      <c r="E886" s="4">
        <v>45208</v>
      </c>
      <c r="F886" s="3" t="s">
        <v>722</v>
      </c>
      <c r="G886" s="3" t="s">
        <v>518</v>
      </c>
      <c r="H886" s="5">
        <v>225.82</v>
      </c>
      <c r="N886" s="3"/>
      <c r="O886" s="3"/>
      <c r="P886" s="3"/>
      <c r="Q886" s="3"/>
      <c r="R886" s="18"/>
      <c r="S886" s="3"/>
      <c r="V886" s="17"/>
      <c r="X886" s="6" t="s">
        <v>27</v>
      </c>
      <c r="Y886" s="21">
        <f>Y884-Y885</f>
        <v>465.52099999999996</v>
      </c>
      <c r="AA886" s="4">
        <v>45175</v>
      </c>
      <c r="AB886" s="3" t="s">
        <v>144</v>
      </c>
      <c r="AC886" s="3" t="s">
        <v>169</v>
      </c>
      <c r="AD886" s="5">
        <v>170</v>
      </c>
      <c r="AJ886" s="3"/>
      <c r="AK886" s="3"/>
      <c r="AL886" s="3"/>
      <c r="AM886" s="3"/>
      <c r="AN886" s="18"/>
      <c r="AO886" s="3"/>
    </row>
    <row r="887" spans="2:41" ht="23.25">
      <c r="B887" s="6"/>
      <c r="C887" s="7"/>
      <c r="E887" s="4">
        <v>45218</v>
      </c>
      <c r="F887" s="25" t="s">
        <v>722</v>
      </c>
      <c r="G887" s="3" t="s">
        <v>290</v>
      </c>
      <c r="H887" s="5">
        <v>158.04</v>
      </c>
      <c r="N887" s="3"/>
      <c r="O887" s="3"/>
      <c r="P887" s="3"/>
      <c r="Q887" s="3"/>
      <c r="R887" s="18"/>
      <c r="S887" s="3"/>
      <c r="V887" s="17"/>
      <c r="X887" s="216" t="str">
        <f>IF(Y886&lt;0,"NO PAGAR","COBRAR'")</f>
        <v>COBRAR'</v>
      </c>
      <c r="Y887" s="216"/>
      <c r="AA887" s="4">
        <v>45197</v>
      </c>
      <c r="AB887" s="3" t="s">
        <v>1700</v>
      </c>
      <c r="AC887" s="3" t="s">
        <v>152</v>
      </c>
      <c r="AD887" s="5">
        <v>230</v>
      </c>
      <c r="AJ887" s="3"/>
      <c r="AK887" s="3"/>
      <c r="AL887" s="3"/>
      <c r="AM887" s="3"/>
      <c r="AN887" s="18"/>
      <c r="AO887" s="3"/>
    </row>
    <row r="888" spans="2:41" ht="23.25">
      <c r="B888" s="216" t="str">
        <f>IF(C886&lt;0,"NO PAGAR","COBRAR'")</f>
        <v>COBRAR'</v>
      </c>
      <c r="C888" s="216"/>
      <c r="E888" s="4">
        <v>45219</v>
      </c>
      <c r="F888" s="3" t="s">
        <v>412</v>
      </c>
      <c r="G888" s="3" t="s">
        <v>200</v>
      </c>
      <c r="H888" s="5">
        <v>150</v>
      </c>
      <c r="N888" s="3"/>
      <c r="O888" s="3"/>
      <c r="P888" s="3"/>
      <c r="Q888" s="3"/>
      <c r="R888" s="18"/>
      <c r="S888" s="3"/>
      <c r="V888" s="17"/>
      <c r="X888" s="6"/>
      <c r="Y888" s="8"/>
      <c r="AA888" s="4">
        <v>45198</v>
      </c>
      <c r="AB888" s="3" t="s">
        <v>1530</v>
      </c>
      <c r="AC888" s="3" t="s">
        <v>200</v>
      </c>
      <c r="AD888" s="5">
        <v>140</v>
      </c>
      <c r="AJ888" s="3"/>
      <c r="AK888" s="3"/>
      <c r="AL888" s="3"/>
      <c r="AM888" s="3"/>
      <c r="AN888" s="18"/>
      <c r="AO888" s="3"/>
    </row>
    <row r="889" spans="2:41">
      <c r="B889" s="209" t="s">
        <v>9</v>
      </c>
      <c r="C889" s="210"/>
      <c r="E889" s="4">
        <v>45222</v>
      </c>
      <c r="F889" s="3" t="s">
        <v>412</v>
      </c>
      <c r="G889" s="3" t="s">
        <v>200</v>
      </c>
      <c r="H889" s="5">
        <v>200</v>
      </c>
      <c r="N889" s="3"/>
      <c r="O889" s="3"/>
      <c r="P889" s="3"/>
      <c r="Q889" s="3"/>
      <c r="R889" s="18"/>
      <c r="S889" s="3"/>
      <c r="V889" s="17"/>
      <c r="X889" s="209" t="s">
        <v>9</v>
      </c>
      <c r="Y889" s="2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IF(Y841&lt;0,"SALDO ADELANTADO","SALDO A FAVOR '")</f>
        <v>SALDO A FAVOR '</v>
      </c>
      <c r="C890" s="10" t="b">
        <f>IF(Y841&lt;=0,Y841*-1)</f>
        <v>0</v>
      </c>
      <c r="E890" s="4">
        <v>45229</v>
      </c>
      <c r="F890" s="3" t="s">
        <v>412</v>
      </c>
      <c r="G890" s="3" t="s">
        <v>200</v>
      </c>
      <c r="H890" s="5">
        <v>150</v>
      </c>
      <c r="N890" s="3"/>
      <c r="O890" s="3"/>
      <c r="P890" s="3"/>
      <c r="Q890" s="3"/>
      <c r="R890" s="18"/>
      <c r="S890" s="3"/>
      <c r="V890" s="17"/>
      <c r="X890" s="9" t="str">
        <f>IF(C886&lt;0,"SALDO ADELANTADO","SALDO A FAVOR'")</f>
        <v>SALDO A FAVOR'</v>
      </c>
      <c r="Y890" s="10" t="b">
        <f>IF(C886&lt;=0,C886*-1)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R899</f>
        <v>250</v>
      </c>
      <c r="E891" s="4">
        <v>45190</v>
      </c>
      <c r="F891" s="3" t="s">
        <v>1679</v>
      </c>
      <c r="G891" s="3" t="s">
        <v>1680</v>
      </c>
      <c r="H891" s="5">
        <v>540</v>
      </c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AN899</f>
        <v>100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>
        <v>45170</v>
      </c>
      <c r="F892" s="3" t="s">
        <v>1681</v>
      </c>
      <c r="G892" s="3" t="s">
        <v>200</v>
      </c>
      <c r="H892" s="5">
        <v>130</v>
      </c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211" t="s">
        <v>7</v>
      </c>
      <c r="F897" s="212"/>
      <c r="G897" s="213"/>
      <c r="H897" s="5">
        <f>SUM(H883:H896)</f>
        <v>1970.56</v>
      </c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211" t="s">
        <v>7</v>
      </c>
      <c r="AB897" s="212"/>
      <c r="AC897" s="213"/>
      <c r="AD897" s="5">
        <f>SUM(AD883:AD896)</f>
        <v>930</v>
      </c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13"/>
      <c r="F898" s="13"/>
      <c r="G898" s="13"/>
      <c r="N898" s="3"/>
      <c r="O898" s="3"/>
      <c r="P898" s="3"/>
      <c r="Q898" s="3"/>
      <c r="R898" s="18"/>
      <c r="S898" s="3"/>
      <c r="V898" s="17"/>
      <c r="X898" s="11" t="s">
        <v>17</v>
      </c>
      <c r="Y898" s="10">
        <f>AN907</f>
        <v>364.47900000000004</v>
      </c>
      <c r="AA898" s="13"/>
      <c r="AB898" s="13"/>
      <c r="AC898" s="13"/>
      <c r="AJ898" s="3"/>
      <c r="AK898" s="3"/>
      <c r="AL898" s="3"/>
      <c r="AM898" s="3"/>
      <c r="AN898" s="18"/>
      <c r="AO898" s="3"/>
    </row>
    <row r="899" spans="2:41">
      <c r="B899" s="12"/>
      <c r="C899" s="10"/>
      <c r="N899" s="211" t="s">
        <v>7</v>
      </c>
      <c r="O899" s="212"/>
      <c r="P899" s="212"/>
      <c r="Q899" s="213"/>
      <c r="R899" s="18">
        <f>SUM(R883:R898)</f>
        <v>250</v>
      </c>
      <c r="S899" s="3"/>
      <c r="V899" s="17"/>
      <c r="X899" s="12"/>
      <c r="Y899" s="10"/>
      <c r="AJ899" s="211" t="s">
        <v>7</v>
      </c>
      <c r="AK899" s="212"/>
      <c r="AL899" s="212"/>
      <c r="AM899" s="213"/>
      <c r="AN899" s="18">
        <f>SUM(AN883:AN898)</f>
        <v>100</v>
      </c>
      <c r="AO899" s="3"/>
    </row>
    <row r="900" spans="2:41">
      <c r="B900" s="12"/>
      <c r="C900" s="10"/>
      <c r="V900" s="17"/>
      <c r="X900" s="12"/>
      <c r="Y900" s="10"/>
      <c r="AJ900" t="s">
        <v>465</v>
      </c>
      <c r="AK900" t="s">
        <v>1556</v>
      </c>
      <c r="AL900" s="261">
        <v>45235</v>
      </c>
      <c r="AM900" t="s">
        <v>471</v>
      </c>
      <c r="AN900" s="262">
        <v>49.304000000000002</v>
      </c>
    </row>
    <row r="901" spans="2:41">
      <c r="B901" s="12"/>
      <c r="C901" s="10"/>
      <c r="V901" s="17"/>
      <c r="X901" s="12"/>
      <c r="Y901" s="10"/>
      <c r="AJ901" t="s">
        <v>468</v>
      </c>
      <c r="AK901" t="s">
        <v>1556</v>
      </c>
      <c r="AL901" s="261">
        <v>45238</v>
      </c>
      <c r="AM901" t="s">
        <v>471</v>
      </c>
      <c r="AN901" s="262">
        <v>34</v>
      </c>
    </row>
    <row r="902" spans="2:41">
      <c r="B902" s="12"/>
      <c r="C902" s="10"/>
      <c r="E902" s="14"/>
      <c r="V902" s="17"/>
      <c r="X902" s="12"/>
      <c r="Y902" s="10"/>
      <c r="AA902" s="14"/>
      <c r="AJ902" t="s">
        <v>550</v>
      </c>
      <c r="AK902" t="s">
        <v>1556</v>
      </c>
      <c r="AL902" s="261">
        <v>45239</v>
      </c>
      <c r="AM902" t="s">
        <v>471</v>
      </c>
      <c r="AN902" s="262">
        <v>40.200000000000003</v>
      </c>
    </row>
    <row r="903" spans="2:41">
      <c r="B903" s="12"/>
      <c r="C903" s="10"/>
      <c r="V903" s="17"/>
      <c r="X903" s="12"/>
      <c r="Y903" s="10"/>
      <c r="AJ903" t="s">
        <v>465</v>
      </c>
      <c r="AK903" t="s">
        <v>1556</v>
      </c>
      <c r="AL903" s="261">
        <v>45239</v>
      </c>
      <c r="AM903" t="s">
        <v>471</v>
      </c>
      <c r="AN903" s="262">
        <v>77.891999999999996</v>
      </c>
    </row>
    <row r="904" spans="2:41">
      <c r="B904" s="12"/>
      <c r="C904" s="10"/>
      <c r="V904" s="17"/>
      <c r="X904" s="12"/>
      <c r="Y904" s="10"/>
      <c r="AJ904" t="s">
        <v>550</v>
      </c>
      <c r="AK904" t="s">
        <v>1556</v>
      </c>
      <c r="AL904" s="261">
        <v>45245</v>
      </c>
      <c r="AM904" t="s">
        <v>471</v>
      </c>
      <c r="AN904" s="262">
        <v>86.302999999999997</v>
      </c>
    </row>
    <row r="905" spans="2:41">
      <c r="B905" s="12"/>
      <c r="C905" s="10"/>
      <c r="V905" s="17"/>
      <c r="X905" s="12"/>
      <c r="Y905" s="10"/>
      <c r="AJ905" t="s">
        <v>468</v>
      </c>
      <c r="AK905" t="s">
        <v>1556</v>
      </c>
      <c r="AL905" s="261">
        <v>45243</v>
      </c>
      <c r="AM905" t="s">
        <v>471</v>
      </c>
      <c r="AN905" s="262">
        <v>12.48</v>
      </c>
    </row>
    <row r="906" spans="2:41">
      <c r="B906" s="12"/>
      <c r="C906" s="10"/>
      <c r="V906" s="17"/>
      <c r="X906" s="12"/>
      <c r="Y906" s="10"/>
      <c r="AJ906" t="s">
        <v>550</v>
      </c>
      <c r="AK906" t="s">
        <v>1556</v>
      </c>
      <c r="AL906" s="261">
        <v>45245</v>
      </c>
      <c r="AM906" t="s">
        <v>471</v>
      </c>
      <c r="AN906" s="262">
        <v>64.3</v>
      </c>
    </row>
    <row r="907" spans="2:41">
      <c r="B907" s="12"/>
      <c r="C907" s="10"/>
      <c r="V907" s="17"/>
      <c r="X907" s="12"/>
      <c r="Y907" s="10"/>
      <c r="AN907" s="116">
        <f>SUM(AN900:AN906)</f>
        <v>364.47900000000004</v>
      </c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250</v>
      </c>
      <c r="D909" t="s">
        <v>22</v>
      </c>
      <c r="E909" t="s">
        <v>21</v>
      </c>
      <c r="V909" s="17"/>
      <c r="X909" s="15" t="s">
        <v>18</v>
      </c>
      <c r="Y909" s="16">
        <f>SUM(Y890:Y908)</f>
        <v>464.47900000000004</v>
      </c>
      <c r="Z909" t="s">
        <v>22</v>
      </c>
      <c r="AA909" t="s">
        <v>21</v>
      </c>
    </row>
    <row r="910" spans="2:41">
      <c r="E910" s="1" t="s">
        <v>19</v>
      </c>
      <c r="V910" s="17"/>
      <c r="AA910" s="1" t="s">
        <v>19</v>
      </c>
    </row>
    <row r="911" spans="2:41">
      <c r="V911" s="17"/>
    </row>
    <row r="912" spans="2:41">
      <c r="V912" s="17"/>
    </row>
    <row r="913" spans="2:31">
      <c r="V913" s="17"/>
    </row>
    <row r="914" spans="2:31">
      <c r="V914" s="17"/>
    </row>
    <row r="915" spans="2:31">
      <c r="V915" s="17"/>
    </row>
    <row r="916" spans="2:31">
      <c r="V916" s="17"/>
    </row>
    <row r="917" spans="2:31">
      <c r="V917" s="17"/>
    </row>
    <row r="918" spans="2:31">
      <c r="V918" s="17"/>
    </row>
    <row r="919" spans="2:31">
      <c r="V919" s="17"/>
    </row>
    <row r="920" spans="2:31">
      <c r="V920" s="17"/>
    </row>
    <row r="921" spans="2:31">
      <c r="V921" s="17"/>
    </row>
    <row r="922" spans="2:31">
      <c r="V922" s="17"/>
    </row>
    <row r="923" spans="2:31">
      <c r="V923" s="17"/>
      <c r="AC923" s="217" t="s">
        <v>29</v>
      </c>
      <c r="AD923" s="217"/>
      <c r="AE923" s="217"/>
    </row>
    <row r="924" spans="2:31">
      <c r="H924" s="214" t="s">
        <v>28</v>
      </c>
      <c r="I924" s="214"/>
      <c r="J924" s="214"/>
      <c r="V924" s="17"/>
      <c r="AC924" s="217"/>
      <c r="AD924" s="217"/>
      <c r="AE924" s="217"/>
    </row>
    <row r="925" spans="2:31">
      <c r="H925" s="214"/>
      <c r="I925" s="214"/>
      <c r="J925" s="214"/>
      <c r="V925" s="17"/>
      <c r="AC925" s="217"/>
      <c r="AD925" s="217"/>
      <c r="AE925" s="217"/>
    </row>
    <row r="926" spans="2:31">
      <c r="V926" s="17"/>
    </row>
    <row r="927" spans="2:31">
      <c r="V927" s="17"/>
    </row>
    <row r="928" spans="2:31" ht="23.25">
      <c r="B928" s="22" t="s">
        <v>72</v>
      </c>
      <c r="V928" s="17"/>
      <c r="X928" s="22" t="s">
        <v>74</v>
      </c>
    </row>
    <row r="929" spans="2:41" ht="23.25">
      <c r="B929" s="23" t="s">
        <v>32</v>
      </c>
      <c r="C929" s="20">
        <f>IF(X881="PAGADO",0,Y886)</f>
        <v>465.52099999999996</v>
      </c>
      <c r="E929" s="215" t="s">
        <v>20</v>
      </c>
      <c r="F929" s="215"/>
      <c r="G929" s="215"/>
      <c r="H929" s="215"/>
      <c r="V929" s="17"/>
      <c r="X929" s="23" t="s">
        <v>32</v>
      </c>
      <c r="Y929" s="20">
        <f>IF(B929="PAGADO",0,C934)</f>
        <v>465.52099999999996</v>
      </c>
      <c r="AA929" s="215" t="s">
        <v>20</v>
      </c>
      <c r="AB929" s="215"/>
      <c r="AC929" s="215"/>
      <c r="AD929" s="215"/>
    </row>
    <row r="930" spans="2:41">
      <c r="B930" s="1" t="s">
        <v>0</v>
      </c>
      <c r="C930" s="19">
        <f>H945</f>
        <v>0</v>
      </c>
      <c r="E930" s="2" t="s">
        <v>1</v>
      </c>
      <c r="F930" s="2" t="s">
        <v>2</v>
      </c>
      <c r="G930" s="2" t="s">
        <v>3</v>
      </c>
      <c r="H930" s="2" t="s">
        <v>4</v>
      </c>
      <c r="N930" s="2" t="s">
        <v>1</v>
      </c>
      <c r="O930" s="2" t="s">
        <v>5</v>
      </c>
      <c r="P930" s="2" t="s">
        <v>4</v>
      </c>
      <c r="Q930" s="2" t="s">
        <v>6</v>
      </c>
      <c r="R930" s="2" t="s">
        <v>7</v>
      </c>
      <c r="S930" s="3"/>
      <c r="V930" s="17"/>
      <c r="X930" s="1" t="s">
        <v>0</v>
      </c>
      <c r="Y930" s="19">
        <f>AD945</f>
        <v>0</v>
      </c>
      <c r="AA930" s="2" t="s">
        <v>1</v>
      </c>
      <c r="AB930" s="2" t="s">
        <v>2</v>
      </c>
      <c r="AC930" s="2" t="s">
        <v>3</v>
      </c>
      <c r="AD930" s="2" t="s">
        <v>4</v>
      </c>
      <c r="AJ930" s="2" t="s">
        <v>1</v>
      </c>
      <c r="AK930" s="2" t="s">
        <v>5</v>
      </c>
      <c r="AL930" s="2" t="s">
        <v>4</v>
      </c>
      <c r="AM930" s="2" t="s">
        <v>6</v>
      </c>
      <c r="AN930" s="2" t="s">
        <v>7</v>
      </c>
      <c r="AO930" s="3"/>
    </row>
    <row r="931" spans="2:41">
      <c r="C931" s="2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Y931" s="2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" t="s">
        <v>24</v>
      </c>
      <c r="C932" s="19">
        <f>IF(C929&gt;0,C929+C930,C930)</f>
        <v>465.52099999999996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" t="s">
        <v>24</v>
      </c>
      <c r="Y932" s="19">
        <f>IF(Y929&gt;0,Y929+Y930,Y930)</f>
        <v>465.52099999999996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9</v>
      </c>
      <c r="C933" s="20">
        <f>C956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9</v>
      </c>
      <c r="Y933" s="20">
        <f>Y956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6" t="s">
        <v>25</v>
      </c>
      <c r="C934" s="21">
        <f>C932-C933</f>
        <v>465.52099999999996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 t="s">
        <v>8</v>
      </c>
      <c r="Y934" s="21">
        <f>Y932-Y933</f>
        <v>465.52099999999996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ht="26.25">
      <c r="B935" s="218" t="str">
        <f>IF(C934&lt;0,"NO PAGAR","COBRAR")</f>
        <v>COBRAR</v>
      </c>
      <c r="C935" s="218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218" t="str">
        <f>IF(Y934&lt;0,"NO PAGAR","COBRAR")</f>
        <v>COBRAR</v>
      </c>
      <c r="Y935" s="218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209" t="s">
        <v>9</v>
      </c>
      <c r="C936" s="2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209" t="s">
        <v>9</v>
      </c>
      <c r="Y936" s="2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9" t="str">
        <f>IF(C970&lt;0,"SALDO A FAVOR","SALDO ADELANTAD0'")</f>
        <v>SALDO ADELANTAD0'</v>
      </c>
      <c r="C937" s="10">
        <f>IF(Y881&lt;=0,Y881*-1)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IF(C934&lt;0,"SALDO ADELANTADO","SALDO A FAVOR'")</f>
        <v>SALDO A FAVOR'</v>
      </c>
      <c r="Y937" s="10" t="b">
        <f>IF(C934&lt;=0,C934*-1)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10</v>
      </c>
      <c r="C938" s="10">
        <f>R947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AN947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11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12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13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14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15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16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17</v>
      </c>
      <c r="C945" s="10"/>
      <c r="E945" s="211" t="s">
        <v>7</v>
      </c>
      <c r="F945" s="212"/>
      <c r="G945" s="213"/>
      <c r="H945" s="5">
        <f>SUM(H931:H944)</f>
        <v>0</v>
      </c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211" t="s">
        <v>7</v>
      </c>
      <c r="AB945" s="212"/>
      <c r="AC945" s="213"/>
      <c r="AD945" s="5">
        <f>SUM(AD931:AD944)</f>
        <v>0</v>
      </c>
      <c r="AJ945" s="3"/>
      <c r="AK945" s="3"/>
      <c r="AL945" s="3"/>
      <c r="AM945" s="3"/>
      <c r="AN945" s="18"/>
      <c r="AO945" s="3"/>
    </row>
    <row r="946" spans="2:41">
      <c r="B946" s="12"/>
      <c r="C946" s="10"/>
      <c r="E946" s="13"/>
      <c r="F946" s="13"/>
      <c r="G946" s="13"/>
      <c r="N946" s="3"/>
      <c r="O946" s="3"/>
      <c r="P946" s="3"/>
      <c r="Q946" s="3"/>
      <c r="R946" s="18"/>
      <c r="S946" s="3"/>
      <c r="V946" s="17"/>
      <c r="X946" s="12"/>
      <c r="Y946" s="10"/>
      <c r="AA946" s="13"/>
      <c r="AB946" s="13"/>
      <c r="AC946" s="13"/>
      <c r="AJ946" s="3"/>
      <c r="AK946" s="3"/>
      <c r="AL946" s="3"/>
      <c r="AM946" s="3"/>
      <c r="AN946" s="18"/>
      <c r="AO946" s="3"/>
    </row>
    <row r="947" spans="2:41">
      <c r="B947" s="12"/>
      <c r="C947" s="10"/>
      <c r="N947" s="211" t="s">
        <v>7</v>
      </c>
      <c r="O947" s="212"/>
      <c r="P947" s="212"/>
      <c r="Q947" s="213"/>
      <c r="R947" s="18">
        <f>SUM(R931:R946)</f>
        <v>0</v>
      </c>
      <c r="S947" s="3"/>
      <c r="V947" s="17"/>
      <c r="X947" s="12"/>
      <c r="Y947" s="10"/>
      <c r="AJ947" s="211" t="s">
        <v>7</v>
      </c>
      <c r="AK947" s="212"/>
      <c r="AL947" s="212"/>
      <c r="AM947" s="213"/>
      <c r="AN947" s="18">
        <f>SUM(AN931:AN946)</f>
        <v>0</v>
      </c>
      <c r="AO947" s="3"/>
    </row>
    <row r="948" spans="2:41">
      <c r="B948" s="12"/>
      <c r="C948" s="10"/>
      <c r="V948" s="17"/>
      <c r="X948" s="12"/>
      <c r="Y948" s="10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E950" s="14"/>
      <c r="V950" s="17"/>
      <c r="X950" s="12"/>
      <c r="Y950" s="10"/>
      <c r="AA950" s="14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1"/>
      <c r="C955" s="10"/>
      <c r="V955" s="17"/>
      <c r="X955" s="11"/>
      <c r="Y955" s="10"/>
    </row>
    <row r="956" spans="2:41">
      <c r="B956" s="15" t="s">
        <v>18</v>
      </c>
      <c r="C956" s="16">
        <f>SUM(C937:C955)</f>
        <v>0</v>
      </c>
      <c r="V956" s="17"/>
      <c r="X956" s="15" t="s">
        <v>18</v>
      </c>
      <c r="Y956" s="16">
        <f>SUM(Y937:Y955)</f>
        <v>0</v>
      </c>
    </row>
    <row r="957" spans="2:41">
      <c r="D957" t="s">
        <v>22</v>
      </c>
      <c r="E957" t="s">
        <v>21</v>
      </c>
      <c r="V957" s="17"/>
      <c r="Z957" t="s">
        <v>22</v>
      </c>
      <c r="AA957" t="s">
        <v>21</v>
      </c>
    </row>
    <row r="958" spans="2:41">
      <c r="E958" s="1" t="s">
        <v>19</v>
      </c>
      <c r="V958" s="17"/>
      <c r="AA958" s="1" t="s">
        <v>19</v>
      </c>
    </row>
    <row r="959" spans="2:41">
      <c r="V959" s="17"/>
    </row>
    <row r="960" spans="2:41">
      <c r="V960" s="17"/>
    </row>
    <row r="961" spans="1:43">
      <c r="V961" s="17"/>
    </row>
    <row r="962" spans="1:43">
      <c r="V962" s="17"/>
    </row>
    <row r="963" spans="1:43">
      <c r="V963" s="17"/>
    </row>
    <row r="964" spans="1:43">
      <c r="V964" s="17"/>
    </row>
    <row r="965" spans="1:43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</row>
    <row r="966" spans="1:43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</row>
    <row r="967" spans="1:43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</row>
    <row r="968" spans="1:43">
      <c r="V968" s="17"/>
    </row>
    <row r="969" spans="1:43">
      <c r="H969" s="214" t="s">
        <v>30</v>
      </c>
      <c r="I969" s="214"/>
      <c r="J969" s="214"/>
      <c r="V969" s="17"/>
      <c r="AA969" s="214" t="s">
        <v>31</v>
      </c>
      <c r="AB969" s="214"/>
      <c r="AC969" s="214"/>
    </row>
    <row r="970" spans="1:43">
      <c r="H970" s="214"/>
      <c r="I970" s="214"/>
      <c r="J970" s="214"/>
      <c r="V970" s="17"/>
      <c r="AA970" s="214"/>
      <c r="AB970" s="214"/>
      <c r="AC970" s="214"/>
    </row>
    <row r="971" spans="1:43">
      <c r="V971" s="17"/>
    </row>
    <row r="972" spans="1:43">
      <c r="V972" s="17"/>
    </row>
    <row r="973" spans="1:43" ht="23.25">
      <c r="B973" s="24" t="s">
        <v>72</v>
      </c>
      <c r="V973" s="17"/>
      <c r="X973" s="22" t="s">
        <v>72</v>
      </c>
    </row>
    <row r="974" spans="1:43" ht="23.25">
      <c r="B974" s="23" t="s">
        <v>32</v>
      </c>
      <c r="C974" s="20">
        <f>IF(X929="PAGADO",0,C934)</f>
        <v>465.52099999999996</v>
      </c>
      <c r="E974" s="215" t="s">
        <v>20</v>
      </c>
      <c r="F974" s="215"/>
      <c r="G974" s="215"/>
      <c r="H974" s="215"/>
      <c r="V974" s="17"/>
      <c r="X974" s="23" t="s">
        <v>32</v>
      </c>
      <c r="Y974" s="20">
        <f>IF(B1774="PAGADO",0,C979)</f>
        <v>465.52099999999996</v>
      </c>
      <c r="AA974" s="215" t="s">
        <v>20</v>
      </c>
      <c r="AB974" s="215"/>
      <c r="AC974" s="215"/>
      <c r="AD974" s="215"/>
    </row>
    <row r="975" spans="1:43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1:43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" t="s">
        <v>24</v>
      </c>
      <c r="C977" s="19">
        <f>IF(C974&gt;0,C974+C975,C975)</f>
        <v>465.52099999999996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465.52099999999996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9</v>
      </c>
      <c r="C978" s="20">
        <f>C1002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Y1002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6" t="s">
        <v>26</v>
      </c>
      <c r="C979" s="21">
        <f>C977-C978</f>
        <v>465.52099999999996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27</v>
      </c>
      <c r="Y979" s="21">
        <f>Y977-Y978</f>
        <v>465.52099999999996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3.25">
      <c r="B980" s="6"/>
      <c r="C980" s="7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216" t="str">
        <f>IF(Y979&lt;0,"NO PAGAR","COBRAR'")</f>
        <v>COBRAR'</v>
      </c>
      <c r="Y980" s="216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3.25">
      <c r="B981" s="216" t="str">
        <f>IF(C979&lt;0,"NO PAGAR","COBRAR'")</f>
        <v>COBRAR'</v>
      </c>
      <c r="C981" s="216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/>
      <c r="Y981" s="8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209" t="s">
        <v>9</v>
      </c>
      <c r="C982" s="2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209" t="s">
        <v>9</v>
      </c>
      <c r="Y982" s="2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IF(Y934&lt;0,"SALDO ADELANTADO","SALDO A FAVOR '")</f>
        <v>SALDO A FAVOR '</v>
      </c>
      <c r="C983" s="10" t="b">
        <f>IF(Y934&lt;=0,Y934*-1)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IF(C979&lt;0,"SALDO ADELANTADO","SALDO A FAVOR'")</f>
        <v>SALDO A FAVOR'</v>
      </c>
      <c r="Y983" s="10" t="b">
        <f>IF(C979&lt;=0,C979*-1)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R992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AN992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211" t="s">
        <v>7</v>
      </c>
      <c r="F990" s="212"/>
      <c r="G990" s="213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211" t="s">
        <v>7</v>
      </c>
      <c r="AB990" s="212"/>
      <c r="AC990" s="213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>
      <c r="B992" s="12"/>
      <c r="C992" s="10"/>
      <c r="N992" s="211" t="s">
        <v>7</v>
      </c>
      <c r="O992" s="212"/>
      <c r="P992" s="212"/>
      <c r="Q992" s="213"/>
      <c r="R992" s="18">
        <f>SUM(R976:R991)</f>
        <v>0</v>
      </c>
      <c r="S992" s="3"/>
      <c r="V992" s="17"/>
      <c r="X992" s="12"/>
      <c r="Y992" s="10"/>
      <c r="AJ992" s="211" t="s">
        <v>7</v>
      </c>
      <c r="AK992" s="212"/>
      <c r="AL992" s="212"/>
      <c r="AM992" s="213"/>
      <c r="AN992" s="18">
        <f>SUM(AN976:AN991)</f>
        <v>0</v>
      </c>
      <c r="AO992" s="3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E995" s="14"/>
      <c r="V995" s="17"/>
      <c r="X995" s="12"/>
      <c r="Y995" s="10"/>
      <c r="AA995" s="14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2"/>
      <c r="C998" s="10"/>
      <c r="V998" s="17"/>
      <c r="X998" s="12"/>
      <c r="Y998" s="10"/>
    </row>
    <row r="999" spans="2:27">
      <c r="B999" s="12"/>
      <c r="C999" s="10"/>
      <c r="V999" s="17"/>
      <c r="X999" s="12"/>
      <c r="Y999" s="10"/>
    </row>
    <row r="1000" spans="2:27">
      <c r="B1000" s="12"/>
      <c r="C1000" s="10"/>
      <c r="V1000" s="17"/>
      <c r="X1000" s="12"/>
      <c r="Y1000" s="10"/>
    </row>
    <row r="1001" spans="2:27">
      <c r="B1001" s="11"/>
      <c r="C1001" s="10"/>
      <c r="V1001" s="17"/>
      <c r="X1001" s="11"/>
      <c r="Y1001" s="10"/>
    </row>
    <row r="1002" spans="2:27">
      <c r="B1002" s="15" t="s">
        <v>18</v>
      </c>
      <c r="C1002" s="16">
        <f>SUM(C983:C1001)</f>
        <v>0</v>
      </c>
      <c r="D1002" t="s">
        <v>22</v>
      </c>
      <c r="E1002" t="s">
        <v>21</v>
      </c>
      <c r="V1002" s="17"/>
      <c r="X1002" s="15" t="s">
        <v>18</v>
      </c>
      <c r="Y1002" s="16">
        <f>SUM(Y983:Y1001)</f>
        <v>0</v>
      </c>
      <c r="Z1002" t="s">
        <v>22</v>
      </c>
      <c r="AA1002" t="s">
        <v>21</v>
      </c>
    </row>
    <row r="1003" spans="2:27">
      <c r="E1003" s="1" t="s">
        <v>19</v>
      </c>
      <c r="V1003" s="17"/>
      <c r="AA1003" s="1" t="s">
        <v>19</v>
      </c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2:22">
      <c r="V1009" s="17"/>
    </row>
    <row r="1010" spans="22:22">
      <c r="V1010" s="17"/>
    </row>
    <row r="1011" spans="22:22">
      <c r="V1011" s="17"/>
    </row>
    <row r="1012" spans="22:22">
      <c r="V1012" s="17"/>
    </row>
    <row r="1013" spans="22:22">
      <c r="V1013" s="17"/>
    </row>
    <row r="1014" spans="22:22">
      <c r="V1014" s="17"/>
    </row>
    <row r="1015" spans="22:22">
      <c r="V1015" s="17"/>
    </row>
    <row r="1016" spans="22:22">
      <c r="V1016" s="17"/>
    </row>
    <row r="1017" spans="22:22">
      <c r="V1017" s="17"/>
    </row>
    <row r="1018" spans="22:22">
      <c r="V1018" s="17"/>
    </row>
    <row r="1019" spans="22:22">
      <c r="V1019" s="17"/>
    </row>
    <row r="1020" spans="22:22">
      <c r="V1020" s="17"/>
    </row>
    <row r="1021" spans="22:22">
      <c r="V1021" s="17"/>
    </row>
    <row r="1022" spans="22:22">
      <c r="V1022" s="17"/>
    </row>
    <row r="1023" spans="22:22">
      <c r="V1023" s="17"/>
    </row>
    <row r="1024" spans="22:22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</sheetData>
  <mergeCells count="293">
    <mergeCell ref="B982:C982"/>
    <mergeCell ref="X982:Y982"/>
    <mergeCell ref="E990:G990"/>
    <mergeCell ref="AA990:AC990"/>
    <mergeCell ref="N992:Q992"/>
    <mergeCell ref="AJ992:AM992"/>
    <mergeCell ref="H969:J970"/>
    <mergeCell ref="AA969:AC970"/>
    <mergeCell ref="E974:H974"/>
    <mergeCell ref="AA974:AD974"/>
    <mergeCell ref="X980:Y980"/>
    <mergeCell ref="B981:C981"/>
    <mergeCell ref="B936:C936"/>
    <mergeCell ref="X936:Y936"/>
    <mergeCell ref="E945:G945"/>
    <mergeCell ref="AA945:AC945"/>
    <mergeCell ref="N947:Q947"/>
    <mergeCell ref="AJ947:AM947"/>
    <mergeCell ref="AC923:AE925"/>
    <mergeCell ref="H924:J925"/>
    <mergeCell ref="E929:H929"/>
    <mergeCell ref="AA929:AD929"/>
    <mergeCell ref="B935:C935"/>
    <mergeCell ref="X935:Y935"/>
    <mergeCell ref="B889:C889"/>
    <mergeCell ref="X889:Y889"/>
    <mergeCell ref="E897:G897"/>
    <mergeCell ref="AA897:AC897"/>
    <mergeCell ref="N899:Q899"/>
    <mergeCell ref="AJ899:AM899"/>
    <mergeCell ref="H876:J877"/>
    <mergeCell ref="AA876:AC877"/>
    <mergeCell ref="E881:H881"/>
    <mergeCell ref="AA881:AD881"/>
    <mergeCell ref="X887:Y887"/>
    <mergeCell ref="B888:C888"/>
    <mergeCell ref="O881:Q881"/>
    <mergeCell ref="B843:C843"/>
    <mergeCell ref="X843:Y843"/>
    <mergeCell ref="E852:G852"/>
    <mergeCell ref="AA852:AC852"/>
    <mergeCell ref="N854:Q854"/>
    <mergeCell ref="AJ854:AM854"/>
    <mergeCell ref="AC830:AE832"/>
    <mergeCell ref="H831:J832"/>
    <mergeCell ref="E836:H836"/>
    <mergeCell ref="AA836:AD836"/>
    <mergeCell ref="B842:C842"/>
    <mergeCell ref="X842:Y842"/>
    <mergeCell ref="B796:C796"/>
    <mergeCell ref="X796:Y796"/>
    <mergeCell ref="E804:G804"/>
    <mergeCell ref="AA804:AC804"/>
    <mergeCell ref="N806:Q806"/>
    <mergeCell ref="AJ806:AM806"/>
    <mergeCell ref="H785:J786"/>
    <mergeCell ref="AA785:AC786"/>
    <mergeCell ref="E788:H788"/>
    <mergeCell ref="AA788:AD788"/>
    <mergeCell ref="X794:Y794"/>
    <mergeCell ref="B795:C795"/>
    <mergeCell ref="AK788:AM788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D8E35-1305-44AD-92D4-33AB01912F35}">
  <dimension ref="A2:L46"/>
  <sheetViews>
    <sheetView topLeftCell="A34" workbookViewId="0">
      <selection activeCell="H53" sqref="H53"/>
    </sheetView>
  </sheetViews>
  <sheetFormatPr baseColWidth="10" defaultRowHeight="15"/>
  <cols>
    <col min="3" max="3" width="18.140625" customWidth="1"/>
    <col min="10" max="10" width="18" customWidth="1"/>
  </cols>
  <sheetData>
    <row r="2" spans="1:12">
      <c r="A2" t="s">
        <v>1702</v>
      </c>
      <c r="B2" t="s">
        <v>275</v>
      </c>
      <c r="C2" t="s">
        <v>1703</v>
      </c>
      <c r="D2" t="s">
        <v>167</v>
      </c>
      <c r="E2" t="s">
        <v>7</v>
      </c>
    </row>
    <row r="3" spans="1:12">
      <c r="J3" s="261"/>
      <c r="L3" s="262"/>
    </row>
    <row r="4" spans="1:12">
      <c r="C4" s="261"/>
      <c r="E4" s="262"/>
      <c r="J4" s="261"/>
      <c r="L4" s="262"/>
    </row>
    <row r="5" spans="1:12">
      <c r="J5" s="261"/>
      <c r="L5" s="262"/>
    </row>
    <row r="6" spans="1:12">
      <c r="L6" s="116"/>
    </row>
    <row r="8" spans="1:12">
      <c r="J8" s="261"/>
      <c r="L8" s="262"/>
    </row>
    <row r="9" spans="1:12">
      <c r="C9" s="261"/>
      <c r="E9" s="262"/>
      <c r="J9" s="261"/>
      <c r="L9" s="262"/>
    </row>
    <row r="10" spans="1:12">
      <c r="L10" s="116"/>
    </row>
    <row r="16" spans="1:12">
      <c r="J16" s="261"/>
      <c r="L16" s="262"/>
    </row>
    <row r="17" spans="10:12">
      <c r="J17" s="261"/>
      <c r="L17" s="262"/>
    </row>
    <row r="18" spans="10:12">
      <c r="J18" s="261"/>
      <c r="L18" s="262"/>
    </row>
    <row r="19" spans="10:12">
      <c r="J19" s="261"/>
      <c r="L19" s="262"/>
    </row>
    <row r="20" spans="10:12">
      <c r="J20" s="261"/>
      <c r="L20" s="262"/>
    </row>
    <row r="21" spans="10:12">
      <c r="J21" s="261"/>
      <c r="L21" s="262"/>
    </row>
    <row r="22" spans="10:12">
      <c r="J22" s="261"/>
      <c r="L22" s="262"/>
    </row>
    <row r="23" spans="10:12">
      <c r="L23" s="116"/>
    </row>
    <row r="33" spans="3:12">
      <c r="C33" s="261"/>
      <c r="E33" s="262"/>
    </row>
    <row r="35" spans="3:12">
      <c r="E35" s="262"/>
    </row>
    <row r="46" spans="3:12">
      <c r="L46" s="262"/>
    </row>
  </sheetData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56"/>
  <sheetViews>
    <sheetView topLeftCell="Y916" zoomScale="93" zoomScaleNormal="93" workbookViewId="0">
      <selection activeCell="Y936" sqref="Y936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4" t="s">
        <v>28</v>
      </c>
      <c r="I3" s="214"/>
      <c r="J3" s="214"/>
      <c r="V3" s="17"/>
      <c r="AC3" s="217"/>
      <c r="AD3" s="217"/>
      <c r="AE3" s="217"/>
    </row>
    <row r="4" spans="2:41">
      <c r="H4" s="214"/>
      <c r="I4" s="214"/>
      <c r="J4" s="214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5" t="s">
        <v>80</v>
      </c>
      <c r="F8" s="215"/>
      <c r="G8" s="215"/>
      <c r="H8" s="215"/>
      <c r="V8" s="17"/>
      <c r="X8" s="23" t="s">
        <v>383</v>
      </c>
      <c r="Y8" s="20">
        <f>IF(B8="PAGADO",0,C13)</f>
        <v>-2248.4700000000003</v>
      </c>
      <c r="AA8" s="215" t="s">
        <v>80</v>
      </c>
      <c r="AB8" s="215"/>
      <c r="AC8" s="215"/>
      <c r="AD8" s="215"/>
      <c r="AK8" s="227" t="s">
        <v>10</v>
      </c>
      <c r="AL8" s="227"/>
      <c r="AM8" s="227"/>
      <c r="AN8" s="227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18" t="str">
        <f>IF(C13&lt;0,"NO PAGAR","COBRAR")</f>
        <v>NO PAGAR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NO PAGAR</v>
      </c>
      <c r="Y14" s="218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211" t="s">
        <v>7</v>
      </c>
      <c r="AB24" s="212"/>
      <c r="AC24" s="213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102.65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>
      <c r="H49" s="214"/>
      <c r="I49" s="214"/>
      <c r="J49" s="214"/>
      <c r="V49" s="17"/>
      <c r="AA49" s="214"/>
      <c r="AB49" s="214"/>
      <c r="AC49" s="21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215" t="s">
        <v>80</v>
      </c>
      <c r="F53" s="215"/>
      <c r="G53" s="215"/>
      <c r="H53" s="215"/>
      <c r="V53" s="17"/>
      <c r="X53" s="23" t="s">
        <v>32</v>
      </c>
      <c r="Y53" s="20">
        <f>IF(B53="PAGADO",0,C58)</f>
        <v>-2773.2900000000004</v>
      </c>
      <c r="AA53" s="215" t="s">
        <v>254</v>
      </c>
      <c r="AB53" s="215"/>
      <c r="AC53" s="215"/>
      <c r="AD53" s="215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6" t="str">
        <f>IF(Y58&lt;0,"NO PAGAR","COBRAR'")</f>
        <v>NO PAGAR</v>
      </c>
      <c r="Y59" s="21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6" t="str">
        <f>IF(C58&lt;0,"NO PAGAR","COBRAR'")</f>
        <v>NO PAGAR</v>
      </c>
      <c r="C60" s="21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1750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217" t="s">
        <v>29</v>
      </c>
      <c r="AD95" s="217"/>
      <c r="AE95" s="217"/>
    </row>
    <row r="96" spans="8:31">
      <c r="H96" s="214" t="s">
        <v>28</v>
      </c>
      <c r="I96" s="214"/>
      <c r="J96" s="214"/>
      <c r="V96" s="17"/>
      <c r="AC96" s="217"/>
      <c r="AD96" s="217"/>
      <c r="AE96" s="217"/>
    </row>
    <row r="97" spans="2:41">
      <c r="H97" s="214"/>
      <c r="I97" s="214"/>
      <c r="J97" s="214"/>
      <c r="V97" s="17"/>
      <c r="AC97" s="217"/>
      <c r="AD97" s="217"/>
      <c r="AE97" s="217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927</v>
      </c>
      <c r="C101" s="20">
        <f>IF(X53="PAGADO",0,Y58)</f>
        <v>-2123.2900000000004</v>
      </c>
      <c r="E101" s="215" t="s">
        <v>80</v>
      </c>
      <c r="F101" s="215"/>
      <c r="G101" s="215"/>
      <c r="H101" s="215"/>
      <c r="V101" s="17"/>
      <c r="X101" s="23" t="s">
        <v>32</v>
      </c>
      <c r="Y101" s="20">
        <f>IF(B101="PAGADO",0,C106)</f>
        <v>-793.29000000000042</v>
      </c>
      <c r="AA101" s="215" t="s">
        <v>80</v>
      </c>
      <c r="AB101" s="215"/>
      <c r="AC101" s="215"/>
      <c r="AD101" s="215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>
      <c r="B107" s="218" t="str">
        <f>IF(C106&lt;0,"NO PAGAR","COBRAR")</f>
        <v>NO PAGAR</v>
      </c>
      <c r="C107" s="218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18" t="str">
        <f>IF(Y106&lt;0,"NO PAGAR","COBRAR")</f>
        <v>NO PAGAR</v>
      </c>
      <c r="Y107" s="218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209" t="s">
        <v>9</v>
      </c>
      <c r="C108" s="210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209" t="s">
        <v>9</v>
      </c>
      <c r="Y108" s="21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211" t="s">
        <v>7</v>
      </c>
      <c r="F117" s="212"/>
      <c r="G117" s="213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1" t="s">
        <v>7</v>
      </c>
      <c r="AB117" s="212"/>
      <c r="AC117" s="213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211" t="s">
        <v>7</v>
      </c>
      <c r="O119" s="212"/>
      <c r="P119" s="212"/>
      <c r="Q119" s="213"/>
      <c r="R119" s="18">
        <f>SUM(R103:R118)</f>
        <v>0</v>
      </c>
      <c r="S119" s="3"/>
      <c r="V119" s="17"/>
      <c r="X119" s="12"/>
      <c r="Y119" s="10"/>
      <c r="AJ119" s="211" t="s">
        <v>7</v>
      </c>
      <c r="AK119" s="212"/>
      <c r="AL119" s="212"/>
      <c r="AM119" s="213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214" t="s">
        <v>30</v>
      </c>
      <c r="I129" s="214"/>
      <c r="J129" s="214"/>
      <c r="V129" s="17"/>
      <c r="AA129" s="214" t="s">
        <v>31</v>
      </c>
      <c r="AB129" s="214"/>
      <c r="AC129" s="214"/>
    </row>
    <row r="130" spans="2:41">
      <c r="H130" s="214"/>
      <c r="I130" s="214"/>
      <c r="J130" s="214"/>
      <c r="V130" s="17"/>
      <c r="AA130" s="214"/>
      <c r="AB130" s="214"/>
      <c r="AC130" s="214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215" t="s">
        <v>254</v>
      </c>
      <c r="F134" s="215"/>
      <c r="G134" s="215"/>
      <c r="H134" s="215"/>
      <c r="V134" s="17"/>
      <c r="X134" s="23" t="s">
        <v>32</v>
      </c>
      <c r="Y134" s="20">
        <f>IF(B134="PAGADO",0,C139)</f>
        <v>-1640.3300000000004</v>
      </c>
      <c r="AA134" s="215" t="s">
        <v>356</v>
      </c>
      <c r="AB134" s="215"/>
      <c r="AC134" s="215"/>
      <c r="AD134" s="215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16" t="str">
        <f>IF(Y139&lt;0,"NO PAGAR","COBRAR'")</f>
        <v>NO PAGAR</v>
      </c>
      <c r="Y140" s="216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216" t="str">
        <f>IF(C139&lt;0,"NO PAGAR","COBRAR'")</f>
        <v>NO PAGAR</v>
      </c>
      <c r="C141" s="216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209" t="s">
        <v>9</v>
      </c>
      <c r="C142" s="210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09" t="s">
        <v>9</v>
      </c>
      <c r="Y142" s="210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211" t="s">
        <v>7</v>
      </c>
      <c r="F150" s="212"/>
      <c r="G150" s="213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211" t="s">
        <v>7</v>
      </c>
      <c r="AB150" s="212"/>
      <c r="AC150" s="213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211" t="s">
        <v>7</v>
      </c>
      <c r="O152" s="212"/>
      <c r="P152" s="212"/>
      <c r="Q152" s="213"/>
      <c r="R152" s="18">
        <f>SUM(R136:R151)</f>
        <v>1580</v>
      </c>
      <c r="S152" s="3"/>
      <c r="V152" s="17"/>
      <c r="X152" s="12"/>
      <c r="Y152" s="10"/>
      <c r="AJ152" s="211" t="s">
        <v>7</v>
      </c>
      <c r="AK152" s="212"/>
      <c r="AL152" s="212"/>
      <c r="AM152" s="213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217" t="s">
        <v>29</v>
      </c>
      <c r="AD168" s="217"/>
      <c r="AE168" s="217"/>
    </row>
    <row r="169" spans="2:41">
      <c r="H169" s="214" t="s">
        <v>28</v>
      </c>
      <c r="I169" s="214"/>
      <c r="J169" s="214"/>
      <c r="V169" s="17"/>
      <c r="AC169" s="217"/>
      <c r="AD169" s="217"/>
      <c r="AE169" s="217"/>
    </row>
    <row r="170" spans="2:41">
      <c r="H170" s="214"/>
      <c r="I170" s="214"/>
      <c r="J170" s="214"/>
      <c r="V170" s="17"/>
      <c r="AC170" s="217"/>
      <c r="AD170" s="217"/>
      <c r="AE170" s="217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215" t="s">
        <v>356</v>
      </c>
      <c r="F174" s="215"/>
      <c r="G174" s="215"/>
      <c r="H174" s="215"/>
      <c r="V174" s="17"/>
      <c r="X174" s="23" t="s">
        <v>32</v>
      </c>
      <c r="Y174" s="20">
        <f>IF(B173="PAGADO",0,C178)</f>
        <v>-1065.8100000000004</v>
      </c>
      <c r="AA174" s="215" t="s">
        <v>356</v>
      </c>
      <c r="AB174" s="215"/>
      <c r="AC174" s="215"/>
      <c r="AD174" s="215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218" t="str">
        <f>IF(C178&lt;0,"NO PAGAR","COBRAR")</f>
        <v>NO PAGAR</v>
      </c>
      <c r="C179" s="218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209" t="s">
        <v>9</v>
      </c>
      <c r="C180" s="210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18" t="str">
        <f>IF(Y179&lt;0,"NO PAGAR","COBRAR")</f>
        <v>NO PAGAR</v>
      </c>
      <c r="Y180" s="218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09" t="s">
        <v>9</v>
      </c>
      <c r="Y181" s="210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211" t="s">
        <v>7</v>
      </c>
      <c r="F190" s="212"/>
      <c r="G190" s="213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211" t="s">
        <v>7</v>
      </c>
      <c r="AB190" s="212"/>
      <c r="AC190" s="213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211" t="s">
        <v>7</v>
      </c>
      <c r="O192" s="212"/>
      <c r="P192" s="212"/>
      <c r="Q192" s="213"/>
      <c r="R192" s="18">
        <f>SUM(R176:R191)</f>
        <v>450</v>
      </c>
      <c r="S192" s="3"/>
      <c r="V192" s="17"/>
      <c r="X192" s="12"/>
      <c r="Y192" s="10"/>
      <c r="AJ192" s="211" t="s">
        <v>7</v>
      </c>
      <c r="AK192" s="212"/>
      <c r="AL192" s="212"/>
      <c r="AM192" s="213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214" t="s">
        <v>30</v>
      </c>
      <c r="I214" s="214"/>
      <c r="J214" s="214"/>
      <c r="V214" s="17"/>
      <c r="AA214" s="214" t="s">
        <v>31</v>
      </c>
      <c r="AB214" s="214"/>
      <c r="AC214" s="214"/>
    </row>
    <row r="215" spans="1:43">
      <c r="H215" s="214"/>
      <c r="I215" s="214"/>
      <c r="J215" s="214"/>
      <c r="V215" s="17"/>
      <c r="AA215" s="214"/>
      <c r="AB215" s="214"/>
      <c r="AC215" s="214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215" t="s">
        <v>356</v>
      </c>
      <c r="F219" s="215"/>
      <c r="G219" s="215"/>
      <c r="H219" s="215"/>
      <c r="V219" s="17"/>
      <c r="X219" s="23" t="s">
        <v>32</v>
      </c>
      <c r="Y219" s="20">
        <f>IF(B239="PAGADO",0,C223)</f>
        <v>-2403.2800000000007</v>
      </c>
      <c r="AA219" s="215" t="s">
        <v>529</v>
      </c>
      <c r="AB219" s="215"/>
      <c r="AC219" s="215"/>
      <c r="AD219" s="215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216" t="str">
        <f>IF(C223&lt;0,"NO PAGAR","COBRAR'")</f>
        <v>NO PAGAR</v>
      </c>
      <c r="C225" s="216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216" t="str">
        <f>IF(Y224&lt;0,"NO PAGAR","COBRAR'")</f>
        <v>NO PAGAR</v>
      </c>
      <c r="Y225" s="216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209" t="s">
        <v>9</v>
      </c>
      <c r="C226" s="2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209" t="s">
        <v>9</v>
      </c>
      <c r="Y227" s="2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211" t="s">
        <v>7</v>
      </c>
      <c r="F235" s="212"/>
      <c r="G235" s="213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211" t="s">
        <v>7</v>
      </c>
      <c r="AB235" s="212"/>
      <c r="AC235" s="213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211" t="s">
        <v>7</v>
      </c>
      <c r="O237" s="212"/>
      <c r="P237" s="212"/>
      <c r="Q237" s="213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211" t="s">
        <v>7</v>
      </c>
      <c r="AK237" s="212"/>
      <c r="AL237" s="212"/>
      <c r="AM237" s="213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217" t="s">
        <v>29</v>
      </c>
      <c r="AD260" s="217"/>
      <c r="AE260" s="217"/>
    </row>
    <row r="261" spans="2:41">
      <c r="H261" s="214" t="s">
        <v>28</v>
      </c>
      <c r="I261" s="214"/>
      <c r="J261" s="214"/>
      <c r="V261" s="17"/>
      <c r="AC261" s="217"/>
      <c r="AD261" s="217"/>
      <c r="AE261" s="217"/>
    </row>
    <row r="262" spans="2:41">
      <c r="H262" s="214"/>
      <c r="I262" s="214"/>
      <c r="J262" s="214"/>
      <c r="V262" s="17"/>
      <c r="AC262" s="217"/>
      <c r="AD262" s="217"/>
      <c r="AE262" s="217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215" t="s">
        <v>591</v>
      </c>
      <c r="F266" s="215"/>
      <c r="G266" s="215"/>
      <c r="H266" s="215"/>
      <c r="V266" s="17"/>
      <c r="X266" s="23" t="s">
        <v>32</v>
      </c>
      <c r="Y266" s="20">
        <f>IF(B265="PAGADO",0,C270)</f>
        <v>-1680.7380000000007</v>
      </c>
      <c r="AA266" s="215" t="s">
        <v>591</v>
      </c>
      <c r="AB266" s="215"/>
      <c r="AC266" s="215"/>
      <c r="AD266" s="215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218" t="str">
        <f>IF(C270&lt;0,"NO PAGAR","COBRAR")</f>
        <v>NO PAGAR</v>
      </c>
      <c r="C271" s="218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209" t="s">
        <v>9</v>
      </c>
      <c r="C272" s="2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18" t="str">
        <f>IF(Y271&lt;0,"NO PAGAR","COBRAR")</f>
        <v>NO PAGAR</v>
      </c>
      <c r="Y272" s="218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209" t="s">
        <v>9</v>
      </c>
      <c r="Y273" s="2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211" t="s">
        <v>7</v>
      </c>
      <c r="F282" s="212"/>
      <c r="G282" s="213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211" t="s">
        <v>7</v>
      </c>
      <c r="AB282" s="212"/>
      <c r="AC282" s="213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211" t="s">
        <v>7</v>
      </c>
      <c r="O284" s="212"/>
      <c r="P284" s="212"/>
      <c r="Q284" s="213"/>
      <c r="R284" s="18">
        <f>SUM(R268:R283)</f>
        <v>190</v>
      </c>
      <c r="S284" s="3"/>
      <c r="V284" s="17"/>
      <c r="X284" s="12"/>
      <c r="Y284" s="10"/>
      <c r="AJ284" s="211" t="s">
        <v>7</v>
      </c>
      <c r="AK284" s="212"/>
      <c r="AL284" s="212"/>
      <c r="AM284" s="213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214" t="s">
        <v>30</v>
      </c>
      <c r="I306" s="214"/>
      <c r="J306" s="214"/>
      <c r="V306" s="17"/>
      <c r="AA306" s="214" t="s">
        <v>31</v>
      </c>
      <c r="AB306" s="214"/>
      <c r="AC306" s="214"/>
    </row>
    <row r="307" spans="2:41">
      <c r="H307" s="214"/>
      <c r="I307" s="214"/>
      <c r="J307" s="214"/>
      <c r="V307" s="17"/>
      <c r="AA307" s="214"/>
      <c r="AB307" s="214"/>
      <c r="AC307" s="214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215" t="s">
        <v>356</v>
      </c>
      <c r="F311" s="215"/>
      <c r="G311" s="215"/>
      <c r="H311" s="215"/>
      <c r="V311" s="17"/>
      <c r="X311" s="23" t="s">
        <v>32</v>
      </c>
      <c r="Y311" s="20">
        <f>IF(B1056="PAGADO",0,C315)</f>
        <v>-3648.456000000001</v>
      </c>
      <c r="AA311" s="215" t="s">
        <v>679</v>
      </c>
      <c r="AB311" s="215"/>
      <c r="AC311" s="215"/>
      <c r="AD311" s="215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16" t="str">
        <f>IF(C315&lt;0,"NO PAGAR","COBRAR'")</f>
        <v>NO PAGAR</v>
      </c>
      <c r="C317" s="216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16" t="str">
        <f>IF(Y316&lt;0,"NO PAGAR","COBRAR'")</f>
        <v>NO PAGAR</v>
      </c>
      <c r="Y317" s="216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209" t="s">
        <v>9</v>
      </c>
      <c r="C318" s="210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209" t="s">
        <v>9</v>
      </c>
      <c r="Y319" s="2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561.09799999999996</v>
      </c>
      <c r="E327" s="211" t="s">
        <v>7</v>
      </c>
      <c r="F327" s="212"/>
      <c r="G327" s="213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211" t="s">
        <v>7</v>
      </c>
      <c r="AB327" s="212"/>
      <c r="AC327" s="213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211" t="s">
        <v>7</v>
      </c>
      <c r="O329" s="212"/>
      <c r="P329" s="212"/>
      <c r="Q329" s="213"/>
      <c r="R329" s="18">
        <f>SUM(R313:R328)</f>
        <v>2680</v>
      </c>
      <c r="S329" s="3"/>
      <c r="V329" s="17"/>
      <c r="X329" s="12"/>
      <c r="Y329" s="10"/>
      <c r="AJ329" s="211" t="s">
        <v>7</v>
      </c>
      <c r="AK329" s="212"/>
      <c r="AL329" s="212"/>
      <c r="AM329" s="213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214" t="s">
        <v>28</v>
      </c>
      <c r="I354" s="214"/>
      <c r="J354" s="214"/>
      <c r="V354" s="17"/>
    </row>
    <row r="355" spans="2:40">
      <c r="H355" s="214"/>
      <c r="I355" s="214"/>
      <c r="J355" s="214"/>
      <c r="V355" s="17"/>
    </row>
    <row r="356" spans="2:40">
      <c r="V356" s="17"/>
      <c r="X356" s="230" t="s">
        <v>64</v>
      </c>
      <c r="AB356" s="226" t="s">
        <v>29</v>
      </c>
      <c r="AC356" s="226"/>
      <c r="AD356" s="226"/>
    </row>
    <row r="357" spans="2:40" ht="23.25">
      <c r="B357" s="22" t="s">
        <v>64</v>
      </c>
      <c r="V357" s="17"/>
      <c r="X357" s="230"/>
      <c r="AB357" s="226"/>
      <c r="AC357" s="226"/>
      <c r="AD357" s="226"/>
    </row>
    <row r="358" spans="2:40" ht="23.25">
      <c r="B358" s="23" t="s">
        <v>32</v>
      </c>
      <c r="C358" s="20">
        <f>IF(X311="PAGADO",0,Y316)</f>
        <v>-3968.3760000000011</v>
      </c>
      <c r="V358" s="17"/>
      <c r="X358" s="230"/>
      <c r="AB358" s="226"/>
      <c r="AC358" s="226"/>
      <c r="AD358" s="226"/>
    </row>
    <row r="359" spans="2:40" ht="23.25">
      <c r="B359" s="1" t="s">
        <v>0</v>
      </c>
      <c r="C359" s="19">
        <f>H375</f>
        <v>600</v>
      </c>
      <c r="E359" s="215" t="s">
        <v>591</v>
      </c>
      <c r="F359" s="215"/>
      <c r="G359" s="215"/>
      <c r="H359" s="215"/>
      <c r="V359" s="17"/>
      <c r="X359" s="23" t="s">
        <v>32</v>
      </c>
      <c r="Y359" s="20">
        <f>IF(B358="PAGADO",0,C363)</f>
        <v>-3418.3760000000011</v>
      </c>
      <c r="AA359" s="215" t="s">
        <v>679</v>
      </c>
      <c r="AB359" s="215"/>
      <c r="AC359" s="215"/>
      <c r="AD359" s="215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>
      <c r="B364" s="218" t="str">
        <f>IF(C363&lt;0,"NO PAGAR","COBRAR")</f>
        <v>NO PAGAR</v>
      </c>
      <c r="C364" s="218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>
      <c r="B365" s="209" t="s">
        <v>9</v>
      </c>
      <c r="C365" s="2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18" t="str">
        <f>IF(Y364&lt;0,"NO PAGAR","COBRAR")</f>
        <v>NO PAGAR</v>
      </c>
      <c r="Y365" s="218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209" t="s">
        <v>9</v>
      </c>
      <c r="Y366" s="210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211" t="s">
        <v>7</v>
      </c>
      <c r="AK371" s="212"/>
      <c r="AL371" s="212"/>
      <c r="AM371" s="213"/>
      <c r="AN371" s="115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211" t="s">
        <v>7</v>
      </c>
      <c r="AB374" s="212"/>
      <c r="AC374" s="213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>
      <c r="B375" s="12"/>
      <c r="C375" s="10"/>
      <c r="E375" s="211" t="s">
        <v>7</v>
      </c>
      <c r="F375" s="212"/>
      <c r="G375" s="213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211" t="s">
        <v>7</v>
      </c>
      <c r="O377" s="212"/>
      <c r="P377" s="212"/>
      <c r="Q377" s="213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214" t="s">
        <v>30</v>
      </c>
      <c r="I392" s="214"/>
      <c r="J392" s="214"/>
      <c r="V392" s="17"/>
      <c r="AA392" s="214" t="s">
        <v>31</v>
      </c>
      <c r="AB392" s="214"/>
      <c r="AC392" s="214"/>
    </row>
    <row r="393" spans="1:43">
      <c r="H393" s="214"/>
      <c r="I393" s="214"/>
      <c r="J393" s="214"/>
      <c r="V393" s="17"/>
      <c r="AA393" s="214"/>
      <c r="AB393" s="214"/>
      <c r="AC393" s="214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215" t="s">
        <v>80</v>
      </c>
      <c r="F397" s="215"/>
      <c r="G397" s="215"/>
      <c r="H397" s="215"/>
      <c r="V397" s="17"/>
      <c r="X397" s="23" t="s">
        <v>32</v>
      </c>
      <c r="Y397" s="20">
        <f>IF(B1149="PAGADO",0,C402)</f>
        <v>-3884.1160000000018</v>
      </c>
      <c r="AA397" s="215" t="s">
        <v>591</v>
      </c>
      <c r="AB397" s="215"/>
      <c r="AC397" s="215"/>
      <c r="AD397" s="215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216" t="str">
        <f>IF(Y402&lt;0,"NO PAGAR","COBRAR'")</f>
        <v>NO PAGAR</v>
      </c>
      <c r="Y403" s="216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216" t="str">
        <f>IF(C402&lt;0,"NO PAGAR","COBRAR'")</f>
        <v>NO PAGAR</v>
      </c>
      <c r="C404" s="216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209" t="s">
        <v>9</v>
      </c>
      <c r="C405" s="2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209" t="s">
        <v>9</v>
      </c>
      <c r="Y405" s="210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211" t="s">
        <v>7</v>
      </c>
      <c r="AK408" s="212"/>
      <c r="AL408" s="212"/>
      <c r="AM408" s="213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211" t="s">
        <v>7</v>
      </c>
      <c r="F413" s="212"/>
      <c r="G413" s="213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211" t="s">
        <v>7</v>
      </c>
      <c r="AB413" s="212"/>
      <c r="AC413" s="213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211" t="s">
        <v>7</v>
      </c>
      <c r="O415" s="212"/>
      <c r="P415" s="212"/>
      <c r="Q415" s="213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214" t="s">
        <v>28</v>
      </c>
      <c r="I438" s="214"/>
      <c r="J438" s="214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>
      <c r="H439" s="214"/>
      <c r="I439" s="214"/>
      <c r="J439" s="214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217" t="s">
        <v>29</v>
      </c>
      <c r="AC440" s="217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215" t="s">
        <v>614</v>
      </c>
      <c r="F443" s="215"/>
      <c r="G443" s="215"/>
      <c r="H443" s="215"/>
      <c r="V443" s="17"/>
      <c r="X443" s="23" t="s">
        <v>32</v>
      </c>
      <c r="Y443" s="20">
        <f>IF(B443="PAGADO",0,C448)</f>
        <v>-3182.3660000000018</v>
      </c>
      <c r="AA443" s="215" t="s">
        <v>356</v>
      </c>
      <c r="AB443" s="215"/>
      <c r="AC443" s="215"/>
      <c r="AD443" s="215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218" t="str">
        <f>IF(C448&lt;0,"NO PAGAR","COBRAR")</f>
        <v>NO PAGAR</v>
      </c>
      <c r="C449" s="218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18" t="str">
        <f>IF(Y448&lt;0,"NO PAGAR","COBRAR")</f>
        <v>NO PAGAR</v>
      </c>
      <c r="Y449" s="218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209" t="s">
        <v>9</v>
      </c>
      <c r="C450" s="2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209" t="s">
        <v>9</v>
      </c>
      <c r="Y450" s="210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211" t="s">
        <v>7</v>
      </c>
      <c r="AK454" s="212"/>
      <c r="AL454" s="212"/>
      <c r="AM454" s="213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>
      <c r="B459" s="11" t="s">
        <v>17</v>
      </c>
      <c r="C459" s="10"/>
      <c r="E459" s="211" t="s">
        <v>7</v>
      </c>
      <c r="F459" s="212"/>
      <c r="G459" s="213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211" t="s">
        <v>7</v>
      </c>
      <c r="AB459" s="212"/>
      <c r="AC459" s="213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>
      <c r="B461" s="12"/>
      <c r="C461" s="10"/>
      <c r="N461" s="211" t="s">
        <v>7</v>
      </c>
      <c r="O461" s="212"/>
      <c r="P461" s="212"/>
      <c r="Q461" s="213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214" t="s">
        <v>30</v>
      </c>
      <c r="I477" s="214"/>
      <c r="J477" s="214"/>
      <c r="V477" s="17"/>
      <c r="AA477" s="214" t="s">
        <v>31</v>
      </c>
      <c r="AB477" s="214"/>
      <c r="AC477" s="214"/>
    </row>
    <row r="478" spans="1:43">
      <c r="H478" s="214"/>
      <c r="I478" s="214"/>
      <c r="J478" s="214"/>
      <c r="V478" s="17"/>
      <c r="AA478" s="214"/>
      <c r="AB478" s="214"/>
      <c r="AC478" s="214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215" t="s">
        <v>356</v>
      </c>
      <c r="F482" s="215"/>
      <c r="G482" s="215"/>
      <c r="H482" s="215"/>
      <c r="V482" s="17"/>
      <c r="X482" s="23" t="s">
        <v>32</v>
      </c>
      <c r="Y482" s="20">
        <f>IF(B1246="PAGADO",0,C487)</f>
        <v>-4170.7470000000021</v>
      </c>
      <c r="AA482" s="215" t="s">
        <v>529</v>
      </c>
      <c r="AB482" s="215"/>
      <c r="AC482" s="215"/>
      <c r="AD482" s="215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16" t="str">
        <f>IF(Y487&lt;0,"NO PAGAR","COBRAR'")</f>
        <v>NO PAGAR</v>
      </c>
      <c r="Y488" s="216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216" t="str">
        <f>IF(C487&lt;0,"NO PAGAR","COBRAR'")</f>
        <v>NO PAGAR</v>
      </c>
      <c r="C489" s="216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209" t="s">
        <v>9</v>
      </c>
      <c r="C490" s="210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209" t="s">
        <v>9</v>
      </c>
      <c r="Y490" s="210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953</v>
      </c>
      <c r="C498" s="10">
        <v>48.66</v>
      </c>
      <c r="E498" s="211" t="s">
        <v>7</v>
      </c>
      <c r="F498" s="212"/>
      <c r="G498" s="213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211" t="s">
        <v>7</v>
      </c>
      <c r="AB498" s="212"/>
      <c r="AC498" s="213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211" t="s">
        <v>7</v>
      </c>
      <c r="O500" s="212"/>
      <c r="P500" s="212"/>
      <c r="Q500" s="213"/>
      <c r="R500" s="18">
        <f>SUM(R484:R499)</f>
        <v>1705</v>
      </c>
      <c r="S500" s="3"/>
      <c r="V500" s="17"/>
      <c r="X500" s="12"/>
      <c r="Y500" s="10"/>
      <c r="AJ500" s="211" t="s">
        <v>7</v>
      </c>
      <c r="AK500" s="212"/>
      <c r="AL500" s="212"/>
      <c r="AM500" s="213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217" t="s">
        <v>29</v>
      </c>
      <c r="AD524" s="217"/>
      <c r="AE524" s="217"/>
    </row>
    <row r="525" spans="2:31">
      <c r="H525" s="214" t="s">
        <v>28</v>
      </c>
      <c r="I525" s="214"/>
      <c r="J525" s="214"/>
      <c r="V525" s="17"/>
      <c r="AC525" s="217"/>
      <c r="AD525" s="217"/>
      <c r="AE525" s="217"/>
    </row>
    <row r="526" spans="2:31">
      <c r="H526" s="214"/>
      <c r="I526" s="214"/>
      <c r="J526" s="214"/>
      <c r="V526" s="17"/>
      <c r="AC526" s="217"/>
      <c r="AD526" s="217"/>
      <c r="AE526" s="217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215" t="s">
        <v>591</v>
      </c>
      <c r="F528" s="215"/>
      <c r="G528" s="215"/>
      <c r="H528" s="215"/>
      <c r="V528" s="17"/>
      <c r="X528" s="23" t="s">
        <v>32</v>
      </c>
      <c r="Y528" s="20">
        <f>IF(B528="PAGADO",0,C533)</f>
        <v>-2703.3370000000023</v>
      </c>
      <c r="AA528" s="215" t="s">
        <v>356</v>
      </c>
      <c r="AB528" s="215"/>
      <c r="AC528" s="215"/>
      <c r="AD528" s="215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218" t="str">
        <f>IF(C533&lt;0,"NO PAGAR","COBRAR")</f>
        <v>NO PAGAR</v>
      </c>
      <c r="C534" s="218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18" t="str">
        <f>IF(Y533&lt;0,"NO PAGAR","COBRAR")</f>
        <v>NO PAGAR</v>
      </c>
      <c r="Y534" s="21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209" t="s">
        <v>9</v>
      </c>
      <c r="C535" s="2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09" t="s">
        <v>9</v>
      </c>
      <c r="Y535" s="2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1024</v>
      </c>
      <c r="C544" s="10">
        <v>281.19</v>
      </c>
      <c r="E544" s="211" t="s">
        <v>7</v>
      </c>
      <c r="F544" s="212"/>
      <c r="G544" s="213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211" t="s">
        <v>7</v>
      </c>
      <c r="AB544" s="212"/>
      <c r="AC544" s="213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211" t="s">
        <v>7</v>
      </c>
      <c r="O546" s="212"/>
      <c r="P546" s="212"/>
      <c r="Q546" s="213"/>
      <c r="R546" s="18">
        <f>SUM(R530:R545)</f>
        <v>526.5</v>
      </c>
      <c r="S546" s="3"/>
      <c r="V546" s="17"/>
      <c r="X546" s="12"/>
      <c r="Y546" s="10"/>
      <c r="AJ546" s="211" t="s">
        <v>7</v>
      </c>
      <c r="AK546" s="212"/>
      <c r="AL546" s="212"/>
      <c r="AM546" s="213"/>
      <c r="AN546" s="18">
        <f>SUM(AN530:AN545)</f>
        <v>85</v>
      </c>
      <c r="AO546" s="3"/>
    </row>
    <row r="547" spans="1:43" ht="20.25" customHeight="1" thickBot="1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>
      <c r="B550" s="12"/>
      <c r="C550" s="10"/>
      <c r="Q550" s="166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214" t="s">
        <v>30</v>
      </c>
      <c r="I564" s="214"/>
      <c r="J564" s="214"/>
      <c r="V564" s="17"/>
      <c r="AA564" s="214" t="s">
        <v>31</v>
      </c>
      <c r="AB564" s="214"/>
      <c r="AC564" s="214"/>
    </row>
    <row r="565" spans="1:43">
      <c r="H565" s="214"/>
      <c r="I565" s="214"/>
      <c r="J565" s="214"/>
      <c r="V565" s="17"/>
      <c r="AA565" s="214"/>
      <c r="AB565" s="214"/>
      <c r="AC565" s="214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215" t="s">
        <v>591</v>
      </c>
      <c r="F569" s="215"/>
      <c r="G569" s="215"/>
      <c r="H569" s="215"/>
      <c r="V569" s="17"/>
      <c r="X569" s="23" t="s">
        <v>32</v>
      </c>
      <c r="Y569" s="20">
        <f>IF(B1345="PAGADO",0,C574)</f>
        <v>-2187.0370000000021</v>
      </c>
      <c r="AA569" s="215" t="s">
        <v>356</v>
      </c>
      <c r="AB569" s="215"/>
      <c r="AC569" s="215"/>
      <c r="AD569" s="215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216" t="str">
        <f>IF(Y574&lt;0,"NO PAGAR","COBRAR'")</f>
        <v>NO PAGAR</v>
      </c>
      <c r="Y575" s="216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216" t="str">
        <f>IF(C574&lt;0,"NO PAGAR","COBRAR'")</f>
        <v>NO PAGAR</v>
      </c>
      <c r="C576" s="216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209" t="s">
        <v>9</v>
      </c>
      <c r="C577" s="210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09" t="s">
        <v>9</v>
      </c>
      <c r="Y577" s="2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211" t="s">
        <v>7</v>
      </c>
      <c r="F585" s="212"/>
      <c r="G585" s="213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211" t="s">
        <v>7</v>
      </c>
      <c r="AB585" s="212"/>
      <c r="AC585" s="213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211" t="s">
        <v>7</v>
      </c>
      <c r="O587" s="212"/>
      <c r="P587" s="212"/>
      <c r="Q587" s="213"/>
      <c r="R587" s="18">
        <f>SUM(R571:R586)</f>
        <v>1580</v>
      </c>
      <c r="S587" s="3"/>
      <c r="V587" s="17"/>
      <c r="X587" s="12"/>
      <c r="Y587" s="10"/>
      <c r="AJ587" s="211" t="s">
        <v>7</v>
      </c>
      <c r="AK587" s="212"/>
      <c r="AL587" s="212"/>
      <c r="AM587" s="213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217" t="s">
        <v>29</v>
      </c>
      <c r="AD607" s="217"/>
      <c r="AE607" s="217"/>
    </row>
    <row r="608" spans="2:31">
      <c r="H608" s="214" t="s">
        <v>28</v>
      </c>
      <c r="I608" s="214"/>
      <c r="J608" s="214"/>
      <c r="V608" s="17"/>
      <c r="AC608" s="217"/>
      <c r="AD608" s="217"/>
      <c r="AE608" s="217"/>
    </row>
    <row r="609" spans="2:41">
      <c r="H609" s="214"/>
      <c r="I609" s="214"/>
      <c r="J609" s="214"/>
      <c r="V609" s="17"/>
      <c r="AC609" s="217"/>
      <c r="AD609" s="217"/>
      <c r="AE609" s="217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215" t="s">
        <v>356</v>
      </c>
      <c r="F611" s="215"/>
      <c r="G611" s="215"/>
      <c r="H611" s="215"/>
      <c r="V611" s="17"/>
      <c r="X611" s="23" t="s">
        <v>32</v>
      </c>
      <c r="Y611" s="20">
        <f>IF(B611="PAGADO",0,C616)</f>
        <v>-1752.9910000000023</v>
      </c>
      <c r="AA611" s="215" t="s">
        <v>254</v>
      </c>
      <c r="AB611" s="215"/>
      <c r="AC611" s="215"/>
      <c r="AD611" s="215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218" t="str">
        <f>IF(C616&lt;0,"NO PAGAR","COBRAR")</f>
        <v>NO PAGAR</v>
      </c>
      <c r="C617" s="218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18" t="str">
        <f>IF(Y616&lt;0,"NO PAGAR","COBRAR")</f>
        <v>NO PAGAR</v>
      </c>
      <c r="Y617" s="218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209" t="s">
        <v>9</v>
      </c>
      <c r="C618" s="2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209" t="s">
        <v>9</v>
      </c>
      <c r="Y618" s="2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211" t="s">
        <v>7</v>
      </c>
      <c r="F627" s="212"/>
      <c r="G627" s="213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211" t="s">
        <v>7</v>
      </c>
      <c r="AB627" s="212"/>
      <c r="AC627" s="213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211" t="s">
        <v>7</v>
      </c>
      <c r="O629" s="212"/>
      <c r="P629" s="212"/>
      <c r="Q629" s="213"/>
      <c r="R629" s="18">
        <f>SUM(R613:R628)</f>
        <v>179</v>
      </c>
      <c r="S629" s="3"/>
      <c r="V629" s="17"/>
      <c r="X629" s="12"/>
      <c r="Y629" s="10"/>
      <c r="AJ629" s="211" t="s">
        <v>7</v>
      </c>
      <c r="AK629" s="212"/>
      <c r="AL629" s="212"/>
      <c r="AM629" s="213"/>
      <c r="AN629" s="18">
        <f>SUM(AN613:AN628)</f>
        <v>205</v>
      </c>
      <c r="AO629" s="3"/>
    </row>
    <row r="630" spans="2:41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214" t="s">
        <v>30</v>
      </c>
      <c r="I651" s="214"/>
      <c r="J651" s="214"/>
      <c r="V651" s="17"/>
      <c r="AA651" s="214" t="s">
        <v>31</v>
      </c>
      <c r="AB651" s="214"/>
      <c r="AC651" s="214"/>
    </row>
    <row r="652" spans="1:43">
      <c r="H652" s="214"/>
      <c r="I652" s="214"/>
      <c r="J652" s="214"/>
      <c r="V652" s="17"/>
      <c r="AA652" s="214"/>
      <c r="AB652" s="214"/>
      <c r="AC652" s="214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215" t="s">
        <v>356</v>
      </c>
      <c r="F656" s="215"/>
      <c r="G656" s="215"/>
      <c r="H656" s="215"/>
      <c r="V656" s="17"/>
      <c r="X656" s="23" t="s">
        <v>32</v>
      </c>
      <c r="Y656" s="20">
        <f>IF(B1438="PAGADO",0,C661)</f>
        <v>-2262.0810000000019</v>
      </c>
      <c r="AA656" s="215" t="s">
        <v>254</v>
      </c>
      <c r="AB656" s="215"/>
      <c r="AC656" s="215"/>
      <c r="AD656" s="215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16" t="str">
        <f>IF(Y661&lt;0,"NO PAGAR","COBRAR'")</f>
        <v>NO PAGAR</v>
      </c>
      <c r="Y662" s="216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216" t="str">
        <f>IF(C661&lt;0,"NO PAGAR","COBRAR'")</f>
        <v>NO PAGAR</v>
      </c>
      <c r="C663" s="216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209" t="s">
        <v>9</v>
      </c>
      <c r="C664" s="2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209" t="s">
        <v>9</v>
      </c>
      <c r="Y664" s="2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211" t="s">
        <v>7</v>
      </c>
      <c r="F672" s="212"/>
      <c r="G672" s="213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211" t="s">
        <v>7</v>
      </c>
      <c r="AB672" s="212"/>
      <c r="AC672" s="213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>
      <c r="B674" s="12"/>
      <c r="C674" s="10"/>
      <c r="N674" s="211" t="s">
        <v>7</v>
      </c>
      <c r="O674" s="212"/>
      <c r="P674" s="212"/>
      <c r="Q674" s="213"/>
      <c r="R674" s="18">
        <f>SUM(R658:R673)</f>
        <v>1500</v>
      </c>
      <c r="S674" s="3"/>
      <c r="V674" s="17"/>
      <c r="X674" s="12"/>
      <c r="Y674" s="10"/>
      <c r="AJ674" s="211" t="s">
        <v>7</v>
      </c>
      <c r="AK674" s="212"/>
      <c r="AL674" s="212"/>
      <c r="AM674" s="213"/>
      <c r="AN674" s="18">
        <f>SUM(AN658:AN673)</f>
        <v>310</v>
      </c>
      <c r="AO674" s="3"/>
    </row>
    <row r="675" spans="2:43" ht="15.75" thickBot="1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>
      <c r="B676" s="12"/>
      <c r="C676" s="10"/>
      <c r="V676" s="17"/>
      <c r="X676" s="12"/>
      <c r="Y676" s="10"/>
    </row>
    <row r="677" spans="2:43">
      <c r="B677" s="12"/>
      <c r="C677" s="10"/>
      <c r="E677" s="14"/>
      <c r="V677" s="17"/>
      <c r="X677" s="12"/>
      <c r="Y677" s="10"/>
      <c r="AA677" s="14"/>
    </row>
    <row r="678" spans="2:43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>
      <c r="E679" s="1" t="s">
        <v>19</v>
      </c>
      <c r="V679" s="17"/>
      <c r="AA679" s="1" t="s">
        <v>19</v>
      </c>
    </row>
    <row r="680" spans="2:43">
      <c r="V680" s="17"/>
    </row>
    <row r="681" spans="2:43">
      <c r="V681" s="17"/>
    </row>
    <row r="682" spans="2:43">
      <c r="V682" s="17"/>
    </row>
    <row r="683" spans="2:43">
      <c r="V683" s="17"/>
    </row>
    <row r="684" spans="2:43">
      <c r="V684" s="17"/>
    </row>
    <row r="685" spans="2:43">
      <c r="V685" s="17"/>
    </row>
    <row r="686" spans="2:43">
      <c r="V686" s="17"/>
    </row>
    <row r="687" spans="2:43">
      <c r="V687" s="17"/>
    </row>
    <row r="688" spans="2:43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217" t="s">
        <v>29</v>
      </c>
      <c r="AD692" s="217"/>
      <c r="AE692" s="217"/>
    </row>
    <row r="693" spans="2:41">
      <c r="H693" s="214" t="s">
        <v>28</v>
      </c>
      <c r="I693" s="214"/>
      <c r="J693" s="214"/>
      <c r="V693" s="17"/>
      <c r="AC693" s="217"/>
      <c r="AD693" s="217"/>
      <c r="AE693" s="217"/>
    </row>
    <row r="694" spans="2:41">
      <c r="H694" s="214"/>
      <c r="I694" s="214"/>
      <c r="J694" s="214"/>
      <c r="V694" s="17"/>
      <c r="AC694" s="217"/>
      <c r="AD694" s="217"/>
      <c r="AE694" s="217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6.25">
      <c r="B698" s="23" t="s">
        <v>32</v>
      </c>
      <c r="C698" s="20">
        <f>IF(X656="PAGADO",0,Y661)</f>
        <v>-2480.981000000002</v>
      </c>
      <c r="E698" s="215" t="s">
        <v>356</v>
      </c>
      <c r="F698" s="215"/>
      <c r="G698" s="215"/>
      <c r="H698" s="215"/>
      <c r="V698" s="17"/>
      <c r="X698" s="23" t="s">
        <v>32</v>
      </c>
      <c r="Y698" s="20">
        <f>IF(B698="PAGADO",0,C703)</f>
        <v>-418.08100000000195</v>
      </c>
      <c r="AA698" s="215" t="s">
        <v>254</v>
      </c>
      <c r="AB698" s="215"/>
      <c r="AC698" s="215"/>
      <c r="AD698" s="215"/>
      <c r="AK698" s="222" t="s">
        <v>110</v>
      </c>
      <c r="AL698" s="222"/>
      <c r="AM698" s="222"/>
    </row>
    <row r="699" spans="2:41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>
      <c r="B704" s="218" t="str">
        <f>IF(C703&lt;0,"NO PAGAR","COBRAR")</f>
        <v>NO PAGAR</v>
      </c>
      <c r="C704" s="218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18" t="str">
        <f>IF(Y703&lt;0,"NO PAGAR","COBRAR")</f>
        <v>NO PAGAR</v>
      </c>
      <c r="Y704" s="218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>
      <c r="B705" s="209" t="s">
        <v>9</v>
      </c>
      <c r="C705" s="210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209" t="s">
        <v>9</v>
      </c>
      <c r="Y705" s="210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1334</v>
      </c>
      <c r="C714" s="10">
        <f>R720</f>
        <v>193</v>
      </c>
      <c r="E714" s="211" t="s">
        <v>7</v>
      </c>
      <c r="F714" s="212"/>
      <c r="G714" s="213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211" t="s">
        <v>7</v>
      </c>
      <c r="AB714" s="212"/>
      <c r="AC714" s="213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211" t="s">
        <v>7</v>
      </c>
      <c r="O716" s="212"/>
      <c r="P716" s="212"/>
      <c r="Q716" s="213"/>
      <c r="R716" s="18">
        <f>SUM(R700:R715)</f>
        <v>270</v>
      </c>
      <c r="S716" s="3"/>
      <c r="V716" s="17"/>
      <c r="X716" s="12"/>
      <c r="Y716" s="10"/>
      <c r="AJ716" s="211" t="s">
        <v>7</v>
      </c>
      <c r="AK716" s="212"/>
      <c r="AL716" s="212"/>
      <c r="AM716" s="213"/>
      <c r="AN716" s="18">
        <f>SUM(AN700:AN715)</f>
        <v>1900</v>
      </c>
      <c r="AO716" s="3"/>
    </row>
    <row r="717" spans="2:41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>
      <c r="V722" s="17"/>
    </row>
    <row r="723" spans="1:43">
      <c r="E723" s="1"/>
      <c r="V723" s="17"/>
      <c r="AA723" s="1"/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V733" s="17"/>
    </row>
    <row r="734" spans="1:43">
      <c r="H734" s="214" t="s">
        <v>30</v>
      </c>
      <c r="I734" s="214"/>
      <c r="J734" s="214"/>
      <c r="V734" s="17"/>
      <c r="AA734" s="214" t="s">
        <v>31</v>
      </c>
      <c r="AB734" s="214"/>
      <c r="AC734" s="214"/>
    </row>
    <row r="735" spans="1:43">
      <c r="H735" s="214"/>
      <c r="I735" s="214"/>
      <c r="J735" s="214"/>
      <c r="V735" s="17"/>
      <c r="AA735" s="214"/>
      <c r="AB735" s="214"/>
      <c r="AC735" s="214"/>
    </row>
    <row r="736" spans="1:43" ht="23.25">
      <c r="B736" s="24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IF(X698="PAGADO",0,C703)</f>
        <v>-418.08100000000195</v>
      </c>
      <c r="E737" s="215" t="s">
        <v>356</v>
      </c>
      <c r="F737" s="215"/>
      <c r="G737" s="215"/>
      <c r="H737" s="215"/>
      <c r="V737" s="17"/>
      <c r="X737" s="23" t="s">
        <v>32</v>
      </c>
      <c r="Y737" s="20">
        <f>IF(B1531="PAGADO",0,C742)</f>
        <v>156.718999999998</v>
      </c>
      <c r="AA737" s="215" t="s">
        <v>254</v>
      </c>
      <c r="AB737" s="215"/>
      <c r="AC737" s="215"/>
      <c r="AD737" s="215"/>
      <c r="AK737" s="215" t="s">
        <v>10</v>
      </c>
      <c r="AL737" s="215"/>
      <c r="AM737" s="215"/>
    </row>
    <row r="738" spans="2:41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216" t="str">
        <f>IF(Y742&lt;0,"NO PAGAR","COBRAR'")</f>
        <v>COBRAR'</v>
      </c>
      <c r="Y743" s="216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>
      <c r="B744" s="216" t="str">
        <f>IF(C742&lt;0,"NO PAGAR","COBRAR'")</f>
        <v>COBRAR'</v>
      </c>
      <c r="C744" s="216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209" t="s">
        <v>9</v>
      </c>
      <c r="C745" s="2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09" t="s">
        <v>9</v>
      </c>
      <c r="Y745" s="2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211" t="s">
        <v>7</v>
      </c>
      <c r="F753" s="212"/>
      <c r="G753" s="213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211" t="s">
        <v>7</v>
      </c>
      <c r="AB753" s="212"/>
      <c r="AC753" s="213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211" t="s">
        <v>7</v>
      </c>
      <c r="O755" s="212"/>
      <c r="P755" s="212"/>
      <c r="Q755" s="213"/>
      <c r="R755" s="18">
        <f>SUM(R739:R754)</f>
        <v>100</v>
      </c>
      <c r="S755" s="3"/>
      <c r="V755" s="17"/>
      <c r="X755" s="12"/>
      <c r="Y755" s="10"/>
      <c r="AJ755" s="211" t="s">
        <v>7</v>
      </c>
      <c r="AK755" s="212"/>
      <c r="AL755" s="212"/>
      <c r="AM755" s="213"/>
      <c r="AN755" s="18">
        <f>SUM(AN739:AN754)</f>
        <v>304</v>
      </c>
      <c r="AO755" s="3"/>
    </row>
    <row r="756" spans="2:41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>
      <c r="E763" s="1" t="s">
        <v>19</v>
      </c>
      <c r="V763" s="17"/>
      <c r="AA763" s="1" t="s">
        <v>19</v>
      </c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</row>
    <row r="775" spans="2:41">
      <c r="V775" s="17"/>
    </row>
    <row r="776" spans="2:41">
      <c r="V776" s="17"/>
      <c r="AC776" s="217" t="s">
        <v>29</v>
      </c>
      <c r="AD776" s="217"/>
      <c r="AE776" s="217"/>
    </row>
    <row r="777" spans="2:41">
      <c r="H777" s="214" t="s">
        <v>28</v>
      </c>
      <c r="I777" s="214"/>
      <c r="J777" s="214"/>
      <c r="V777" s="17"/>
      <c r="AC777" s="217"/>
      <c r="AD777" s="217"/>
      <c r="AE777" s="217"/>
    </row>
    <row r="778" spans="2:41">
      <c r="H778" s="214"/>
      <c r="I778" s="214"/>
      <c r="J778" s="214"/>
      <c r="V778" s="17"/>
      <c r="AC778" s="217"/>
      <c r="AD778" s="217"/>
      <c r="AE778" s="217"/>
    </row>
    <row r="779" spans="2:41">
      <c r="V779" s="17"/>
    </row>
    <row r="780" spans="2:41">
      <c r="V780" s="17"/>
    </row>
    <row r="781" spans="2:41" ht="23.25">
      <c r="B781" s="22" t="s">
        <v>70</v>
      </c>
      <c r="V781" s="17"/>
      <c r="X781" s="22" t="s">
        <v>70</v>
      </c>
    </row>
    <row r="782" spans="2:41" ht="23.25">
      <c r="B782" s="23" t="s">
        <v>32</v>
      </c>
      <c r="C782" s="20">
        <f>IF(X737="PAGADO",0,Y742)</f>
        <v>52.718999999998005</v>
      </c>
      <c r="E782" s="215" t="s">
        <v>679</v>
      </c>
      <c r="F782" s="215"/>
      <c r="G782" s="215"/>
      <c r="H782" s="215"/>
      <c r="O782" s="215" t="s">
        <v>431</v>
      </c>
      <c r="P782" s="215"/>
      <c r="Q782" s="215"/>
      <c r="V782" s="17"/>
      <c r="X782" s="23" t="s">
        <v>32</v>
      </c>
      <c r="Y782" s="20">
        <f>IF(B782="PAGADO",0,C787)</f>
        <v>-613.64000000000192</v>
      </c>
      <c r="AA782" s="215" t="s">
        <v>356</v>
      </c>
      <c r="AB782" s="215"/>
      <c r="AC782" s="215"/>
      <c r="AD782" s="215"/>
    </row>
    <row r="783" spans="2:41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>
      <c r="C784" s="20"/>
      <c r="E784" s="4" t="s">
        <v>1438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1346</v>
      </c>
      <c r="AC784" s="3" t="s">
        <v>200</v>
      </c>
      <c r="AD784" s="5">
        <v>120</v>
      </c>
      <c r="AJ784" s="25">
        <v>45211</v>
      </c>
      <c r="AK784" s="3" t="s">
        <v>110</v>
      </c>
      <c r="AL784" s="3"/>
      <c r="AM784" s="3"/>
      <c r="AN784" s="18">
        <v>340</v>
      </c>
      <c r="AO784" s="3"/>
    </row>
    <row r="785" spans="2:41">
      <c r="B785" s="1" t="s">
        <v>24</v>
      </c>
      <c r="C785" s="19">
        <f>IF(C782&gt;0,C782+C783,C783)</f>
        <v>587.44899999999802</v>
      </c>
      <c r="E785" s="4" t="s">
        <v>1439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120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9</v>
      </c>
      <c r="C786" s="20">
        <f>C809</f>
        <v>1201.0889999999999</v>
      </c>
      <c r="E786" s="4">
        <v>45183</v>
      </c>
      <c r="F786" s="3" t="s">
        <v>1459</v>
      </c>
      <c r="G786" s="3" t="s">
        <v>1460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1032.7400000000018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6" t="s">
        <v>25</v>
      </c>
      <c r="C787" s="21">
        <f>C785-C786</f>
        <v>-613.64000000000192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-912.74000000000183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>
      <c r="B788" s="218" t="str">
        <f>IF(C787&lt;0,"NO PAGAR","COBRAR")</f>
        <v>NO PAGAR</v>
      </c>
      <c r="C788" s="218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218" t="str">
        <f>IF(Y787&lt;0,"NO PAGAR","COBRAR")</f>
        <v>NO PAGAR</v>
      </c>
      <c r="Y788" s="218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209" t="s">
        <v>9</v>
      </c>
      <c r="C789" s="2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209" t="s">
        <v>9</v>
      </c>
      <c r="Y789" s="2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1507</v>
      </c>
      <c r="C798" s="10">
        <f>S805</f>
        <v>251.91900000000001</v>
      </c>
      <c r="E798" s="211" t="s">
        <v>7</v>
      </c>
      <c r="F798" s="212"/>
      <c r="G798" s="213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211" t="s">
        <v>7</v>
      </c>
      <c r="AB798" s="212"/>
      <c r="AC798" s="213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>
      <c r="B800" s="12"/>
      <c r="C800" s="10"/>
      <c r="N800" s="211" t="s">
        <v>7</v>
      </c>
      <c r="O800" s="212"/>
      <c r="P800" s="212"/>
      <c r="Q800" s="213"/>
      <c r="R800" s="18">
        <f>SUM(R784:R799)</f>
        <v>730.51</v>
      </c>
      <c r="S800" s="3"/>
      <c r="V800" s="17"/>
      <c r="X800" s="12"/>
      <c r="Y800" s="10"/>
      <c r="AJ800" s="211" t="s">
        <v>7</v>
      </c>
      <c r="AK800" s="212"/>
      <c r="AL800" s="212"/>
      <c r="AM800" s="213"/>
      <c r="AN800" s="18">
        <f>SUM(AN784:AN799)</f>
        <v>340</v>
      </c>
      <c r="AO800" s="3"/>
    </row>
    <row r="801" spans="2:27">
      <c r="B801" s="12"/>
      <c r="C801" s="10"/>
      <c r="N801" s="125" t="s">
        <v>556</v>
      </c>
      <c r="O801" s="126">
        <v>45191.084108800002</v>
      </c>
      <c r="P801" s="125" t="s">
        <v>1485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>
      <c r="B802" s="12"/>
      <c r="C802" s="10"/>
      <c r="N802" s="125" t="s">
        <v>556</v>
      </c>
      <c r="O802" s="126">
        <v>45192.417129629997</v>
      </c>
      <c r="P802" s="125" t="s">
        <v>1484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>
      <c r="B803" s="12"/>
      <c r="C803" s="10"/>
      <c r="E803" s="14"/>
      <c r="N803" s="125" t="s">
        <v>556</v>
      </c>
      <c r="O803" s="126">
        <v>45189.589895830002</v>
      </c>
      <c r="P803" s="125" t="s">
        <v>1483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>
      <c r="B804" s="12"/>
      <c r="C804" s="10"/>
      <c r="N804" s="125" t="s">
        <v>556</v>
      </c>
      <c r="O804" s="126">
        <v>45197.968854170002</v>
      </c>
      <c r="P804" s="125" t="s">
        <v>1482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1"/>
      <c r="C808" s="10"/>
      <c r="V808" s="17"/>
      <c r="X808" s="11"/>
      <c r="Y808" s="10"/>
    </row>
    <row r="809" spans="2:27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1032.7400000000018</v>
      </c>
    </row>
    <row r="810" spans="2:27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>
      <c r="E811" s="1" t="s">
        <v>19</v>
      </c>
      <c r="V811" s="17"/>
      <c r="AA811" s="1" t="s">
        <v>19</v>
      </c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1:43">
      <c r="V817" s="17"/>
    </row>
    <row r="818" spans="1:43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V821" s="17"/>
    </row>
    <row r="822" spans="1:43">
      <c r="H822" s="214" t="s">
        <v>30</v>
      </c>
      <c r="I822" s="214"/>
      <c r="J822" s="214"/>
      <c r="V822" s="17"/>
      <c r="AA822" s="214" t="s">
        <v>31</v>
      </c>
      <c r="AB822" s="214"/>
      <c r="AC822" s="214"/>
    </row>
    <row r="823" spans="1:43">
      <c r="H823" s="214"/>
      <c r="I823" s="214"/>
      <c r="J823" s="214"/>
      <c r="V823" s="17"/>
      <c r="AA823" s="214"/>
      <c r="AB823" s="214"/>
      <c r="AC823" s="214"/>
    </row>
    <row r="824" spans="1:43">
      <c r="V824" s="17"/>
    </row>
    <row r="825" spans="1:43">
      <c r="V825" s="17"/>
    </row>
    <row r="826" spans="1:43" ht="23.25">
      <c r="B826" s="24" t="s">
        <v>70</v>
      </c>
      <c r="V826" s="17"/>
      <c r="X826" s="22" t="s">
        <v>70</v>
      </c>
    </row>
    <row r="827" spans="1:43" ht="26.25">
      <c r="B827" s="23" t="s">
        <v>32</v>
      </c>
      <c r="C827" s="20">
        <f>IF(X782="PAGADO",0,C787)</f>
        <v>-613.64000000000192</v>
      </c>
      <c r="E827" s="215" t="s">
        <v>356</v>
      </c>
      <c r="F827" s="215"/>
      <c r="G827" s="215"/>
      <c r="H827" s="215"/>
      <c r="V827" s="17"/>
      <c r="X827" s="23" t="s">
        <v>32</v>
      </c>
      <c r="Y827" s="20">
        <f>IF(B1624="PAGADO",0,C832)</f>
        <v>-1618.1800000000017</v>
      </c>
      <c r="AA827" s="215" t="s">
        <v>679</v>
      </c>
      <c r="AB827" s="215"/>
      <c r="AC827" s="215"/>
      <c r="AD827" s="215"/>
      <c r="AK827" s="238" t="s">
        <v>188</v>
      </c>
      <c r="AL827" s="238"/>
    </row>
    <row r="828" spans="1:43">
      <c r="B828" s="1" t="s">
        <v>0</v>
      </c>
      <c r="C828" s="19">
        <f>H843</f>
        <v>1315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730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>
        <v>45174</v>
      </c>
      <c r="F829" s="3" t="s">
        <v>397</v>
      </c>
      <c r="G829" s="3" t="s">
        <v>170</v>
      </c>
      <c r="H829" s="5">
        <v>330</v>
      </c>
      <c r="N829" s="25">
        <v>45216</v>
      </c>
      <c r="O829" s="3" t="s">
        <v>110</v>
      </c>
      <c r="P829" s="3"/>
      <c r="Q829" s="3"/>
      <c r="R829" s="18">
        <v>1550</v>
      </c>
      <c r="S829" s="3"/>
      <c r="V829" s="17"/>
      <c r="Y829" s="20"/>
      <c r="AA829" s="4">
        <v>45220</v>
      </c>
      <c r="AB829" s="3" t="s">
        <v>1570</v>
      </c>
      <c r="AC829" s="3" t="s">
        <v>203</v>
      </c>
      <c r="AD829" s="5">
        <v>580</v>
      </c>
      <c r="AJ829" s="25">
        <v>45222</v>
      </c>
      <c r="AK829" s="3" t="s">
        <v>110</v>
      </c>
      <c r="AL829" s="3"/>
      <c r="AM829" s="3">
        <v>1495</v>
      </c>
      <c r="AN829" s="18">
        <v>100</v>
      </c>
      <c r="AO829" s="3"/>
    </row>
    <row r="830" spans="1:43">
      <c r="B830" s="1" t="s">
        <v>24</v>
      </c>
      <c r="C830" s="19">
        <f>IF(C827&gt;0,C827+C828,C828)</f>
        <v>1315</v>
      </c>
      <c r="E830" s="4">
        <v>45184</v>
      </c>
      <c r="F830" s="3" t="s">
        <v>397</v>
      </c>
      <c r="G830" s="3" t="s">
        <v>200</v>
      </c>
      <c r="H830" s="5">
        <v>170</v>
      </c>
      <c r="N830" s="25">
        <v>45216</v>
      </c>
      <c r="O830" s="3" t="s">
        <v>1547</v>
      </c>
      <c r="P830" s="3"/>
      <c r="Q830" s="3"/>
      <c r="R830" s="18">
        <v>100</v>
      </c>
      <c r="S830" s="3"/>
      <c r="V830" s="17"/>
      <c r="X830" s="1" t="s">
        <v>24</v>
      </c>
      <c r="Y830" s="19">
        <f>IF(Y827&gt;0,Y827+Y828,Y828)</f>
        <v>730</v>
      </c>
      <c r="AA830" s="4">
        <v>45202</v>
      </c>
      <c r="AB830" s="3" t="s">
        <v>412</v>
      </c>
      <c r="AC830" s="3" t="s">
        <v>169</v>
      </c>
      <c r="AD830" s="5">
        <v>150</v>
      </c>
      <c r="AJ830" s="25">
        <v>45222</v>
      </c>
      <c r="AK830" s="3" t="s">
        <v>1385</v>
      </c>
      <c r="AL830" s="3"/>
      <c r="AM830" s="3"/>
      <c r="AN830" s="18">
        <v>100</v>
      </c>
      <c r="AO830" s="3"/>
    </row>
    <row r="831" spans="1:43">
      <c r="B831" s="1" t="s">
        <v>9</v>
      </c>
      <c r="C831" s="20">
        <f>C852</f>
        <v>2933.1800000000017</v>
      </c>
      <c r="E831" s="4">
        <v>45194</v>
      </c>
      <c r="F831" s="3" t="s">
        <v>412</v>
      </c>
      <c r="G831" s="3" t="s">
        <v>200</v>
      </c>
      <c r="H831" s="5">
        <v>200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2185.5300000000016</v>
      </c>
      <c r="AA831" s="4"/>
      <c r="AB831" s="3"/>
      <c r="AC831" s="3"/>
      <c r="AD831" s="5"/>
      <c r="AJ831" s="25">
        <v>45224</v>
      </c>
      <c r="AK831" s="3" t="s">
        <v>1587</v>
      </c>
      <c r="AL831" s="3"/>
      <c r="AM831" s="3"/>
      <c r="AN831" s="18">
        <v>100</v>
      </c>
      <c r="AO831" s="3"/>
    </row>
    <row r="832" spans="1:43">
      <c r="B832" s="6" t="s">
        <v>26</v>
      </c>
      <c r="C832" s="21">
        <f>C830-C831</f>
        <v>-1618.1800000000017</v>
      </c>
      <c r="E832" s="4">
        <v>45196</v>
      </c>
      <c r="F832" s="3" t="s">
        <v>412</v>
      </c>
      <c r="G832" s="3" t="s">
        <v>200</v>
      </c>
      <c r="H832" s="5">
        <v>200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-1455.5300000000016</v>
      </c>
      <c r="AA832" s="4"/>
      <c r="AB832" s="3"/>
      <c r="AC832" s="3"/>
      <c r="AD832" s="5"/>
      <c r="AJ832" s="25">
        <v>45225</v>
      </c>
      <c r="AK832" s="3" t="s">
        <v>110</v>
      </c>
      <c r="AL832" s="3"/>
      <c r="AM832" s="3"/>
      <c r="AN832" s="18">
        <v>200</v>
      </c>
      <c r="AO832" s="3"/>
    </row>
    <row r="833" spans="2:41" ht="23.25">
      <c r="B833" s="6"/>
      <c r="C833" s="7"/>
      <c r="E833" s="4">
        <v>45197</v>
      </c>
      <c r="F833" s="3" t="s">
        <v>412</v>
      </c>
      <c r="G833" s="3" t="s">
        <v>1552</v>
      </c>
      <c r="H833" s="5">
        <v>415</v>
      </c>
      <c r="N833" s="3"/>
      <c r="O833" s="3"/>
      <c r="P833" s="3"/>
      <c r="Q833" s="3"/>
      <c r="R833" s="18"/>
      <c r="S833" s="3"/>
      <c r="V833" s="17"/>
      <c r="X833" s="216" t="str">
        <f>IF(Y832&lt;0,"NO PAGAR","COBRAR'")</f>
        <v>NO PAGAR</v>
      </c>
      <c r="Y833" s="216"/>
      <c r="AA833" s="4"/>
      <c r="AB833" s="3"/>
      <c r="AC833" s="3"/>
      <c r="AD833" s="5"/>
      <c r="AJ833" s="25">
        <v>45225</v>
      </c>
      <c r="AK833" s="3" t="s">
        <v>110</v>
      </c>
      <c r="AL833" s="3"/>
      <c r="AM833" s="3"/>
      <c r="AN833" s="18">
        <v>67.349999999999994</v>
      </c>
      <c r="AO833" s="3"/>
    </row>
    <row r="834" spans="2:41" ht="23.25">
      <c r="B834" s="216" t="str">
        <f>IF(C832&lt;0,"NO PAGAR","COBRAR'")</f>
        <v>NO PAGAR</v>
      </c>
      <c r="C834" s="216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209" t="s">
        <v>9</v>
      </c>
      <c r="C835" s="2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209" t="s">
        <v>9</v>
      </c>
      <c r="Y835" s="2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9" t="str">
        <f>IF(Y787&lt;0,"SALDO ADELANTADO","SALDO A FAVOR '")</f>
        <v>SALDO ADELANTADO</v>
      </c>
      <c r="C836" s="10">
        <f>IF(Y787&lt;=0,Y787*-1)</f>
        <v>912.74000000000183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1618.1800000000017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1650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567.35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211" t="s">
        <v>7</v>
      </c>
      <c r="F843" s="212"/>
      <c r="G843" s="213"/>
      <c r="H843" s="5">
        <f>SUM(H829:H842)</f>
        <v>1315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1" t="s">
        <v>7</v>
      </c>
      <c r="AB843" s="212"/>
      <c r="AC843" s="213"/>
      <c r="AD843" s="5">
        <f>SUM(AD829:AD842)</f>
        <v>730</v>
      </c>
      <c r="AJ843" s="3"/>
      <c r="AK843" s="3"/>
      <c r="AL843" s="3"/>
      <c r="AM843" s="3"/>
      <c r="AN843" s="18"/>
      <c r="AO843" s="3"/>
    </row>
    <row r="844" spans="2:41">
      <c r="B844" s="11" t="s">
        <v>1560</v>
      </c>
      <c r="C844" s="10">
        <f>R851</f>
        <v>370.44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211" t="s">
        <v>7</v>
      </c>
      <c r="O845" s="212"/>
      <c r="P845" s="212"/>
      <c r="Q845" s="213"/>
      <c r="R845" s="18">
        <f>SUM(R829:R844)</f>
        <v>1650</v>
      </c>
      <c r="S845" s="3"/>
      <c r="V845" s="17"/>
      <c r="X845" s="12"/>
      <c r="Y845" s="10"/>
      <c r="AJ845" s="211" t="s">
        <v>7</v>
      </c>
      <c r="AK845" s="212"/>
      <c r="AL845" s="212"/>
      <c r="AM845" s="213"/>
      <c r="AN845" s="18">
        <f>SUM(AN829:AN844)</f>
        <v>567.35</v>
      </c>
      <c r="AO845" s="3"/>
    </row>
    <row r="846" spans="2:41">
      <c r="B846" s="12"/>
      <c r="C846" s="10"/>
      <c r="N846" t="s">
        <v>1556</v>
      </c>
      <c r="O846" s="196">
        <v>44995</v>
      </c>
      <c r="P846" t="s">
        <v>556</v>
      </c>
      <c r="Q846" t="s">
        <v>474</v>
      </c>
      <c r="R846">
        <v>61.4</v>
      </c>
      <c r="S846">
        <v>35.082999999999998</v>
      </c>
      <c r="V846" s="17"/>
      <c r="X846" s="12"/>
      <c r="Y846" s="10"/>
    </row>
    <row r="847" spans="2:41">
      <c r="B847" s="12"/>
      <c r="C847" s="10"/>
      <c r="N847" t="s">
        <v>1556</v>
      </c>
      <c r="O847" s="196">
        <v>45056</v>
      </c>
      <c r="P847" t="s">
        <v>556</v>
      </c>
      <c r="Q847" t="s">
        <v>474</v>
      </c>
      <c r="R847">
        <v>57.277999999999999</v>
      </c>
      <c r="S847">
        <v>32.729999999999997</v>
      </c>
      <c r="V847" s="17"/>
      <c r="X847" s="12"/>
      <c r="Y847" s="10"/>
    </row>
    <row r="848" spans="2:41">
      <c r="B848" s="12"/>
      <c r="C848" s="10"/>
      <c r="E848" s="14"/>
      <c r="N848" t="s">
        <v>1556</v>
      </c>
      <c r="O848" s="196">
        <v>45087</v>
      </c>
      <c r="P848" t="s">
        <v>556</v>
      </c>
      <c r="Q848" t="s">
        <v>474</v>
      </c>
      <c r="R848">
        <v>89.001999999999995</v>
      </c>
      <c r="S848">
        <v>50.857999999999997</v>
      </c>
      <c r="V848" s="17"/>
      <c r="X848" s="12"/>
      <c r="Y848" s="10"/>
      <c r="AA848" s="14"/>
    </row>
    <row r="849" spans="2:29">
      <c r="B849" s="12"/>
      <c r="C849" s="10"/>
      <c r="N849" t="s">
        <v>1556</v>
      </c>
      <c r="O849" s="196">
        <v>45270</v>
      </c>
      <c r="P849" t="s">
        <v>556</v>
      </c>
      <c r="Q849" t="s">
        <v>474</v>
      </c>
      <c r="R849">
        <v>122</v>
      </c>
      <c r="S849">
        <v>69.715000000000003</v>
      </c>
      <c r="V849" s="17"/>
      <c r="X849" s="12"/>
      <c r="Y849" s="10"/>
      <c r="AB849" t="s">
        <v>22</v>
      </c>
      <c r="AC849" t="s">
        <v>21</v>
      </c>
    </row>
    <row r="850" spans="2:29">
      <c r="B850" s="12"/>
      <c r="C850" s="10"/>
      <c r="N850" t="s">
        <v>1556</v>
      </c>
      <c r="O850" s="196">
        <v>44936</v>
      </c>
      <c r="P850" t="s">
        <v>556</v>
      </c>
      <c r="Q850" t="s">
        <v>474</v>
      </c>
      <c r="R850">
        <v>40.76</v>
      </c>
      <c r="S850">
        <v>23.292999999999999</v>
      </c>
      <c r="V850" s="17"/>
      <c r="X850" s="12"/>
      <c r="Y850" s="10"/>
      <c r="AC850" s="1" t="s">
        <v>19</v>
      </c>
    </row>
    <row r="851" spans="2:29">
      <c r="B851" s="12"/>
      <c r="C851" s="10"/>
      <c r="R851">
        <f>SUM(R846:R850)</f>
        <v>370.44</v>
      </c>
      <c r="V851" s="17"/>
      <c r="X851" s="12"/>
      <c r="Y851" s="10"/>
    </row>
    <row r="852" spans="2:29">
      <c r="B852" s="15" t="s">
        <v>18</v>
      </c>
      <c r="C852" s="16">
        <f>SUM(C836:C851)</f>
        <v>2933.1800000000017</v>
      </c>
      <c r="D852" t="s">
        <v>22</v>
      </c>
      <c r="E852" t="s">
        <v>21</v>
      </c>
      <c r="V852" s="17"/>
      <c r="X852" s="15" t="s">
        <v>18</v>
      </c>
      <c r="Y852" s="16">
        <f>SUM(Y836:Y851)</f>
        <v>2185.5300000000016</v>
      </c>
    </row>
    <row r="853" spans="2:29">
      <c r="E853" s="1" t="s">
        <v>19</v>
      </c>
      <c r="V853" s="17"/>
    </row>
    <row r="854" spans="2:29">
      <c r="V854" s="17"/>
    </row>
    <row r="855" spans="2:29">
      <c r="V855" s="17"/>
    </row>
    <row r="856" spans="2:29">
      <c r="V856" s="17"/>
    </row>
    <row r="857" spans="2:29">
      <c r="V857" s="17"/>
    </row>
    <row r="858" spans="2:29">
      <c r="V858" s="17"/>
    </row>
    <row r="859" spans="2:29">
      <c r="V859" s="17"/>
    </row>
    <row r="860" spans="2:29">
      <c r="V860" s="17"/>
    </row>
    <row r="861" spans="2:29">
      <c r="V861" s="17"/>
    </row>
    <row r="862" spans="2:29">
      <c r="V862" s="17"/>
    </row>
    <row r="863" spans="2:29">
      <c r="V863" s="17"/>
    </row>
    <row r="864" spans="2:29">
      <c r="V864" s="17"/>
    </row>
    <row r="865" spans="2:41">
      <c r="V865" s="17"/>
    </row>
    <row r="866" spans="2:41">
      <c r="V866" s="17"/>
    </row>
    <row r="867" spans="2:41">
      <c r="V867" s="17"/>
      <c r="AC867" s="217" t="s">
        <v>29</v>
      </c>
      <c r="AD867" s="217"/>
      <c r="AE867" s="217"/>
    </row>
    <row r="868" spans="2:41">
      <c r="H868" s="214" t="s">
        <v>28</v>
      </c>
      <c r="I868" s="214"/>
      <c r="J868" s="214"/>
      <c r="V868" s="17"/>
      <c r="AC868" s="217"/>
      <c r="AD868" s="217"/>
      <c r="AE868" s="217"/>
    </row>
    <row r="869" spans="2:41">
      <c r="H869" s="214"/>
      <c r="I869" s="214"/>
      <c r="J869" s="214"/>
      <c r="V869" s="17"/>
      <c r="AC869" s="217"/>
      <c r="AD869" s="217"/>
      <c r="AE869" s="217"/>
    </row>
    <row r="870" spans="2:41">
      <c r="V870" s="17"/>
    </row>
    <row r="871" spans="2:41">
      <c r="V871" s="17"/>
    </row>
    <row r="872" spans="2:41" ht="23.25">
      <c r="B872" s="22" t="s">
        <v>71</v>
      </c>
      <c r="V872" s="17"/>
      <c r="X872" s="22" t="s">
        <v>71</v>
      </c>
    </row>
    <row r="873" spans="2:41" ht="23.25">
      <c r="B873" s="23" t="s">
        <v>32</v>
      </c>
      <c r="C873" s="20">
        <f>IF(X827="PAGADO",0,Y832)</f>
        <v>-1455.5300000000016</v>
      </c>
      <c r="E873" s="215" t="s">
        <v>356</v>
      </c>
      <c r="F873" s="215"/>
      <c r="G873" s="215"/>
      <c r="H873" s="215"/>
      <c r="V873" s="17"/>
      <c r="X873" s="23" t="s">
        <v>32</v>
      </c>
      <c r="Y873" s="20">
        <f>IF(B873="PAGADO",0,C878)</f>
        <v>-1716.7520000000013</v>
      </c>
      <c r="AA873" s="215" t="s">
        <v>356</v>
      </c>
      <c r="AB873" s="215"/>
      <c r="AC873" s="215"/>
      <c r="AD873" s="215"/>
    </row>
    <row r="874" spans="2:41">
      <c r="B874" s="1" t="s">
        <v>0</v>
      </c>
      <c r="C874" s="19">
        <f>H889</f>
        <v>520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1375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>
      <c r="C875" s="20"/>
      <c r="E875" s="4">
        <v>45154</v>
      </c>
      <c r="F875" s="3" t="s">
        <v>516</v>
      </c>
      <c r="G875" s="3" t="s">
        <v>260</v>
      </c>
      <c r="H875" s="5">
        <v>160</v>
      </c>
      <c r="I875" t="s">
        <v>521</v>
      </c>
      <c r="N875" s="25">
        <v>45226</v>
      </c>
      <c r="O875" s="3" t="s">
        <v>110</v>
      </c>
      <c r="P875" s="3"/>
      <c r="Q875" s="3"/>
      <c r="R875" s="18">
        <v>125</v>
      </c>
      <c r="S875" s="3"/>
      <c r="V875" s="17"/>
      <c r="Y875" s="20"/>
      <c r="AA875" s="4">
        <v>45200</v>
      </c>
      <c r="AB875" s="3" t="s">
        <v>1206</v>
      </c>
      <c r="AC875" s="3" t="s">
        <v>1656</v>
      </c>
      <c r="AD875" s="5">
        <v>210</v>
      </c>
      <c r="AJ875" s="25">
        <v>45237</v>
      </c>
      <c r="AK875" s="3" t="s">
        <v>1641</v>
      </c>
      <c r="AL875" s="3"/>
      <c r="AM875" s="3"/>
      <c r="AN875" s="18">
        <v>50</v>
      </c>
      <c r="AO875" s="3"/>
    </row>
    <row r="876" spans="2:41">
      <c r="B876" s="1" t="s">
        <v>24</v>
      </c>
      <c r="C876" s="19">
        <f>IF(C873&gt;0,C873+C874,C874)</f>
        <v>520</v>
      </c>
      <c r="E876" s="4">
        <v>45156</v>
      </c>
      <c r="F876" s="3" t="s">
        <v>516</v>
      </c>
      <c r="G876" s="3" t="s">
        <v>260</v>
      </c>
      <c r="H876" s="5">
        <v>160</v>
      </c>
      <c r="I876" t="s">
        <v>521</v>
      </c>
      <c r="N876" s="25">
        <v>45227</v>
      </c>
      <c r="O876" s="3" t="s">
        <v>110</v>
      </c>
      <c r="P876" s="3"/>
      <c r="Q876" s="3"/>
      <c r="R876" s="18">
        <v>100</v>
      </c>
      <c r="S876" s="3"/>
      <c r="V876" s="17"/>
      <c r="X876" s="1" t="s">
        <v>24</v>
      </c>
      <c r="Y876" s="19">
        <f>IF(Y873&gt;0,Y874+Y873,Y874)</f>
        <v>1375</v>
      </c>
      <c r="AA876" s="4">
        <v>45210</v>
      </c>
      <c r="AB876" s="3" t="s">
        <v>1206</v>
      </c>
      <c r="AC876" s="3" t="s">
        <v>1212</v>
      </c>
      <c r="AD876" s="5">
        <v>285</v>
      </c>
      <c r="AJ876" s="25">
        <v>45240</v>
      </c>
      <c r="AK876" s="3" t="s">
        <v>110</v>
      </c>
      <c r="AL876" s="3"/>
      <c r="AM876" s="3"/>
      <c r="AN876" s="18">
        <v>100</v>
      </c>
      <c r="AO876" s="3"/>
    </row>
    <row r="877" spans="2:41">
      <c r="B877" s="1" t="s">
        <v>9</v>
      </c>
      <c r="C877" s="20">
        <f>C900</f>
        <v>2236.7520000000013</v>
      </c>
      <c r="E877" s="4">
        <v>45217</v>
      </c>
      <c r="F877" s="3" t="s">
        <v>412</v>
      </c>
      <c r="G877" s="3" t="s">
        <v>200</v>
      </c>
      <c r="H877" s="5">
        <v>200</v>
      </c>
      <c r="N877" s="3"/>
      <c r="O877" s="3"/>
      <c r="P877" s="3"/>
      <c r="Q877" s="3"/>
      <c r="R877" s="18"/>
      <c r="S877" s="3"/>
      <c r="V877" s="17"/>
      <c r="X877" s="1" t="s">
        <v>9</v>
      </c>
      <c r="Y877" s="20">
        <f>Y900</f>
        <v>1974.5120000000013</v>
      </c>
      <c r="AA877" s="4">
        <v>45211</v>
      </c>
      <c r="AB877" s="3" t="s">
        <v>1206</v>
      </c>
      <c r="AC877" s="3" t="s">
        <v>1212</v>
      </c>
      <c r="AD877" s="5">
        <v>285</v>
      </c>
      <c r="AJ877" s="3"/>
      <c r="AK877" s="3"/>
      <c r="AL877" s="3"/>
      <c r="AM877" s="3"/>
      <c r="AN877" s="18"/>
      <c r="AO877" s="3"/>
    </row>
    <row r="878" spans="2:41">
      <c r="B878" s="6" t="s">
        <v>25</v>
      </c>
      <c r="C878" s="21">
        <f>C876-C877</f>
        <v>-1716.7520000000013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-599.51200000000131</v>
      </c>
      <c r="AA878" s="4">
        <v>45218</v>
      </c>
      <c r="AB878" s="3" t="s">
        <v>1206</v>
      </c>
      <c r="AC878" s="3" t="s">
        <v>1212</v>
      </c>
      <c r="AD878" s="5">
        <v>285</v>
      </c>
      <c r="AJ878" s="3"/>
      <c r="AK878" s="3"/>
      <c r="AL878" s="3"/>
      <c r="AM878" s="3"/>
      <c r="AN878" s="18"/>
      <c r="AO878" s="3"/>
    </row>
    <row r="879" spans="2:41" ht="26.25">
      <c r="B879" s="218" t="str">
        <f>IF(C878&lt;0,"NO PAGAR","COBRAR")</f>
        <v>NO PAGAR</v>
      </c>
      <c r="C879" s="218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218" t="str">
        <f>IF(Y878&lt;0,"NO PAGAR","COBRAR")</f>
        <v>NO PAGAR</v>
      </c>
      <c r="Y879" s="218"/>
      <c r="AA879" s="4">
        <v>45225</v>
      </c>
      <c r="AB879" s="3" t="s">
        <v>1206</v>
      </c>
      <c r="AC879" s="3" t="s">
        <v>1656</v>
      </c>
      <c r="AD879" s="5">
        <v>310</v>
      </c>
      <c r="AJ879" s="3"/>
      <c r="AK879" s="3"/>
      <c r="AL879" s="3"/>
      <c r="AM879" s="3"/>
      <c r="AN879" s="18"/>
      <c r="AO879" s="3"/>
    </row>
    <row r="880" spans="2:41">
      <c r="B880" s="209" t="s">
        <v>9</v>
      </c>
      <c r="C880" s="2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209" t="s">
        <v>9</v>
      </c>
      <c r="Y880" s="2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9" t="str">
        <f>IF(C914&lt;0,"SALDO A FAVOR","SALDO ADELANTAD0'")</f>
        <v>SALDO ADELANTAD0'</v>
      </c>
      <c r="C881" s="10">
        <f>IF(Y832&lt;=0,Y832*-1)</f>
        <v>1455.5300000000016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1716.7520000000013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10</v>
      </c>
      <c r="C882" s="10">
        <f>R891</f>
        <v>225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11</v>
      </c>
      <c r="C883" s="10">
        <v>170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13</v>
      </c>
      <c r="C885" s="10">
        <v>20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59.1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16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1510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1637</v>
      </c>
      <c r="C889" s="10">
        <f>R897</f>
        <v>366.22199999999998</v>
      </c>
      <c r="E889" s="211" t="s">
        <v>7</v>
      </c>
      <c r="F889" s="212"/>
      <c r="G889" s="213"/>
      <c r="H889" s="5">
        <f>SUM(H875:H888)</f>
        <v>520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1" t="s">
        <v>7</v>
      </c>
      <c r="AB889" s="212"/>
      <c r="AC889" s="213"/>
      <c r="AD889" s="5">
        <f>SUM(AD875:AD888)</f>
        <v>1375</v>
      </c>
      <c r="AJ889" s="3"/>
      <c r="AK889" s="3"/>
      <c r="AL889" s="3"/>
      <c r="AM889" s="3"/>
      <c r="AN889" s="18"/>
      <c r="AO889" s="3"/>
    </row>
    <row r="890" spans="2:41">
      <c r="B890" s="12"/>
      <c r="C890" s="10"/>
      <c r="E890" s="13"/>
      <c r="F890" s="13"/>
      <c r="G890" s="13"/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>
      <c r="B891" s="12"/>
      <c r="C891" s="10"/>
      <c r="N891" s="211" t="s">
        <v>7</v>
      </c>
      <c r="O891" s="212"/>
      <c r="P891" s="212"/>
      <c r="Q891" s="213"/>
      <c r="R891" s="18">
        <f>SUM(R875:R890)</f>
        <v>225</v>
      </c>
      <c r="S891" s="3"/>
      <c r="V891" s="17"/>
      <c r="X891" s="12"/>
      <c r="Y891" s="10"/>
      <c r="AJ891" s="211" t="s">
        <v>7</v>
      </c>
      <c r="AK891" s="212"/>
      <c r="AL891" s="212"/>
      <c r="AM891" s="213"/>
      <c r="AN891" s="18">
        <f>SUM(AN875:AN890)</f>
        <v>150</v>
      </c>
      <c r="AO891" s="3"/>
    </row>
    <row r="892" spans="2:41">
      <c r="B892" s="12"/>
      <c r="C892" s="10"/>
      <c r="N892" s="125" t="s">
        <v>556</v>
      </c>
      <c r="O892" s="125" t="s">
        <v>465</v>
      </c>
      <c r="P892" s="126">
        <v>45229.930682869999</v>
      </c>
      <c r="Q892" s="127">
        <v>25.385999999999999</v>
      </c>
      <c r="R892" s="127">
        <v>44.426000000000002</v>
      </c>
      <c r="V892" s="17"/>
      <c r="X892" s="12"/>
      <c r="Y892" s="10"/>
    </row>
    <row r="893" spans="2:41">
      <c r="B893" s="12"/>
      <c r="C893" s="10"/>
      <c r="N893" s="125" t="s">
        <v>556</v>
      </c>
      <c r="O893" s="125" t="s">
        <v>465</v>
      </c>
      <c r="P893" s="126">
        <v>45230.837129630003</v>
      </c>
      <c r="Q893" s="127">
        <v>40.575000000000003</v>
      </c>
      <c r="R893" s="127">
        <v>71.006</v>
      </c>
      <c r="V893" s="17"/>
      <c r="X893" s="12"/>
      <c r="Y893" s="10"/>
    </row>
    <row r="894" spans="2:41">
      <c r="B894" s="12"/>
      <c r="C894" s="10"/>
      <c r="E894" s="14"/>
      <c r="N894" s="125" t="s">
        <v>556</v>
      </c>
      <c r="O894" s="125" t="s">
        <v>468</v>
      </c>
      <c r="P894" s="126">
        <v>45217.445196760003</v>
      </c>
      <c r="Q894" s="127">
        <v>53.578000000000003</v>
      </c>
      <c r="R894" s="127">
        <v>93.76</v>
      </c>
      <c r="V894" s="17"/>
      <c r="X894" s="12"/>
      <c r="Y894" s="10"/>
      <c r="AA894" s="14"/>
    </row>
    <row r="895" spans="2:41">
      <c r="B895" s="12"/>
      <c r="C895" s="10"/>
      <c r="N895" s="125" t="s">
        <v>556</v>
      </c>
      <c r="O895" s="125" t="s">
        <v>468</v>
      </c>
      <c r="P895" s="126">
        <v>45222.489837959998</v>
      </c>
      <c r="Q895" s="127">
        <v>42.863999999999997</v>
      </c>
      <c r="R895" s="127">
        <v>75.010000000000005</v>
      </c>
      <c r="V895" s="17"/>
      <c r="X895" s="12"/>
      <c r="Y895" s="10"/>
    </row>
    <row r="896" spans="2:41">
      <c r="B896" s="12"/>
      <c r="C896" s="10"/>
      <c r="N896" s="125" t="s">
        <v>556</v>
      </c>
      <c r="O896" s="125" t="s">
        <v>468</v>
      </c>
      <c r="P896" s="126">
        <v>45226.790428239998</v>
      </c>
      <c r="Q896" s="127">
        <v>46.866</v>
      </c>
      <c r="R896" s="127">
        <v>82.02</v>
      </c>
      <c r="V896" s="17"/>
      <c r="X896" s="12"/>
      <c r="Y896" s="10"/>
    </row>
    <row r="897" spans="1:43">
      <c r="B897" s="12"/>
      <c r="C897" s="10"/>
      <c r="R897" s="187">
        <f>SUM(R892:R896)</f>
        <v>366.22199999999998</v>
      </c>
      <c r="V897" s="17"/>
      <c r="X897" s="12"/>
      <c r="Y897" s="10"/>
    </row>
    <row r="898" spans="1:43">
      <c r="B898" s="12"/>
      <c r="C898" s="10"/>
      <c r="V898" s="17"/>
      <c r="X898" s="12"/>
      <c r="Y898" s="10"/>
    </row>
    <row r="899" spans="1:43">
      <c r="B899" s="11"/>
      <c r="C899" s="10"/>
      <c r="V899" s="17"/>
      <c r="X899" s="11"/>
      <c r="Y899" s="10"/>
    </row>
    <row r="900" spans="1:43">
      <c r="B900" s="15" t="s">
        <v>18</v>
      </c>
      <c r="C900" s="16">
        <f>SUM(C881:C899)</f>
        <v>2236.7520000000013</v>
      </c>
      <c r="V900" s="17"/>
      <c r="X900" s="15" t="s">
        <v>18</v>
      </c>
      <c r="Y900" s="16">
        <f>SUM(Y881:Y899)</f>
        <v>1974.5120000000013</v>
      </c>
    </row>
    <row r="901" spans="1:43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>
      <c r="E902" s="1" t="s">
        <v>19</v>
      </c>
      <c r="V902" s="17"/>
      <c r="AA902" s="1" t="s">
        <v>19</v>
      </c>
    </row>
    <row r="903" spans="1:43">
      <c r="V903" s="17"/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V912" s="17"/>
    </row>
    <row r="913" spans="2:41">
      <c r="H913" s="214" t="s">
        <v>30</v>
      </c>
      <c r="I913" s="214"/>
      <c r="J913" s="214"/>
      <c r="V913" s="17"/>
      <c r="AA913" s="214" t="s">
        <v>31</v>
      </c>
      <c r="AB913" s="214"/>
      <c r="AC913" s="214"/>
    </row>
    <row r="914" spans="2:41">
      <c r="H914" s="214"/>
      <c r="I914" s="214"/>
      <c r="J914" s="214"/>
      <c r="V914" s="17"/>
      <c r="AA914" s="214"/>
      <c r="AB914" s="214"/>
      <c r="AC914" s="214"/>
    </row>
    <row r="915" spans="2:41">
      <c r="V915" s="17"/>
    </row>
    <row r="916" spans="2:41">
      <c r="V916" s="17"/>
    </row>
    <row r="917" spans="2:41" ht="23.25">
      <c r="B917" s="24" t="s">
        <v>73</v>
      </c>
      <c r="V917" s="17"/>
      <c r="X917" s="22" t="s">
        <v>71</v>
      </c>
    </row>
    <row r="918" spans="2:41" ht="23.25">
      <c r="B918" s="23" t="s">
        <v>32</v>
      </c>
      <c r="C918" s="20">
        <f>IF(X873="PAGADO",0,Y878)</f>
        <v>-599.51200000000131</v>
      </c>
      <c r="E918" s="215" t="s">
        <v>356</v>
      </c>
      <c r="F918" s="215"/>
      <c r="G918" s="215"/>
      <c r="H918" s="215"/>
      <c r="V918" s="17"/>
      <c r="X918" s="23" t="s">
        <v>32</v>
      </c>
      <c r="Y918" s="20">
        <f>IF(B1718="PAGADO",0,C923)</f>
        <v>-1349.5120000000015</v>
      </c>
      <c r="AA918" s="215" t="s">
        <v>20</v>
      </c>
      <c r="AB918" s="215"/>
      <c r="AC918" s="215"/>
      <c r="AD918" s="215"/>
    </row>
    <row r="919" spans="2:41">
      <c r="B919" s="1" t="s">
        <v>0</v>
      </c>
      <c r="C919" s="19">
        <f>H934</f>
        <v>750</v>
      </c>
      <c r="E919" s="2" t="s">
        <v>1</v>
      </c>
      <c r="F919" s="2" t="s">
        <v>2</v>
      </c>
      <c r="G919" s="2" t="s">
        <v>3</v>
      </c>
      <c r="H919" s="2" t="s">
        <v>4</v>
      </c>
      <c r="N919" s="2" t="s">
        <v>1</v>
      </c>
      <c r="O919" s="2" t="s">
        <v>5</v>
      </c>
      <c r="P919" s="2" t="s">
        <v>4</v>
      </c>
      <c r="Q919" s="2" t="s">
        <v>6</v>
      </c>
      <c r="R919" s="2" t="s">
        <v>7</v>
      </c>
      <c r="S919" s="3"/>
      <c r="V919" s="17"/>
      <c r="X919" s="1" t="s">
        <v>0</v>
      </c>
      <c r="Y919" s="19">
        <f>AD934</f>
        <v>0</v>
      </c>
      <c r="AA919" s="2" t="s">
        <v>1</v>
      </c>
      <c r="AB919" s="2" t="s">
        <v>2</v>
      </c>
      <c r="AC919" s="2" t="s">
        <v>3</v>
      </c>
      <c r="AD919" s="2" t="s">
        <v>4</v>
      </c>
      <c r="AJ919" s="2" t="s">
        <v>1</v>
      </c>
      <c r="AK919" s="2" t="s">
        <v>5</v>
      </c>
      <c r="AL919" s="2" t="s">
        <v>4</v>
      </c>
      <c r="AM919" s="2" t="s">
        <v>6</v>
      </c>
      <c r="AN919" s="2" t="s">
        <v>7</v>
      </c>
      <c r="AO919" s="3"/>
    </row>
    <row r="920" spans="2:41">
      <c r="C920" s="20"/>
      <c r="E920" s="4">
        <v>45222</v>
      </c>
      <c r="F920" s="3" t="s">
        <v>412</v>
      </c>
      <c r="G920" s="3" t="s">
        <v>200</v>
      </c>
      <c r="H920" s="5">
        <v>200</v>
      </c>
      <c r="N920" s="25">
        <v>45244</v>
      </c>
      <c r="O920" s="3" t="s">
        <v>431</v>
      </c>
      <c r="P920" s="3"/>
      <c r="Q920" s="3"/>
      <c r="R920" s="18">
        <v>1500</v>
      </c>
      <c r="S920" s="3"/>
      <c r="V920" s="17"/>
      <c r="Y920" s="2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" t="s">
        <v>24</v>
      </c>
      <c r="C921" s="19">
        <f>IF(C918&gt;0,C918+C919,C919)</f>
        <v>750</v>
      </c>
      <c r="E921" s="4">
        <v>45226</v>
      </c>
      <c r="F921" s="3" t="s">
        <v>412</v>
      </c>
      <c r="G921" s="3" t="s">
        <v>200</v>
      </c>
      <c r="H921" s="5">
        <v>200</v>
      </c>
      <c r="N921" s="3"/>
      <c r="O921" s="3"/>
      <c r="P921" s="3"/>
      <c r="Q921" s="3"/>
      <c r="R921" s="18"/>
      <c r="S921" s="3"/>
      <c r="V921" s="17"/>
      <c r="X921" s="1" t="s">
        <v>24</v>
      </c>
      <c r="Y921" s="19">
        <f>IF(Y918&gt;0,Y918+Y919,Y919)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9</v>
      </c>
      <c r="C922" s="20">
        <f>C946</f>
        <v>2099.5120000000015</v>
      </c>
      <c r="E922" s="4">
        <v>45198</v>
      </c>
      <c r="F922" s="3" t="s">
        <v>1222</v>
      </c>
      <c r="G922" s="3" t="s">
        <v>200</v>
      </c>
      <c r="H922" s="5">
        <v>210</v>
      </c>
      <c r="N922" s="3"/>
      <c r="O922" s="3"/>
      <c r="P922" s="3"/>
      <c r="Q922" s="3"/>
      <c r="R922" s="18"/>
      <c r="S922" s="3"/>
      <c r="V922" s="17"/>
      <c r="X922" s="1" t="s">
        <v>9</v>
      </c>
      <c r="Y922" s="20">
        <f>Y946</f>
        <v>1527.3620000000014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6" t="s">
        <v>26</v>
      </c>
      <c r="C923" s="21">
        <f>C921-C922</f>
        <v>-1349.5120000000015</v>
      </c>
      <c r="E923" s="4">
        <v>45170</v>
      </c>
      <c r="F923" s="3" t="s">
        <v>1681</v>
      </c>
      <c r="G923" s="3" t="s">
        <v>200</v>
      </c>
      <c r="H923" s="5">
        <v>140</v>
      </c>
      <c r="N923" s="3"/>
      <c r="O923" s="3"/>
      <c r="P923" s="3"/>
      <c r="Q923" s="3"/>
      <c r="R923" s="18"/>
      <c r="S923" s="3"/>
      <c r="V923" s="17"/>
      <c r="X923" s="6" t="s">
        <v>27</v>
      </c>
      <c r="Y923" s="21">
        <f>Y921-Y922</f>
        <v>-1527.3620000000014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ht="23.25">
      <c r="B924" s="6"/>
      <c r="C924" s="7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6" t="str">
        <f>IF(Y923&lt;0,"NO PAGAR","COBRAR'")</f>
        <v>NO PAGAR</v>
      </c>
      <c r="Y924" s="216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3.25">
      <c r="B925" s="216" t="str">
        <f>IF(C923&lt;0,"NO PAGAR","COBRAR'")</f>
        <v>NO PAGAR</v>
      </c>
      <c r="C925" s="216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6"/>
      <c r="Y925" s="8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209" t="s">
        <v>9</v>
      </c>
      <c r="C926" s="2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209" t="s">
        <v>9</v>
      </c>
      <c r="Y926" s="2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IF(Y878&lt;0,"SALDO ADELANTADO","SALDO A FAVOR '")</f>
        <v>SALDO ADELANTADO</v>
      </c>
      <c r="C927" s="10">
        <f>IF(Y878&lt;=0,Y878*-1)</f>
        <v>599.51200000000131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IF(C923&lt;0,"SALDO ADELANTADO","SALDO A FAVOR'")</f>
        <v>SALDO ADELANTADO</v>
      </c>
      <c r="Y927" s="10">
        <f>IF(C923&lt;=0,C923*-1)</f>
        <v>1349.5120000000015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R936</f>
        <v>1500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AN936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211" t="s">
        <v>7</v>
      </c>
      <c r="F934" s="212"/>
      <c r="G934" s="213"/>
      <c r="H934" s="5">
        <f>SUM(H920:H933)</f>
        <v>750</v>
      </c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211" t="s">
        <v>7</v>
      </c>
      <c r="AB934" s="212"/>
      <c r="AC934" s="213"/>
      <c r="AD934" s="5">
        <f>SUM(AD920:AD933)</f>
        <v>0</v>
      </c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3"/>
      <c r="F935" s="13"/>
      <c r="G935" s="13"/>
      <c r="N935" s="3"/>
      <c r="O935" s="3"/>
      <c r="P935" s="3"/>
      <c r="Q935" s="3"/>
      <c r="R935" s="18"/>
      <c r="S935" s="3"/>
      <c r="V935" s="17"/>
      <c r="X935" s="11" t="s">
        <v>17</v>
      </c>
      <c r="Y935" s="10">
        <f>AN939</f>
        <v>177.85</v>
      </c>
      <c r="AA935" s="13"/>
      <c r="AB935" s="13"/>
      <c r="AC935" s="13"/>
      <c r="AJ935" s="3"/>
      <c r="AK935" s="3"/>
      <c r="AL935" s="3"/>
      <c r="AM935" s="3"/>
      <c r="AN935" s="18"/>
      <c r="AO935" s="3"/>
    </row>
    <row r="936" spans="2:41">
      <c r="B936" s="12"/>
      <c r="C936" s="10"/>
      <c r="N936" s="211" t="s">
        <v>7</v>
      </c>
      <c r="O936" s="212"/>
      <c r="P936" s="212"/>
      <c r="Q936" s="213"/>
      <c r="R936" s="18">
        <f>SUM(R920:R935)</f>
        <v>1500</v>
      </c>
      <c r="S936" s="3"/>
      <c r="V936" s="17"/>
      <c r="X936" s="12"/>
      <c r="Y936" s="10"/>
      <c r="AJ936" s="211" t="s">
        <v>7</v>
      </c>
      <c r="AK936" s="212"/>
      <c r="AL936" s="212"/>
      <c r="AM936" s="213"/>
      <c r="AN936" s="18">
        <f>SUM(AN920:AN935)</f>
        <v>0</v>
      </c>
      <c r="AO936" s="3"/>
    </row>
    <row r="937" spans="2:41">
      <c r="B937" s="12"/>
      <c r="C937" s="10"/>
      <c r="V937" s="17"/>
      <c r="X937" s="12"/>
      <c r="Y937" s="10"/>
      <c r="AJ937" t="s">
        <v>1704</v>
      </c>
      <c r="AK937" t="s">
        <v>1556</v>
      </c>
      <c r="AL937" s="261">
        <v>45234</v>
      </c>
      <c r="AM937" t="s">
        <v>556</v>
      </c>
      <c r="AN937" s="262">
        <v>88.85</v>
      </c>
    </row>
    <row r="938" spans="2:41">
      <c r="B938" s="12"/>
      <c r="C938" s="10"/>
      <c r="V938" s="17"/>
      <c r="X938" s="12"/>
      <c r="Y938" s="10"/>
      <c r="AJ938" t="s">
        <v>468</v>
      </c>
      <c r="AK938" t="s">
        <v>1556</v>
      </c>
      <c r="AL938" s="261">
        <v>45240</v>
      </c>
      <c r="AM938" t="s">
        <v>556</v>
      </c>
      <c r="AN938" s="262">
        <v>89</v>
      </c>
    </row>
    <row r="939" spans="2:41">
      <c r="B939" s="12"/>
      <c r="C939" s="10"/>
      <c r="E939" s="14"/>
      <c r="V939" s="17"/>
      <c r="X939" s="12"/>
      <c r="Y939" s="10"/>
      <c r="AA939" s="14"/>
      <c r="AN939" s="116">
        <f>SUM(AN937:AN938)</f>
        <v>177.85</v>
      </c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2:31">
      <c r="B945" s="11"/>
      <c r="C945" s="10"/>
      <c r="V945" s="17"/>
      <c r="X945" s="11"/>
      <c r="Y945" s="10"/>
    </row>
    <row r="946" spans="2:31">
      <c r="B946" s="15" t="s">
        <v>18</v>
      </c>
      <c r="C946" s="16">
        <f>SUM(C927:C945)</f>
        <v>2099.5120000000015</v>
      </c>
      <c r="D946" t="s">
        <v>22</v>
      </c>
      <c r="E946" t="s">
        <v>21</v>
      </c>
      <c r="V946" s="17"/>
      <c r="X946" s="15" t="s">
        <v>18</v>
      </c>
      <c r="Y946" s="16">
        <f>SUM(Y927:Y945)</f>
        <v>1527.3620000000014</v>
      </c>
      <c r="Z946" t="s">
        <v>22</v>
      </c>
      <c r="AA946" t="s">
        <v>21</v>
      </c>
    </row>
    <row r="947" spans="2:31">
      <c r="E947" s="1" t="s">
        <v>19</v>
      </c>
      <c r="V947" s="17"/>
      <c r="AA947" s="1" t="s">
        <v>19</v>
      </c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</row>
    <row r="955" spans="2:31">
      <c r="V955" s="17"/>
    </row>
    <row r="956" spans="2:31">
      <c r="V956" s="17"/>
    </row>
    <row r="957" spans="2:31">
      <c r="V957" s="17"/>
    </row>
    <row r="958" spans="2:31">
      <c r="V958" s="17"/>
    </row>
    <row r="959" spans="2:31">
      <c r="V959" s="17"/>
    </row>
    <row r="960" spans="2:31">
      <c r="V960" s="17"/>
      <c r="AC960" s="217" t="s">
        <v>29</v>
      </c>
      <c r="AD960" s="217"/>
      <c r="AE960" s="217"/>
    </row>
    <row r="961" spans="2:41">
      <c r="H961" s="214" t="s">
        <v>28</v>
      </c>
      <c r="I961" s="214"/>
      <c r="J961" s="214"/>
      <c r="V961" s="17"/>
      <c r="AC961" s="217"/>
      <c r="AD961" s="217"/>
      <c r="AE961" s="217"/>
    </row>
    <row r="962" spans="2:41">
      <c r="H962" s="214"/>
      <c r="I962" s="214"/>
      <c r="J962" s="214"/>
      <c r="V962" s="17"/>
      <c r="AC962" s="217"/>
      <c r="AD962" s="217"/>
      <c r="AE962" s="217"/>
    </row>
    <row r="963" spans="2:41">
      <c r="V963" s="17"/>
    </row>
    <row r="964" spans="2:41">
      <c r="V964" s="17"/>
    </row>
    <row r="965" spans="2:41" ht="23.25">
      <c r="B965" s="22" t="s">
        <v>72</v>
      </c>
      <c r="V965" s="17"/>
      <c r="X965" s="22" t="s">
        <v>74</v>
      </c>
    </row>
    <row r="966" spans="2:41" ht="23.25">
      <c r="B966" s="23" t="s">
        <v>32</v>
      </c>
      <c r="C966" s="20">
        <f>IF(X918="PAGADO",0,Y923)</f>
        <v>-1527.3620000000014</v>
      </c>
      <c r="E966" s="215" t="s">
        <v>20</v>
      </c>
      <c r="F966" s="215"/>
      <c r="G966" s="215"/>
      <c r="H966" s="215"/>
      <c r="V966" s="17"/>
      <c r="X966" s="23" t="s">
        <v>32</v>
      </c>
      <c r="Y966" s="20">
        <f>IF(B966="PAGADO",0,C971)</f>
        <v>-1349.5120000000015</v>
      </c>
      <c r="AA966" s="215" t="s">
        <v>20</v>
      </c>
      <c r="AB966" s="215"/>
      <c r="AC966" s="215"/>
      <c r="AD966" s="215"/>
    </row>
    <row r="967" spans="2:41">
      <c r="B967" s="1" t="s">
        <v>0</v>
      </c>
      <c r="C967" s="19">
        <f>H982</f>
        <v>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7"/>
      <c r="X967" s="1" t="s">
        <v>0</v>
      </c>
      <c r="Y967" s="19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2:41">
      <c r="C968" s="2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Y968" s="2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" t="s">
        <v>24</v>
      </c>
      <c r="C969" s="19">
        <f>IF(C966&gt;0,C966+C967,C967)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24</v>
      </c>
      <c r="Y969" s="19">
        <f>IF(Y966&gt;0,Y966+Y967,Y967)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" t="s">
        <v>9</v>
      </c>
      <c r="C970" s="20">
        <f>C993</f>
        <v>1349.5120000000015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9</v>
      </c>
      <c r="Y970" s="20">
        <f>Y993</f>
        <v>1349.5120000000015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6" t="s">
        <v>25</v>
      </c>
      <c r="C971" s="21">
        <f>C969-C970</f>
        <v>-1349.5120000000015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 t="s">
        <v>8</v>
      </c>
      <c r="Y971" s="21">
        <f>Y969-Y970</f>
        <v>-1349.5120000000015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ht="26.25">
      <c r="B972" s="218" t="str">
        <f>IF(C971&lt;0,"NO PAGAR","COBRAR")</f>
        <v>NO PAGAR</v>
      </c>
      <c r="C972" s="218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218" t="str">
        <f>IF(Y971&lt;0,"NO PAGAR","COBRAR")</f>
        <v>NO PAGAR</v>
      </c>
      <c r="Y972" s="218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209" t="s">
        <v>9</v>
      </c>
      <c r="C973" s="2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209" t="s">
        <v>9</v>
      </c>
      <c r="Y973" s="2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9" t="str">
        <f>IF(C1007&lt;0,"SALDO A FAVOR","SALDO ADELANTAD0'")</f>
        <v>SALDO ADELANTAD0'</v>
      </c>
      <c r="C974" s="10">
        <f>IF(Y918&lt;=0,Y918*-1)</f>
        <v>1349.5120000000015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9" t="str">
        <f>IF(C971&lt;0,"SALDO ADELANTADO","SALDO A FAVOR'")</f>
        <v>SALDO ADELANTADO</v>
      </c>
      <c r="Y974" s="10">
        <f>IF(C971&lt;=0,C971*-1)</f>
        <v>1349.5120000000015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10</v>
      </c>
      <c r="C975" s="10">
        <f>R984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10</v>
      </c>
      <c r="Y975" s="10">
        <f>AN984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11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11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12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12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13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13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14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14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15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15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16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16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17</v>
      </c>
      <c r="C982" s="10"/>
      <c r="E982" s="211" t="s">
        <v>7</v>
      </c>
      <c r="F982" s="212"/>
      <c r="G982" s="213"/>
      <c r="H982" s="5">
        <f>SUM(H968:H981)</f>
        <v>0</v>
      </c>
      <c r="N982" s="3"/>
      <c r="O982" s="3"/>
      <c r="P982" s="3"/>
      <c r="Q982" s="3"/>
      <c r="R982" s="18"/>
      <c r="S982" s="3"/>
      <c r="V982" s="17"/>
      <c r="X982" s="11" t="s">
        <v>17</v>
      </c>
      <c r="Y982" s="10"/>
      <c r="AA982" s="211" t="s">
        <v>7</v>
      </c>
      <c r="AB982" s="212"/>
      <c r="AC982" s="213"/>
      <c r="AD982" s="5">
        <f>SUM(AD968:AD981)</f>
        <v>0</v>
      </c>
      <c r="AJ982" s="3"/>
      <c r="AK982" s="3"/>
      <c r="AL982" s="3"/>
      <c r="AM982" s="3"/>
      <c r="AN982" s="18"/>
      <c r="AO982" s="3"/>
    </row>
    <row r="983" spans="2:41">
      <c r="B983" s="12"/>
      <c r="C983" s="10"/>
      <c r="E983" s="13"/>
      <c r="F983" s="13"/>
      <c r="G983" s="13"/>
      <c r="N983" s="3"/>
      <c r="O983" s="3"/>
      <c r="P983" s="3"/>
      <c r="Q983" s="3"/>
      <c r="R983" s="18"/>
      <c r="S983" s="3"/>
      <c r="V983" s="17"/>
      <c r="X983" s="12"/>
      <c r="Y983" s="10"/>
      <c r="AA983" s="13"/>
      <c r="AB983" s="13"/>
      <c r="AC983" s="13"/>
      <c r="AJ983" s="3"/>
      <c r="AK983" s="3"/>
      <c r="AL983" s="3"/>
      <c r="AM983" s="3"/>
      <c r="AN983" s="18"/>
      <c r="AO983" s="3"/>
    </row>
    <row r="984" spans="2:41">
      <c r="B984" s="12"/>
      <c r="C984" s="10"/>
      <c r="N984" s="211" t="s">
        <v>7</v>
      </c>
      <c r="O984" s="212"/>
      <c r="P984" s="212"/>
      <c r="Q984" s="213"/>
      <c r="R984" s="18">
        <f>SUM(R968:R983)</f>
        <v>0</v>
      </c>
      <c r="S984" s="3"/>
      <c r="V984" s="17"/>
      <c r="X984" s="12"/>
      <c r="Y984" s="10"/>
      <c r="AJ984" s="211" t="s">
        <v>7</v>
      </c>
      <c r="AK984" s="212"/>
      <c r="AL984" s="212"/>
      <c r="AM984" s="213"/>
      <c r="AN984" s="18">
        <f>SUM(AN968:AN983)</f>
        <v>0</v>
      </c>
      <c r="AO984" s="3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E987" s="14"/>
      <c r="V987" s="17"/>
      <c r="X987" s="12"/>
      <c r="Y987" s="10"/>
      <c r="AA987" s="14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1"/>
      <c r="C992" s="10"/>
      <c r="V992" s="17"/>
      <c r="X992" s="11"/>
      <c r="Y992" s="10"/>
    </row>
    <row r="993" spans="1:43">
      <c r="B993" s="15" t="s">
        <v>18</v>
      </c>
      <c r="C993" s="16">
        <f>SUM(C974:C992)</f>
        <v>1349.5120000000015</v>
      </c>
      <c r="V993" s="17"/>
      <c r="X993" s="15" t="s">
        <v>18</v>
      </c>
      <c r="Y993" s="16">
        <f>SUM(Y974:Y992)</f>
        <v>1349.5120000000015</v>
      </c>
    </row>
    <row r="994" spans="1:43">
      <c r="D994" t="s">
        <v>22</v>
      </c>
      <c r="E994" t="s">
        <v>21</v>
      </c>
      <c r="V994" s="17"/>
      <c r="Z994" t="s">
        <v>22</v>
      </c>
      <c r="AA994" t="s">
        <v>21</v>
      </c>
    </row>
    <row r="995" spans="1:43">
      <c r="E995" s="1" t="s">
        <v>19</v>
      </c>
      <c r="V995" s="17"/>
      <c r="AA995" s="1" t="s">
        <v>19</v>
      </c>
    </row>
    <row r="996" spans="1:43">
      <c r="V996" s="17"/>
    </row>
    <row r="997" spans="1:43">
      <c r="V997" s="17"/>
    </row>
    <row r="998" spans="1:43">
      <c r="V998" s="17"/>
    </row>
    <row r="999" spans="1:43">
      <c r="V999" s="17"/>
    </row>
    <row r="1000" spans="1:43">
      <c r="V1000" s="17"/>
    </row>
    <row r="1001" spans="1:43">
      <c r="V1001" s="17"/>
    </row>
    <row r="1002" spans="1:43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</row>
    <row r="1005" spans="1:43">
      <c r="V1005" s="17"/>
    </row>
    <row r="1006" spans="1:43">
      <c r="H1006" s="214" t="s">
        <v>30</v>
      </c>
      <c r="I1006" s="214"/>
      <c r="J1006" s="214"/>
      <c r="V1006" s="17"/>
      <c r="AA1006" s="214" t="s">
        <v>31</v>
      </c>
      <c r="AB1006" s="214"/>
      <c r="AC1006" s="214"/>
    </row>
    <row r="1007" spans="1:43">
      <c r="H1007" s="214"/>
      <c r="I1007" s="214"/>
      <c r="J1007" s="214"/>
      <c r="V1007" s="17"/>
      <c r="AA1007" s="214"/>
      <c r="AB1007" s="214"/>
      <c r="AC1007" s="214"/>
    </row>
    <row r="1008" spans="1:43">
      <c r="V1008" s="17"/>
    </row>
    <row r="1009" spans="2:41">
      <c r="V1009" s="17"/>
    </row>
    <row r="1010" spans="2:41" ht="23.25">
      <c r="B1010" s="24" t="s">
        <v>72</v>
      </c>
      <c r="V1010" s="17"/>
      <c r="X1010" s="22" t="s">
        <v>72</v>
      </c>
    </row>
    <row r="1011" spans="2:41" ht="23.25">
      <c r="B1011" s="23" t="s">
        <v>32</v>
      </c>
      <c r="C1011" s="20">
        <f>IF(X966="PAGADO",0,C971)</f>
        <v>-1349.5120000000015</v>
      </c>
      <c r="E1011" s="215" t="s">
        <v>20</v>
      </c>
      <c r="F1011" s="215"/>
      <c r="G1011" s="215"/>
      <c r="H1011" s="215"/>
      <c r="V1011" s="17"/>
      <c r="X1011" s="23" t="s">
        <v>32</v>
      </c>
      <c r="Y1011" s="20">
        <f>IF(B1811="PAGADO",0,C1016)</f>
        <v>-1349.5120000000015</v>
      </c>
      <c r="AA1011" s="215" t="s">
        <v>20</v>
      </c>
      <c r="AB1011" s="215"/>
      <c r="AC1011" s="215"/>
      <c r="AD1011" s="215"/>
    </row>
    <row r="1012" spans="2:41">
      <c r="B1012" s="1" t="s">
        <v>0</v>
      </c>
      <c r="C1012" s="19">
        <f>H1027</f>
        <v>0</v>
      </c>
      <c r="E1012" s="2" t="s">
        <v>1</v>
      </c>
      <c r="F1012" s="2" t="s">
        <v>2</v>
      </c>
      <c r="G1012" s="2" t="s">
        <v>3</v>
      </c>
      <c r="H1012" s="2" t="s">
        <v>4</v>
      </c>
      <c r="N1012" s="2" t="s">
        <v>1</v>
      </c>
      <c r="O1012" s="2" t="s">
        <v>5</v>
      </c>
      <c r="P1012" s="2" t="s">
        <v>4</v>
      </c>
      <c r="Q1012" s="2" t="s">
        <v>6</v>
      </c>
      <c r="R1012" s="2" t="s">
        <v>7</v>
      </c>
      <c r="S1012" s="3"/>
      <c r="V1012" s="17"/>
      <c r="X1012" s="1" t="s">
        <v>0</v>
      </c>
      <c r="Y1012" s="19">
        <f>AD1027</f>
        <v>0</v>
      </c>
      <c r="AA1012" s="2" t="s">
        <v>1</v>
      </c>
      <c r="AB1012" s="2" t="s">
        <v>2</v>
      </c>
      <c r="AC1012" s="2" t="s">
        <v>3</v>
      </c>
      <c r="AD1012" s="2" t="s">
        <v>4</v>
      </c>
      <c r="AJ1012" s="2" t="s">
        <v>1</v>
      </c>
      <c r="AK1012" s="2" t="s">
        <v>5</v>
      </c>
      <c r="AL1012" s="2" t="s">
        <v>4</v>
      </c>
      <c r="AM1012" s="2" t="s">
        <v>6</v>
      </c>
      <c r="AN1012" s="2" t="s">
        <v>7</v>
      </c>
      <c r="AO1012" s="3"/>
    </row>
    <row r="1013" spans="2:41">
      <c r="C1013" s="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Y1013" s="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" t="s">
        <v>24</v>
      </c>
      <c r="C1014" s="19">
        <f>IF(C1011&gt;0,C1011+C1012,C1012)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24</v>
      </c>
      <c r="Y1014" s="19">
        <f>IF(Y1011&gt;0,Y1011+Y1012,Y1012)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9</v>
      </c>
      <c r="C1015" s="20">
        <f>C1039</f>
        <v>1349.5120000000015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9</v>
      </c>
      <c r="Y1015" s="20">
        <f>Y1039</f>
        <v>1349.5120000000015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6" t="s">
        <v>26</v>
      </c>
      <c r="C1016" s="21">
        <f>C1014-C1015</f>
        <v>-1349.5120000000015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 t="s">
        <v>27</v>
      </c>
      <c r="Y1016" s="21">
        <f>Y1014-Y1015</f>
        <v>-1349.5120000000015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3.25">
      <c r="B1017" s="6"/>
      <c r="C1017" s="7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16" t="str">
        <f>IF(Y1016&lt;0,"NO PAGAR","COBRAR'")</f>
        <v>NO PAGAR</v>
      </c>
      <c r="Y1017" s="216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3.25">
      <c r="B1018" s="216" t="str">
        <f>IF(C1016&lt;0,"NO PAGAR","COBRAR'")</f>
        <v>NO PAGAR</v>
      </c>
      <c r="C1018" s="216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6"/>
      <c r="Y1018" s="8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209" t="s">
        <v>9</v>
      </c>
      <c r="C1019" s="2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209" t="s">
        <v>9</v>
      </c>
      <c r="Y1019" s="2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IF(Y971&lt;0,"SALDO ADELANTADO","SALDO A FAVOR '")</f>
        <v>SALDO ADELANTADO</v>
      </c>
      <c r="C1020" s="10">
        <f>IF(Y971&lt;=0,Y971*-1)</f>
        <v>1349.5120000000015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IF(C1016&lt;0,"SALDO ADELANTADO","SALDO A FAVOR'")</f>
        <v>SALDO ADELANTADO</v>
      </c>
      <c r="Y1020" s="10">
        <f>IF(C1016&lt;=0,C1016*-1)</f>
        <v>1349.5120000000015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R1029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AN1029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211" t="s">
        <v>7</v>
      </c>
      <c r="F1027" s="212"/>
      <c r="G1027" s="213"/>
      <c r="H1027" s="5">
        <f>SUM(H1013:H1026)</f>
        <v>0</v>
      </c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211" t="s">
        <v>7</v>
      </c>
      <c r="AB1027" s="212"/>
      <c r="AC1027" s="213"/>
      <c r="AD1027" s="5">
        <f>SUM(AD1013:AD1026)</f>
        <v>0</v>
      </c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3"/>
      <c r="F1028" s="13"/>
      <c r="G1028" s="13"/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3"/>
      <c r="AB1028" s="13"/>
      <c r="AC1028" s="13"/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N1029" s="211" t="s">
        <v>7</v>
      </c>
      <c r="O1029" s="212"/>
      <c r="P1029" s="212"/>
      <c r="Q1029" s="213"/>
      <c r="R1029" s="18">
        <f>SUM(R1013:R1028)</f>
        <v>0</v>
      </c>
      <c r="S1029" s="3"/>
      <c r="V1029" s="17"/>
      <c r="X1029" s="12"/>
      <c r="Y1029" s="10"/>
      <c r="AJ1029" s="211" t="s">
        <v>7</v>
      </c>
      <c r="AK1029" s="212"/>
      <c r="AL1029" s="212"/>
      <c r="AM1029" s="213"/>
      <c r="AN1029" s="18">
        <f>SUM(AN1013:AN1028)</f>
        <v>0</v>
      </c>
      <c r="AO1029" s="3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E1032" s="14"/>
      <c r="V1032" s="17"/>
      <c r="X1032" s="12"/>
      <c r="Y1032" s="10"/>
      <c r="AA1032" s="14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1349.5120000000015</v>
      </c>
      <c r="D1039" t="s">
        <v>22</v>
      </c>
      <c r="E1039" t="s">
        <v>21</v>
      </c>
      <c r="V1039" s="17"/>
      <c r="X1039" s="15" t="s">
        <v>18</v>
      </c>
      <c r="Y1039" s="16">
        <f>SUM(Y1020:Y1038)</f>
        <v>1349.5120000000015</v>
      </c>
      <c r="Z1039" t="s">
        <v>22</v>
      </c>
      <c r="AA1039" t="s">
        <v>21</v>
      </c>
    </row>
    <row r="1040" spans="2:41">
      <c r="E1040" s="1" t="s">
        <v>19</v>
      </c>
      <c r="V1040" s="17"/>
      <c r="AA1040" s="1" t="s">
        <v>19</v>
      </c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</sheetData>
  <mergeCells count="294"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AK827:AL827"/>
    <mergeCell ref="E843:G843"/>
    <mergeCell ref="AA843:AC843"/>
    <mergeCell ref="N845:Q845"/>
    <mergeCell ref="AJ845:AM845"/>
    <mergeCell ref="AC867:AE869"/>
    <mergeCell ref="H868:J869"/>
    <mergeCell ref="E827:H827"/>
    <mergeCell ref="AA827:AD827"/>
    <mergeCell ref="X833:Y833"/>
    <mergeCell ref="E889:G889"/>
    <mergeCell ref="AA889:AC889"/>
    <mergeCell ref="N891:Q891"/>
    <mergeCell ref="AJ891:AM891"/>
    <mergeCell ref="H913:J914"/>
    <mergeCell ref="AA913:AC914"/>
    <mergeCell ref="E873:H873"/>
    <mergeCell ref="AA873:AD873"/>
    <mergeCell ref="B879:C879"/>
    <mergeCell ref="X879:Y879"/>
    <mergeCell ref="B880:C880"/>
    <mergeCell ref="X880:Y880"/>
    <mergeCell ref="AA934:AC934"/>
    <mergeCell ref="N936:Q936"/>
    <mergeCell ref="AJ936:AM936"/>
    <mergeCell ref="AC960:AE962"/>
    <mergeCell ref="H961:J962"/>
    <mergeCell ref="E918:H918"/>
    <mergeCell ref="AA918:AD918"/>
    <mergeCell ref="X924:Y924"/>
    <mergeCell ref="B925:C925"/>
    <mergeCell ref="B926:C926"/>
    <mergeCell ref="X926:Y926"/>
    <mergeCell ref="E934:G934"/>
    <mergeCell ref="E1027:G1027"/>
    <mergeCell ref="AA1027:AC1027"/>
    <mergeCell ref="N1029:Q1029"/>
    <mergeCell ref="AJ1029:AM1029"/>
    <mergeCell ref="E1011:H1011"/>
    <mergeCell ref="AA1011:AD1011"/>
    <mergeCell ref="X1017:Y1017"/>
    <mergeCell ref="B1018:C1018"/>
    <mergeCell ref="B1019:C1019"/>
    <mergeCell ref="X1019:Y1019"/>
    <mergeCell ref="E982:G982"/>
    <mergeCell ref="AA982:AC982"/>
    <mergeCell ref="N984:Q984"/>
    <mergeCell ref="AJ984:AM984"/>
    <mergeCell ref="H1006:J1007"/>
    <mergeCell ref="AA1006:AC1007"/>
    <mergeCell ref="E966:H966"/>
    <mergeCell ref="AA966:AD966"/>
    <mergeCell ref="B972:C972"/>
    <mergeCell ref="X972:Y972"/>
    <mergeCell ref="B973:C973"/>
    <mergeCell ref="X973:Y973"/>
  </mergeCells>
  <pageMargins left="0.7" right="0.7" top="0.75" bottom="0.75" header="0.3" footer="0.3"/>
  <pageSetup paperSize="9" orientation="landscape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47"/>
  <sheetViews>
    <sheetView topLeftCell="X913" zoomScale="80" zoomScaleNormal="80" workbookViewId="0">
      <selection activeCell="Y931" sqref="Y931"/>
    </sheetView>
  </sheetViews>
  <sheetFormatPr baseColWidth="10" defaultColWidth="11.42578125" defaultRowHeight="15"/>
  <cols>
    <col min="1" max="1" width="2.85546875" customWidth="1"/>
    <col min="2" max="2" width="30.710937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4" t="s">
        <v>28</v>
      </c>
      <c r="I3" s="214"/>
      <c r="J3" s="214"/>
      <c r="V3" s="17"/>
      <c r="AC3" s="217"/>
      <c r="AD3" s="217"/>
      <c r="AE3" s="217"/>
    </row>
    <row r="4" spans="2:41">
      <c r="H4" s="214"/>
      <c r="I4" s="214"/>
      <c r="J4" s="214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215" t="s">
        <v>79</v>
      </c>
      <c r="F8" s="215"/>
      <c r="G8" s="215"/>
      <c r="H8" s="215"/>
      <c r="V8" s="17"/>
      <c r="X8" s="23" t="s">
        <v>32</v>
      </c>
      <c r="Y8" s="20">
        <f>IF(B8="PAGADO",0,C13)</f>
        <v>0</v>
      </c>
      <c r="AA8" s="215" t="s">
        <v>148</v>
      </c>
      <c r="AB8" s="215"/>
      <c r="AC8" s="215"/>
      <c r="AD8" s="215"/>
      <c r="AK8" s="222" t="s">
        <v>110</v>
      </c>
      <c r="AL8" s="222"/>
      <c r="AM8" s="222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18" t="str">
        <f>IF(C13&lt;0,"NO PAGAR","COBRAR")</f>
        <v>COBRAR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NO PAGAR</v>
      </c>
      <c r="Y14" s="218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11" t="s">
        <v>7</v>
      </c>
      <c r="AB24" s="212"/>
      <c r="AC24" s="213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>
      <c r="H49" s="214"/>
      <c r="I49" s="214"/>
      <c r="J49" s="214"/>
      <c r="V49" s="17"/>
      <c r="AA49" s="214"/>
      <c r="AB49" s="214"/>
      <c r="AC49" s="21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215" t="s">
        <v>79</v>
      </c>
      <c r="F53" s="215"/>
      <c r="G53" s="215"/>
      <c r="H53" s="215"/>
      <c r="V53" s="17"/>
      <c r="X53" s="23" t="s">
        <v>32</v>
      </c>
      <c r="Y53" s="20">
        <f>IF(B53="PAGADO",0,C58)</f>
        <v>251.97000000000011</v>
      </c>
      <c r="AA53" s="215" t="s">
        <v>148</v>
      </c>
      <c r="AB53" s="215"/>
      <c r="AC53" s="215"/>
      <c r="AD53" s="215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6" t="str">
        <f>IF(Y58&lt;0,"NO PAGAR","COBRAR'")</f>
        <v>COBRAR'</v>
      </c>
      <c r="Y59" s="21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6" t="str">
        <f>IF(C58&lt;0,"NO PAGAR","COBRAR'")</f>
        <v>COBRAR'</v>
      </c>
      <c r="C60" s="21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211" t="s">
        <v>7</v>
      </c>
      <c r="F69" s="212"/>
      <c r="G69" s="213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217" t="s">
        <v>29</v>
      </c>
      <c r="AD97" s="217"/>
      <c r="AE97" s="217"/>
    </row>
    <row r="98" spans="2:41">
      <c r="H98" s="214" t="s">
        <v>28</v>
      </c>
      <c r="I98" s="214"/>
      <c r="J98" s="214"/>
      <c r="V98" s="17"/>
      <c r="AC98" s="217"/>
      <c r="AD98" s="217"/>
      <c r="AE98" s="217"/>
    </row>
    <row r="99" spans="2:41">
      <c r="H99" s="214"/>
      <c r="I99" s="214"/>
      <c r="J99" s="214"/>
      <c r="V99" s="17"/>
      <c r="AC99" s="217"/>
      <c r="AD99" s="217"/>
      <c r="AE99" s="217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215" t="s">
        <v>79</v>
      </c>
      <c r="F103" s="215"/>
      <c r="G103" s="215"/>
      <c r="H103" s="215"/>
      <c r="V103" s="17"/>
      <c r="X103" s="23" t="s">
        <v>156</v>
      </c>
      <c r="Y103" s="20">
        <f>IF(B103="PAGADO",0,C108)</f>
        <v>1501.97</v>
      </c>
      <c r="AA103" s="215" t="s">
        <v>79</v>
      </c>
      <c r="AB103" s="215"/>
      <c r="AC103" s="215"/>
      <c r="AD103" s="215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218" t="str">
        <f>IF(C108&lt;0,"NO PAGAR","COBRAR")</f>
        <v>COBRAR</v>
      </c>
      <c r="C109" s="218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18" t="str">
        <f>IF(Y108&lt;0,"NO PAGAR","COBRAR")</f>
        <v>COBRAR</v>
      </c>
      <c r="Y109" s="21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209" t="s">
        <v>9</v>
      </c>
      <c r="C110" s="2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09" t="s">
        <v>9</v>
      </c>
      <c r="Y110" s="2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11" t="s">
        <v>7</v>
      </c>
      <c r="F119" s="212"/>
      <c r="G119" s="213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1" t="s">
        <v>7</v>
      </c>
      <c r="AB119" s="212"/>
      <c r="AC119" s="213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11" t="s">
        <v>7</v>
      </c>
      <c r="O121" s="212"/>
      <c r="P121" s="212"/>
      <c r="Q121" s="213"/>
      <c r="R121" s="18">
        <f>SUM(R105:R120)</f>
        <v>0</v>
      </c>
      <c r="S121" s="3"/>
      <c r="V121" s="17"/>
      <c r="X121" s="12"/>
      <c r="Y121" s="10"/>
      <c r="AJ121" s="211" t="s">
        <v>7</v>
      </c>
      <c r="AK121" s="212"/>
      <c r="AL121" s="212"/>
      <c r="AM121" s="213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214" t="s">
        <v>30</v>
      </c>
      <c r="I130" s="214"/>
      <c r="J130" s="214"/>
      <c r="V130" s="17"/>
      <c r="AA130" s="214" t="s">
        <v>31</v>
      </c>
      <c r="AB130" s="214"/>
      <c r="AC130" s="214"/>
    </row>
    <row r="131" spans="2:41">
      <c r="H131" s="214"/>
      <c r="I131" s="214"/>
      <c r="J131" s="214"/>
      <c r="V131" s="17"/>
      <c r="AA131" s="214"/>
      <c r="AB131" s="214"/>
      <c r="AC131" s="214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215" t="s">
        <v>148</v>
      </c>
      <c r="F135" s="215"/>
      <c r="G135" s="215"/>
      <c r="H135" s="215"/>
      <c r="V135" s="17"/>
      <c r="X135" s="23" t="s">
        <v>32</v>
      </c>
      <c r="Y135" s="20">
        <f>IF(B135="PAGADO",0,C140)</f>
        <v>0</v>
      </c>
      <c r="AA135" s="215" t="s">
        <v>355</v>
      </c>
      <c r="AB135" s="215"/>
      <c r="AC135" s="215"/>
      <c r="AD135" s="215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16" t="str">
        <f>IF(Y140&lt;0,"NO PAGAR","COBRAR'")</f>
        <v>COBRAR'</v>
      </c>
      <c r="Y141" s="216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216" t="str">
        <f>IF(C140&lt;0,"NO PAGAR","COBRAR'")</f>
        <v>COBRAR'</v>
      </c>
      <c r="C142" s="216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209" t="s">
        <v>9</v>
      </c>
      <c r="C143" s="210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09" t="s">
        <v>9</v>
      </c>
      <c r="Y143" s="210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211" t="s">
        <v>7</v>
      </c>
      <c r="F151" s="212"/>
      <c r="G151" s="213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11" t="s">
        <v>7</v>
      </c>
      <c r="AB151" s="212"/>
      <c r="AC151" s="213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211" t="s">
        <v>7</v>
      </c>
      <c r="O153" s="212"/>
      <c r="P153" s="212"/>
      <c r="Q153" s="213"/>
      <c r="R153" s="18">
        <f>SUM(R137:R152)</f>
        <v>0</v>
      </c>
      <c r="S153" s="3"/>
      <c r="V153" s="17"/>
      <c r="X153" s="12"/>
      <c r="Y153" s="10"/>
      <c r="AJ153" s="211" t="s">
        <v>7</v>
      </c>
      <c r="AK153" s="212"/>
      <c r="AL153" s="212"/>
      <c r="AM153" s="213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217" t="s">
        <v>29</v>
      </c>
      <c r="AD169" s="217"/>
      <c r="AE169" s="217"/>
    </row>
    <row r="170" spans="2:41">
      <c r="H170" s="214" t="s">
        <v>28</v>
      </c>
      <c r="I170" s="214"/>
      <c r="J170" s="214"/>
      <c r="V170" s="17"/>
      <c r="AC170" s="217"/>
      <c r="AD170" s="217"/>
      <c r="AE170" s="217"/>
    </row>
    <row r="171" spans="2:41">
      <c r="H171" s="214"/>
      <c r="I171" s="214"/>
      <c r="J171" s="214"/>
      <c r="V171" s="17"/>
      <c r="AC171" s="217"/>
      <c r="AD171" s="217"/>
      <c r="AE171" s="217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215" t="s">
        <v>79</v>
      </c>
      <c r="F175" s="215"/>
      <c r="G175" s="215"/>
      <c r="H175" s="215"/>
      <c r="V175" s="17"/>
      <c r="X175" s="23" t="s">
        <v>32</v>
      </c>
      <c r="Y175" s="20">
        <f>IF(B175="PAGADO",0,C180)</f>
        <v>0</v>
      </c>
      <c r="AA175" s="215" t="s">
        <v>355</v>
      </c>
      <c r="AB175" s="215"/>
      <c r="AC175" s="215"/>
      <c r="AD175" s="215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218" t="str">
        <f>IF(C180&lt;0,"NO PAGAR","COBRAR")</f>
        <v>COBRAR</v>
      </c>
      <c r="C181" s="218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18" t="str">
        <f>IF(Y180&lt;0,"NO PAGAR","COBRAR")</f>
        <v>NO PAGAR</v>
      </c>
      <c r="Y181" s="218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209" t="s">
        <v>9</v>
      </c>
      <c r="C182" s="210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09" t="s">
        <v>9</v>
      </c>
      <c r="Y182" s="210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211" t="s">
        <v>7</v>
      </c>
      <c r="F191" s="212"/>
      <c r="G191" s="213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11" t="s">
        <v>7</v>
      </c>
      <c r="AB191" s="212"/>
      <c r="AC191" s="213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211" t="s">
        <v>7</v>
      </c>
      <c r="O193" s="212"/>
      <c r="P193" s="212"/>
      <c r="Q193" s="213"/>
      <c r="R193" s="18">
        <f>SUM(R177:R192)</f>
        <v>400</v>
      </c>
      <c r="S193" s="3"/>
      <c r="V193" s="17"/>
      <c r="X193" s="12"/>
      <c r="Y193" s="10"/>
      <c r="AJ193" s="211" t="s">
        <v>7</v>
      </c>
      <c r="AK193" s="212"/>
      <c r="AL193" s="212"/>
      <c r="AM193" s="213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214" t="s">
        <v>30</v>
      </c>
      <c r="I207" s="214"/>
      <c r="J207" s="214"/>
      <c r="V207" s="17"/>
      <c r="AA207" s="214" t="s">
        <v>31</v>
      </c>
      <c r="AB207" s="214"/>
      <c r="AC207" s="214"/>
    </row>
    <row r="208" spans="1:43">
      <c r="H208" s="214"/>
      <c r="I208" s="214"/>
      <c r="J208" s="214"/>
      <c r="V208" s="17"/>
      <c r="AA208" s="214"/>
      <c r="AB208" s="214"/>
      <c r="AC208" s="214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215" t="s">
        <v>355</v>
      </c>
      <c r="F212" s="215"/>
      <c r="G212" s="215"/>
      <c r="H212" s="215"/>
      <c r="V212" s="17"/>
      <c r="X212" s="23" t="s">
        <v>130</v>
      </c>
      <c r="Y212" s="20">
        <f>IF(B212="PAGADO",0,C217)</f>
        <v>0</v>
      </c>
      <c r="AA212" s="215" t="s">
        <v>543</v>
      </c>
      <c r="AB212" s="215"/>
      <c r="AC212" s="215"/>
      <c r="AD212" s="215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16" t="str">
        <f>IF(Y217&lt;0,"NO PAGAR","COBRAR'")</f>
        <v>COBRAR'</v>
      </c>
      <c r="Y218" s="216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216" t="str">
        <f>IF(C217&lt;0,"NO PAGAR","COBRAR'")</f>
        <v>COBRAR'</v>
      </c>
      <c r="C219" s="216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209" t="s">
        <v>9</v>
      </c>
      <c r="C220" s="210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09" t="s">
        <v>9</v>
      </c>
      <c r="Y220" s="210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211" t="s">
        <v>7</v>
      </c>
      <c r="F228" s="212"/>
      <c r="G228" s="213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11" t="s">
        <v>7</v>
      </c>
      <c r="AB228" s="212"/>
      <c r="AC228" s="213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211" t="s">
        <v>7</v>
      </c>
      <c r="O230" s="212"/>
      <c r="P230" s="212"/>
      <c r="Q230" s="213"/>
      <c r="R230" s="18">
        <f>SUM(R214:R229)</f>
        <v>0</v>
      </c>
      <c r="S230" s="3"/>
      <c r="V230" s="17"/>
      <c r="X230" s="12"/>
      <c r="Y230" s="10"/>
      <c r="AJ230" s="211" t="s">
        <v>7</v>
      </c>
      <c r="AK230" s="212"/>
      <c r="AL230" s="212"/>
      <c r="AM230" s="213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217" t="s">
        <v>29</v>
      </c>
      <c r="AD253" s="217"/>
      <c r="AE253" s="217"/>
    </row>
    <row r="254" spans="5:31">
      <c r="H254" s="214" t="s">
        <v>28</v>
      </c>
      <c r="I254" s="214"/>
      <c r="J254" s="214"/>
      <c r="V254" s="17"/>
      <c r="AC254" s="217"/>
      <c r="AD254" s="217"/>
      <c r="AE254" s="217"/>
    </row>
    <row r="255" spans="5:31">
      <c r="H255" s="214"/>
      <c r="I255" s="214"/>
      <c r="J255" s="214"/>
      <c r="V255" s="17"/>
      <c r="AC255" s="217"/>
      <c r="AD255" s="217"/>
      <c r="AE255" s="217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215" t="s">
        <v>543</v>
      </c>
      <c r="F259" s="215"/>
      <c r="G259" s="215"/>
      <c r="H259" s="215"/>
      <c r="V259" s="17"/>
      <c r="X259" s="23" t="s">
        <v>32</v>
      </c>
      <c r="Y259" s="20">
        <f>IF(B259="PAGADO",0,C264)</f>
        <v>0</v>
      </c>
      <c r="AA259" s="215" t="s">
        <v>598</v>
      </c>
      <c r="AB259" s="215"/>
      <c r="AC259" s="215"/>
      <c r="AD259" s="215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218" t="str">
        <f>IF(C264&lt;0,"NO PAGAR","COBRAR")</f>
        <v>COBRAR</v>
      </c>
      <c r="C265" s="218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18" t="str">
        <f>IF(Y264&lt;0,"NO PAGAR","COBRAR")</f>
        <v>COBRAR</v>
      </c>
      <c r="Y265" s="218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209" t="s">
        <v>9</v>
      </c>
      <c r="C266" s="210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09" t="s">
        <v>9</v>
      </c>
      <c r="Y266" s="210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211" t="s">
        <v>7</v>
      </c>
      <c r="F275" s="212"/>
      <c r="G275" s="213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11" t="s">
        <v>7</v>
      </c>
      <c r="AB275" s="212"/>
      <c r="AC275" s="213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211" t="s">
        <v>7</v>
      </c>
      <c r="O277" s="212"/>
      <c r="P277" s="212"/>
      <c r="Q277" s="213"/>
      <c r="R277" s="18">
        <f>SUM(R261:R276)</f>
        <v>100</v>
      </c>
      <c r="S277" s="3"/>
      <c r="V277" s="17"/>
      <c r="X277" s="12"/>
      <c r="Y277" s="10"/>
      <c r="AJ277" s="211" t="s">
        <v>7</v>
      </c>
      <c r="AK277" s="212"/>
      <c r="AL277" s="212"/>
      <c r="AM277" s="213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214" t="s">
        <v>30</v>
      </c>
      <c r="I299" s="214"/>
      <c r="J299" s="214"/>
      <c r="V299" s="17"/>
      <c r="AA299" s="214" t="s">
        <v>31</v>
      </c>
      <c r="AB299" s="214"/>
      <c r="AC299" s="214"/>
    </row>
    <row r="300" spans="1:43">
      <c r="H300" s="214"/>
      <c r="I300" s="214"/>
      <c r="J300" s="214"/>
      <c r="V300" s="17"/>
      <c r="AA300" s="214"/>
      <c r="AB300" s="214"/>
      <c r="AC300" s="214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215" t="s">
        <v>355</v>
      </c>
      <c r="F304" s="215"/>
      <c r="G304" s="215"/>
      <c r="H304" s="215"/>
      <c r="V304" s="17"/>
      <c r="X304" s="23" t="s">
        <v>32</v>
      </c>
      <c r="Y304" s="20">
        <f>IF(B1047="PAGADO",0,C309)</f>
        <v>240</v>
      </c>
      <c r="AA304" s="215" t="s">
        <v>675</v>
      </c>
      <c r="AB304" s="215"/>
      <c r="AC304" s="215"/>
      <c r="AD304" s="215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16" t="str">
        <f>IF(Y309&lt;0,"NO PAGAR","COBRAR'")</f>
        <v>COBRAR'</v>
      </c>
      <c r="Y310" s="216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216" t="str">
        <f>IF(C309&lt;0,"NO PAGAR","COBRAR'")</f>
        <v>COBRAR'</v>
      </c>
      <c r="C311" s="216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209" t="s">
        <v>9</v>
      </c>
      <c r="C312" s="210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09" t="s">
        <v>9</v>
      </c>
      <c r="Y312" s="210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211" t="s">
        <v>7</v>
      </c>
      <c r="F320" s="212"/>
      <c r="G320" s="213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11" t="s">
        <v>7</v>
      </c>
      <c r="AB320" s="212"/>
      <c r="AC320" s="213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211" t="s">
        <v>7</v>
      </c>
      <c r="O322" s="212"/>
      <c r="P322" s="212"/>
      <c r="Q322" s="213"/>
      <c r="R322" s="18">
        <f>SUM(R306:R321)</f>
        <v>2552.6999999999998</v>
      </c>
      <c r="S322" s="3"/>
      <c r="V322" s="17"/>
      <c r="X322" s="11"/>
      <c r="Y322" s="10"/>
      <c r="AJ322" s="211" t="s">
        <v>7</v>
      </c>
      <c r="AK322" s="212"/>
      <c r="AL322" s="212"/>
      <c r="AM322" s="213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214" t="s">
        <v>28</v>
      </c>
      <c r="I347" s="214"/>
      <c r="J347" s="214"/>
      <c r="V347" s="17"/>
    </row>
    <row r="348" spans="2:30">
      <c r="H348" s="214"/>
      <c r="I348" s="214"/>
      <c r="J348" s="214"/>
      <c r="V348" s="17"/>
    </row>
    <row r="349" spans="2:30">
      <c r="V349" s="17"/>
      <c r="X349" s="230" t="s">
        <v>64</v>
      </c>
      <c r="AB349" s="226" t="s">
        <v>29</v>
      </c>
      <c r="AC349" s="226"/>
      <c r="AD349" s="226"/>
    </row>
    <row r="350" spans="2:30">
      <c r="V350" s="17"/>
      <c r="X350" s="230"/>
      <c r="AB350" s="226"/>
      <c r="AC350" s="226"/>
      <c r="AD350" s="226"/>
    </row>
    <row r="351" spans="2:30" ht="23.25">
      <c r="B351" s="22" t="s">
        <v>64</v>
      </c>
      <c r="V351" s="17"/>
      <c r="X351" s="230"/>
      <c r="AB351" s="226"/>
      <c r="AC351" s="226"/>
      <c r="AD351" s="226"/>
    </row>
    <row r="352" spans="2:30" ht="23.25">
      <c r="B352" s="23" t="s">
        <v>130</v>
      </c>
      <c r="C352" s="20">
        <f>IF(X304="PAGADO",0,Y309)</f>
        <v>229.98</v>
      </c>
      <c r="E352" s="215" t="s">
        <v>543</v>
      </c>
      <c r="F352" s="215"/>
      <c r="G352" s="215"/>
      <c r="H352" s="215"/>
      <c r="V352" s="17"/>
      <c r="X352" s="23" t="s">
        <v>130</v>
      </c>
      <c r="Y352" s="20">
        <f>IF(B352="PAGADO",0,C357)</f>
        <v>0</v>
      </c>
      <c r="AA352" s="215" t="s">
        <v>675</v>
      </c>
      <c r="AB352" s="215"/>
      <c r="AC352" s="215"/>
      <c r="AD352" s="215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218" t="str">
        <f>IF(C357&lt;0,"NO PAGAR","COBRAR")</f>
        <v>COBRAR</v>
      </c>
      <c r="C358" s="218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18" t="str">
        <f>IF(Y357&lt;0,"NO PAGAR","COBRAR")</f>
        <v>COBRAR</v>
      </c>
      <c r="Y358" s="218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>
      <c r="B359" s="209" t="s">
        <v>9</v>
      </c>
      <c r="C359" s="210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09" t="s">
        <v>9</v>
      </c>
      <c r="Y359" s="210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11" t="s">
        <v>7</v>
      </c>
      <c r="AK363" s="212"/>
      <c r="AL363" s="212"/>
      <c r="AM363" s="213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>
      <c r="B368" s="11" t="s">
        <v>17</v>
      </c>
      <c r="C368" s="10"/>
      <c r="E368" s="211" t="s">
        <v>7</v>
      </c>
      <c r="F368" s="212"/>
      <c r="G368" s="213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11" t="s">
        <v>7</v>
      </c>
      <c r="AB368" s="212"/>
      <c r="AC368" s="213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>
      <c r="B370" s="12"/>
      <c r="C370" s="10"/>
      <c r="N370" s="211" t="s">
        <v>7</v>
      </c>
      <c r="O370" s="212"/>
      <c r="P370" s="212"/>
      <c r="Q370" s="213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214" t="s">
        <v>30</v>
      </c>
      <c r="I386" s="214"/>
      <c r="J386" s="214"/>
      <c r="V386" s="17"/>
      <c r="AA386" s="214" t="s">
        <v>31</v>
      </c>
      <c r="AB386" s="214"/>
      <c r="AC386" s="214"/>
    </row>
    <row r="387" spans="2:41">
      <c r="H387" s="214"/>
      <c r="I387" s="214"/>
      <c r="J387" s="214"/>
      <c r="V387" s="17"/>
      <c r="AA387" s="214"/>
      <c r="AB387" s="214"/>
      <c r="AC387" s="214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215" t="s">
        <v>543</v>
      </c>
      <c r="F391" s="215"/>
      <c r="G391" s="215"/>
      <c r="H391" s="215"/>
      <c r="V391" s="17"/>
      <c r="X391" s="23" t="s">
        <v>32</v>
      </c>
      <c r="Y391" s="20">
        <f>IF(B391="PAGADO",0,C396)</f>
        <v>0</v>
      </c>
      <c r="AA391" s="215" t="s">
        <v>839</v>
      </c>
      <c r="AB391" s="215"/>
      <c r="AC391" s="215"/>
      <c r="AD391" s="215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16" t="str">
        <f>IF(Y396&lt;0,"NO PAGAR","COBRAR'")</f>
        <v>COBRAR'</v>
      </c>
      <c r="Y397" s="216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216" t="str">
        <f>IF(C396&lt;0,"NO PAGAR","COBRAR'")</f>
        <v>COBRAR'</v>
      </c>
      <c r="C398" s="216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209" t="s">
        <v>9</v>
      </c>
      <c r="C399" s="210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09" t="s">
        <v>9</v>
      </c>
      <c r="Y399" s="2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11" t="s">
        <v>7</v>
      </c>
      <c r="AK402" s="212"/>
      <c r="AL402" s="212"/>
      <c r="AM402" s="213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211" t="s">
        <v>7</v>
      </c>
      <c r="F407" s="212"/>
      <c r="G407" s="213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11" t="s">
        <v>7</v>
      </c>
      <c r="AB407" s="212"/>
      <c r="AC407" s="213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>
      <c r="B409" s="12"/>
      <c r="C409" s="10"/>
      <c r="N409" s="211" t="s">
        <v>7</v>
      </c>
      <c r="O409" s="212"/>
      <c r="P409" s="212"/>
      <c r="Q409" s="213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217" t="s">
        <v>29</v>
      </c>
      <c r="AD431" s="217"/>
      <c r="AE431" s="217"/>
    </row>
    <row r="432" spans="8:31">
      <c r="H432" s="214" t="s">
        <v>28</v>
      </c>
      <c r="I432" s="214"/>
      <c r="J432" s="214"/>
      <c r="V432" s="17"/>
      <c r="AC432" s="217"/>
      <c r="AD432" s="217"/>
      <c r="AE432" s="217"/>
    </row>
    <row r="433" spans="2:41">
      <c r="H433" s="214"/>
      <c r="I433" s="214"/>
      <c r="J433" s="214"/>
      <c r="V433" s="17"/>
      <c r="AC433" s="217"/>
      <c r="AD433" s="217"/>
      <c r="AE433" s="217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215" t="s">
        <v>355</v>
      </c>
      <c r="F437" s="215"/>
      <c r="G437" s="215"/>
      <c r="H437" s="215"/>
      <c r="V437" s="17"/>
      <c r="X437" s="23" t="s">
        <v>32</v>
      </c>
      <c r="Y437" s="20">
        <f>IF(B437="PAGADO",0,C442)</f>
        <v>0</v>
      </c>
      <c r="AA437" s="215" t="s">
        <v>355</v>
      </c>
      <c r="AB437" s="215"/>
      <c r="AC437" s="215"/>
      <c r="AD437" s="215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218" t="str">
        <f>IF(C442&lt;0,"NO PAGAR","COBRAR")</f>
        <v>COBRAR</v>
      </c>
      <c r="C443" s="218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18" t="str">
        <f>IF(Y442&lt;0,"NO PAGAR","COBRAR")</f>
        <v>NO PAGAR</v>
      </c>
      <c r="Y443" s="218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209" t="s">
        <v>9</v>
      </c>
      <c r="C444" s="2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09" t="s">
        <v>9</v>
      </c>
      <c r="Y444" s="2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11" t="s">
        <v>7</v>
      </c>
      <c r="AK452" s="212"/>
      <c r="AL452" s="212"/>
      <c r="AM452" s="213"/>
      <c r="AN452" s="18">
        <f>SUM(AN436:AN451)</f>
        <v>600</v>
      </c>
      <c r="AO452" s="3"/>
    </row>
    <row r="453" spans="2:42">
      <c r="B453" s="11" t="s">
        <v>17</v>
      </c>
      <c r="C453" s="10"/>
      <c r="E453" s="211" t="s">
        <v>7</v>
      </c>
      <c r="F453" s="212"/>
      <c r="G453" s="213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11" t="s">
        <v>7</v>
      </c>
      <c r="AB453" s="212"/>
      <c r="AC453" s="213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>
      <c r="B455" s="12"/>
      <c r="C455" s="10"/>
      <c r="N455" s="211" t="s">
        <v>7</v>
      </c>
      <c r="O455" s="212"/>
      <c r="P455" s="212"/>
      <c r="Q455" s="213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214" t="s">
        <v>30</v>
      </c>
      <c r="I471" s="214"/>
      <c r="J471" s="214"/>
      <c r="V471" s="17"/>
      <c r="AA471" s="214" t="s">
        <v>31</v>
      </c>
      <c r="AB471" s="214"/>
      <c r="AC471" s="214"/>
    </row>
    <row r="472" spans="1:43">
      <c r="H472" s="214"/>
      <c r="I472" s="214"/>
      <c r="J472" s="214"/>
      <c r="V472" s="17"/>
      <c r="AA472" s="214"/>
      <c r="AB472" s="214"/>
      <c r="AC472" s="214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215" t="s">
        <v>543</v>
      </c>
      <c r="F474" s="215"/>
      <c r="G474" s="215"/>
      <c r="H474" s="215"/>
      <c r="V474" s="17"/>
      <c r="X474" s="23" t="s">
        <v>130</v>
      </c>
      <c r="Y474" s="20">
        <f>IF(B474="PAGADO",0,C479)</f>
        <v>0</v>
      </c>
      <c r="AA474" s="215" t="s">
        <v>543</v>
      </c>
      <c r="AB474" s="215"/>
      <c r="AC474" s="215"/>
      <c r="AD474" s="215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16" t="str">
        <f>IF(Y479&lt;0,"NO PAGAR","COBRAR'")</f>
        <v>COBRAR'</v>
      </c>
      <c r="Y480" s="216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216" t="str">
        <f>IF(C479&lt;0,"NO PAGAR","COBRAR'")</f>
        <v>COBRAR'</v>
      </c>
      <c r="C481" s="216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209" t="s">
        <v>9</v>
      </c>
      <c r="C482" s="2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09" t="s">
        <v>9</v>
      </c>
      <c r="Y482" s="2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926</v>
      </c>
      <c r="C490" s="10">
        <v>18.2</v>
      </c>
      <c r="E490" s="211" t="s">
        <v>7</v>
      </c>
      <c r="F490" s="212"/>
      <c r="G490" s="213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1" t="s">
        <v>7</v>
      </c>
      <c r="AB490" s="212"/>
      <c r="AC490" s="213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11" t="s">
        <v>7</v>
      </c>
      <c r="O492" s="212"/>
      <c r="P492" s="212"/>
      <c r="Q492" s="213"/>
      <c r="R492" s="18">
        <f>SUM(R476:R491)</f>
        <v>25</v>
      </c>
      <c r="S492" s="3"/>
      <c r="V492" s="17"/>
      <c r="X492" s="12"/>
      <c r="Y492" s="10"/>
      <c r="AJ492" s="211" t="s">
        <v>7</v>
      </c>
      <c r="AK492" s="212"/>
      <c r="AL492" s="212"/>
      <c r="AM492" s="213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217" t="s">
        <v>29</v>
      </c>
      <c r="AD516" s="217"/>
      <c r="AE516" s="217"/>
    </row>
    <row r="517" spans="2:41" ht="15.75" customHeight="1">
      <c r="H517" s="214" t="s">
        <v>28</v>
      </c>
      <c r="I517" s="214"/>
      <c r="J517" s="214"/>
      <c r="V517" s="17"/>
      <c r="AC517" s="217"/>
      <c r="AD517" s="217"/>
      <c r="AE517" s="217"/>
    </row>
    <row r="518" spans="2:41">
      <c r="H518" s="214"/>
      <c r="I518" s="214"/>
      <c r="J518" s="214"/>
      <c r="V518" s="17"/>
      <c r="AC518" s="217"/>
      <c r="AD518" s="217"/>
      <c r="AE518" s="217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215" t="s">
        <v>543</v>
      </c>
      <c r="F520" s="215"/>
      <c r="G520" s="215"/>
      <c r="H520" s="215"/>
      <c r="V520" s="17"/>
      <c r="X520" s="23" t="s">
        <v>32</v>
      </c>
      <c r="Y520" s="20">
        <f>IF(B520="PAGADO",0,C525)</f>
        <v>-1429.17</v>
      </c>
      <c r="AA520" s="215" t="s">
        <v>1049</v>
      </c>
      <c r="AB520" s="215"/>
      <c r="AC520" s="215"/>
      <c r="AD520" s="215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218" t="str">
        <f>IF(C525&lt;0,"NO PAGAR","COBRAR")</f>
        <v>NO PAGAR</v>
      </c>
      <c r="C526" s="218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18" t="str">
        <f>IF(Y525&lt;0,"NO PAGAR","COBRAR")</f>
        <v>NO PAGAR</v>
      </c>
      <c r="Y526" s="218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209" t="s">
        <v>9</v>
      </c>
      <c r="C527" s="2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09" t="s">
        <v>9</v>
      </c>
      <c r="Y527" s="210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1024</v>
      </c>
      <c r="C536" s="10">
        <v>255.53</v>
      </c>
      <c r="E536" s="211" t="s">
        <v>7</v>
      </c>
      <c r="F536" s="212"/>
      <c r="G536" s="213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11" t="s">
        <v>7</v>
      </c>
      <c r="AB536" s="212"/>
      <c r="AC536" s="213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211" t="s">
        <v>7</v>
      </c>
      <c r="O538" s="212"/>
      <c r="P538" s="212"/>
      <c r="Q538" s="213"/>
      <c r="R538" s="18">
        <f>SUM(R522:R537)</f>
        <v>1064.5</v>
      </c>
      <c r="S538" s="3"/>
      <c r="V538" s="17"/>
      <c r="X538" s="12"/>
      <c r="Y538" s="10"/>
      <c r="AJ538" s="211" t="s">
        <v>7</v>
      </c>
      <c r="AK538" s="212"/>
      <c r="AL538" s="212"/>
      <c r="AM538" s="213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214" t="s">
        <v>30</v>
      </c>
      <c r="I556" s="214"/>
      <c r="J556" s="214"/>
      <c r="V556" s="17"/>
      <c r="AA556" s="214" t="s">
        <v>31</v>
      </c>
      <c r="AB556" s="214"/>
      <c r="AC556" s="214"/>
    </row>
    <row r="557" spans="1:43">
      <c r="H557" s="214"/>
      <c r="I557" s="214"/>
      <c r="J557" s="214"/>
      <c r="V557" s="17"/>
      <c r="AA557" s="214"/>
      <c r="AB557" s="214"/>
      <c r="AC557" s="214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215" t="s">
        <v>355</v>
      </c>
      <c r="F561" s="215"/>
      <c r="G561" s="215"/>
      <c r="H561" s="215"/>
      <c r="V561" s="17"/>
      <c r="X561" s="23" t="s">
        <v>32</v>
      </c>
      <c r="Y561" s="20">
        <f>IF(B561="PAGADO",0,C566)</f>
        <v>0</v>
      </c>
      <c r="AA561" s="215" t="s">
        <v>355</v>
      </c>
      <c r="AB561" s="215"/>
      <c r="AC561" s="215"/>
      <c r="AD561" s="215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16" t="str">
        <f>IF(Y566&lt;0,"NO PAGAR","COBRAR'")</f>
        <v>COBRAR'</v>
      </c>
      <c r="Y567" s="216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216" t="str">
        <f>IF(C566&lt;0,"NO PAGAR","COBRAR'")</f>
        <v>COBRAR'</v>
      </c>
      <c r="C568" s="216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209" t="s">
        <v>9</v>
      </c>
      <c r="C569" s="210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09" t="s">
        <v>9</v>
      </c>
      <c r="Y569" s="2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211" t="s">
        <v>7</v>
      </c>
      <c r="F577" s="212"/>
      <c r="G577" s="213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11" t="s">
        <v>7</v>
      </c>
      <c r="AB577" s="212"/>
      <c r="AC577" s="213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211" t="s">
        <v>7</v>
      </c>
      <c r="O579" s="212"/>
      <c r="P579" s="212"/>
      <c r="Q579" s="213"/>
      <c r="R579" s="18">
        <f>SUM(R563:R578)</f>
        <v>0</v>
      </c>
      <c r="S579" s="3"/>
      <c r="V579" s="17"/>
      <c r="X579" s="12"/>
      <c r="Y579" s="10"/>
      <c r="AJ579" s="211" t="s">
        <v>7</v>
      </c>
      <c r="AK579" s="212"/>
      <c r="AL579" s="212"/>
      <c r="AM579" s="213"/>
      <c r="AN579" s="18">
        <f>SUM(AN563:AN578)</f>
        <v>0</v>
      </c>
      <c r="AO579" s="3"/>
    </row>
    <row r="580" spans="2:41" ht="15.75" thickBot="1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217" t="s">
        <v>29</v>
      </c>
      <c r="AD599" s="217"/>
      <c r="AE599" s="217"/>
    </row>
    <row r="600" spans="2:41">
      <c r="H600" s="214" t="s">
        <v>28</v>
      </c>
      <c r="I600" s="214"/>
      <c r="J600" s="214"/>
      <c r="V600" s="17"/>
      <c r="AC600" s="217"/>
      <c r="AD600" s="217"/>
      <c r="AE600" s="217"/>
    </row>
    <row r="601" spans="2:41">
      <c r="H601" s="214"/>
      <c r="I601" s="214"/>
      <c r="J601" s="214"/>
      <c r="V601" s="17"/>
      <c r="AC601" s="217"/>
      <c r="AD601" s="217"/>
      <c r="AE601" s="217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215" t="s">
        <v>543</v>
      </c>
      <c r="F605" s="215"/>
      <c r="G605" s="215"/>
      <c r="H605" s="215"/>
      <c r="V605" s="17"/>
      <c r="X605" s="23" t="s">
        <v>32</v>
      </c>
      <c r="Y605" s="20">
        <f>IF(B605="PAGADO",0,C610)</f>
        <v>-867.90000000000009</v>
      </c>
      <c r="AA605" s="215" t="s">
        <v>79</v>
      </c>
      <c r="AB605" s="215"/>
      <c r="AC605" s="215"/>
      <c r="AD605" s="215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218" t="str">
        <f>IF(C610&lt;0,"NO PAGAR","COBRAR")</f>
        <v>NO PAGAR</v>
      </c>
      <c r="C611" s="218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18" t="str">
        <f>IF(Y610&lt;0,"NO PAGAR","COBRAR")</f>
        <v>NO PAGAR</v>
      </c>
      <c r="Y611" s="218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209" t="s">
        <v>9</v>
      </c>
      <c r="C612" s="210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09" t="s">
        <v>9</v>
      </c>
      <c r="Y612" s="2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211" t="s">
        <v>7</v>
      </c>
      <c r="F621" s="212"/>
      <c r="G621" s="213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11" t="s">
        <v>7</v>
      </c>
      <c r="AB621" s="212"/>
      <c r="AC621" s="213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211" t="s">
        <v>7</v>
      </c>
      <c r="O623" s="212"/>
      <c r="P623" s="212"/>
      <c r="Q623" s="213"/>
      <c r="R623" s="18">
        <f>SUM(R607:R622)</f>
        <v>1800</v>
      </c>
      <c r="S623" s="3"/>
      <c r="V623" s="17"/>
      <c r="X623" s="12"/>
      <c r="Y623" s="10"/>
      <c r="AJ623" s="211" t="s">
        <v>7</v>
      </c>
      <c r="AK623" s="212"/>
      <c r="AL623" s="212"/>
      <c r="AM623" s="213"/>
      <c r="AN623" s="18">
        <f>SUM(AN607:AN622)</f>
        <v>800</v>
      </c>
      <c r="AO623" s="3"/>
    </row>
    <row r="624" spans="2:41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>
      <c r="B631" s="11"/>
      <c r="C631" s="10"/>
      <c r="R631" s="175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214" t="s">
        <v>30</v>
      </c>
      <c r="I645" s="214"/>
      <c r="J645" s="214"/>
      <c r="V645" s="17"/>
      <c r="AA645" s="214" t="s">
        <v>31</v>
      </c>
      <c r="AB645" s="214"/>
      <c r="AC645" s="214"/>
    </row>
    <row r="646" spans="1:43">
      <c r="H646" s="214"/>
      <c r="I646" s="214"/>
      <c r="J646" s="214"/>
      <c r="V646" s="17"/>
      <c r="AA646" s="214"/>
      <c r="AB646" s="214"/>
      <c r="AC646" s="214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215" t="s">
        <v>543</v>
      </c>
      <c r="F650" s="215"/>
      <c r="G650" s="215"/>
      <c r="H650" s="215"/>
      <c r="V650" s="17"/>
      <c r="X650" s="23" t="s">
        <v>130</v>
      </c>
      <c r="Y650" s="20">
        <f>IF(B650="PAGADO",0,C655)</f>
        <v>0</v>
      </c>
      <c r="AA650" s="215" t="s">
        <v>543</v>
      </c>
      <c r="AB650" s="215"/>
      <c r="AC650" s="215"/>
      <c r="AD650" s="215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16" t="str">
        <f>IF(Y655&lt;0,"NO PAGAR","COBRAR'")</f>
        <v>COBRAR'</v>
      </c>
      <c r="Y656" s="216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216" t="str">
        <f>IF(C655&lt;0,"NO PAGAR","COBRAR'")</f>
        <v>COBRAR'</v>
      </c>
      <c r="C657" s="216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209" t="s">
        <v>9</v>
      </c>
      <c r="C658" s="210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09" t="s">
        <v>9</v>
      </c>
      <c r="Y658" s="2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211" t="s">
        <v>7</v>
      </c>
      <c r="F666" s="212"/>
      <c r="G666" s="213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11" t="s">
        <v>7</v>
      </c>
      <c r="AB666" s="212"/>
      <c r="AC666" s="213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211" t="s">
        <v>7</v>
      </c>
      <c r="O668" s="212"/>
      <c r="P668" s="212"/>
      <c r="Q668" s="213"/>
      <c r="R668" s="18">
        <f>SUM(R652:R667)</f>
        <v>300</v>
      </c>
      <c r="S668" s="3"/>
      <c r="V668" s="17"/>
      <c r="X668" s="12"/>
      <c r="Y668" s="10"/>
      <c r="AJ668" s="211" t="s">
        <v>7</v>
      </c>
      <c r="AK668" s="212"/>
      <c r="AL668" s="212"/>
      <c r="AM668" s="213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217" t="s">
        <v>29</v>
      </c>
      <c r="AD688" s="217"/>
      <c r="AE688" s="217"/>
    </row>
    <row r="689" spans="2:41">
      <c r="H689" s="214" t="s">
        <v>28</v>
      </c>
      <c r="I689" s="214"/>
      <c r="J689" s="214"/>
      <c r="V689" s="17"/>
      <c r="AC689" s="217"/>
      <c r="AD689" s="217"/>
      <c r="AE689" s="217"/>
    </row>
    <row r="690" spans="2:41">
      <c r="H690" s="214"/>
      <c r="I690" s="214"/>
      <c r="J690" s="214"/>
      <c r="V690" s="17"/>
      <c r="AC690" s="217"/>
      <c r="AD690" s="217"/>
      <c r="AE690" s="217"/>
    </row>
    <row r="691" spans="2:41" ht="23.25">
      <c r="B691" s="22" t="s">
        <v>69</v>
      </c>
      <c r="V691" s="17"/>
      <c r="X691" s="22" t="s">
        <v>69</v>
      </c>
    </row>
    <row r="692" spans="2:41" ht="31.5">
      <c r="B692" s="23" t="s">
        <v>32</v>
      </c>
      <c r="C692" s="20">
        <f>IF(X650="PAGADO",0,Y655)</f>
        <v>0</v>
      </c>
      <c r="E692" s="215" t="s">
        <v>543</v>
      </c>
      <c r="F692" s="215"/>
      <c r="G692" s="215"/>
      <c r="H692" s="215"/>
      <c r="V692" s="17"/>
      <c r="X692" s="23" t="s">
        <v>32</v>
      </c>
      <c r="Y692" s="20">
        <f>IF(B692="PAGADO",0,C697)</f>
        <v>-566.41000000000008</v>
      </c>
      <c r="AA692" s="215" t="s">
        <v>355</v>
      </c>
      <c r="AB692" s="215"/>
      <c r="AC692" s="215"/>
      <c r="AD692" s="215"/>
      <c r="AK692" s="234" t="s">
        <v>10</v>
      </c>
      <c r="AL692" s="234"/>
      <c r="AM692" s="234"/>
    </row>
    <row r="693" spans="2:41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>
      <c r="B698" s="218" t="str">
        <f>IF(C697&lt;0,"NO PAGAR","COBRAR")</f>
        <v>NO PAGAR</v>
      </c>
      <c r="C698" s="218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18" t="str">
        <f>IF(Y697&lt;0,"NO PAGAR","COBRAR")</f>
        <v>NO PAGAR</v>
      </c>
      <c r="Y698" s="218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209" t="s">
        <v>9</v>
      </c>
      <c r="C699" s="2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09" t="s">
        <v>9</v>
      </c>
      <c r="Y699" s="2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1334</v>
      </c>
      <c r="C708" s="10">
        <f>R715</f>
        <v>337.31</v>
      </c>
      <c r="E708" s="211" t="s">
        <v>7</v>
      </c>
      <c r="F708" s="212"/>
      <c r="G708" s="213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1" t="s">
        <v>7</v>
      </c>
      <c r="AB708" s="212"/>
      <c r="AC708" s="213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>
      <c r="B710" s="12"/>
      <c r="C710" s="10"/>
      <c r="N710" s="211" t="s">
        <v>7</v>
      </c>
      <c r="O710" s="212"/>
      <c r="P710" s="212"/>
      <c r="Q710" s="213"/>
      <c r="R710" s="18">
        <f>SUM(R694:R709)</f>
        <v>500</v>
      </c>
      <c r="S710" s="3"/>
      <c r="V710" s="17"/>
      <c r="X710" s="12"/>
      <c r="Y710" s="10"/>
      <c r="AJ710" s="211" t="s">
        <v>7</v>
      </c>
      <c r="AK710" s="212"/>
      <c r="AL710" s="212"/>
      <c r="AM710" s="213"/>
      <c r="AN710" s="18">
        <f>SUM(AN694:AN709)</f>
        <v>1270.54</v>
      </c>
      <c r="AO710" s="3"/>
    </row>
    <row r="711" spans="2:41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>
      <c r="V718" s="17"/>
    </row>
    <row r="719" spans="2:41">
      <c r="E719" s="1"/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V723" s="17"/>
    </row>
    <row r="724" spans="1:43">
      <c r="V724" s="17"/>
    </row>
    <row r="725" spans="1:43">
      <c r="V725" s="17"/>
    </row>
    <row r="726" spans="1:43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V729" s="17"/>
    </row>
    <row r="730" spans="1:43">
      <c r="H730" s="214" t="s">
        <v>30</v>
      </c>
      <c r="I730" s="214"/>
      <c r="J730" s="214"/>
      <c r="V730" s="17"/>
      <c r="AA730" s="214" t="s">
        <v>31</v>
      </c>
      <c r="AB730" s="214"/>
      <c r="AC730" s="214"/>
    </row>
    <row r="731" spans="1:43">
      <c r="H731" s="214"/>
      <c r="I731" s="214"/>
      <c r="J731" s="214"/>
      <c r="V731" s="17"/>
      <c r="AA731" s="214"/>
      <c r="AB731" s="214"/>
      <c r="AC731" s="214"/>
    </row>
    <row r="732" spans="1:43">
      <c r="V732" s="17"/>
    </row>
    <row r="733" spans="1:43">
      <c r="V733" s="17"/>
    </row>
    <row r="734" spans="1:43" ht="23.25">
      <c r="B734" s="24" t="s">
        <v>69</v>
      </c>
      <c r="V734" s="17"/>
      <c r="X734" s="22" t="s">
        <v>69</v>
      </c>
    </row>
    <row r="735" spans="1:43" ht="23.25">
      <c r="B735" s="23" t="s">
        <v>130</v>
      </c>
      <c r="C735" s="20">
        <f>IF(X692="PAGADO",0,C697)</f>
        <v>-566.41000000000008</v>
      </c>
      <c r="E735" s="215" t="s">
        <v>543</v>
      </c>
      <c r="F735" s="215"/>
      <c r="G735" s="215"/>
      <c r="H735" s="215"/>
      <c r="V735" s="17"/>
      <c r="X735" s="23" t="s">
        <v>82</v>
      </c>
      <c r="Y735" s="20">
        <f>IF(B735="PAGADO",0,C740)</f>
        <v>0</v>
      </c>
      <c r="AA735" s="215" t="s">
        <v>1414</v>
      </c>
      <c r="AB735" s="215"/>
      <c r="AC735" s="215"/>
      <c r="AD735" s="215"/>
      <c r="AK735" s="215" t="s">
        <v>188</v>
      </c>
      <c r="AL735" s="215"/>
      <c r="AM735" s="215"/>
    </row>
    <row r="736" spans="1:43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16" t="str">
        <f>IF(Y740&lt;0,"NO PAGAR","COBRAR'")</f>
        <v>COBRAR'</v>
      </c>
      <c r="Y741" s="216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>
      <c r="B742" s="216" t="str">
        <f>IF(C740&lt;0,"NO PAGAR","COBRAR'")</f>
        <v>COBRAR'</v>
      </c>
      <c r="C742" s="216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209" t="s">
        <v>9</v>
      </c>
      <c r="C743" s="2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09" t="s">
        <v>9</v>
      </c>
      <c r="Y743" s="2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211" t="s">
        <v>7</v>
      </c>
      <c r="F751" s="212"/>
      <c r="G751" s="213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11" t="s">
        <v>7</v>
      </c>
      <c r="AB751" s="212"/>
      <c r="AC751" s="213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>
      <c r="B753" s="12"/>
      <c r="C753" s="10"/>
      <c r="N753" s="211" t="s">
        <v>7</v>
      </c>
      <c r="O753" s="212"/>
      <c r="P753" s="212"/>
      <c r="Q753" s="213"/>
      <c r="R753" s="18">
        <f>SUM(R737:R752)</f>
        <v>0</v>
      </c>
      <c r="S753" s="3"/>
      <c r="V753" s="17"/>
      <c r="X753" s="12"/>
      <c r="Y753" s="10"/>
      <c r="AJ753" s="211" t="s">
        <v>7</v>
      </c>
      <c r="AK753" s="212"/>
      <c r="AL753" s="212"/>
      <c r="AM753" s="213"/>
      <c r="AN753" s="18">
        <f>SUM(AN737:AN752)</f>
        <v>240</v>
      </c>
      <c r="AO753" s="3"/>
    </row>
    <row r="754" spans="2:41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>
      <c r="B757" s="12"/>
      <c r="C757" s="10"/>
      <c r="V757" s="17"/>
      <c r="X757" s="12"/>
      <c r="Y757" s="10"/>
    </row>
    <row r="758" spans="2:41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>
      <c r="E759" s="1" t="s">
        <v>19</v>
      </c>
      <c r="V759" s="17"/>
      <c r="AA759" s="1" t="s">
        <v>19</v>
      </c>
    </row>
    <row r="760" spans="2:41">
      <c r="V760" s="17"/>
    </row>
    <row r="761" spans="2:41">
      <c r="V761" s="17"/>
    </row>
    <row r="762" spans="2:41">
      <c r="V762" s="17"/>
    </row>
    <row r="763" spans="2:41">
      <c r="V763" s="17"/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  <c r="AC772" s="217" t="s">
        <v>29</v>
      </c>
      <c r="AD772" s="217"/>
      <c r="AE772" s="217"/>
    </row>
    <row r="773" spans="2:41">
      <c r="H773" s="214" t="s">
        <v>28</v>
      </c>
      <c r="I773" s="214"/>
      <c r="J773" s="214"/>
      <c r="V773" s="17"/>
      <c r="AC773" s="217"/>
      <c r="AD773" s="217"/>
      <c r="AE773" s="217"/>
    </row>
    <row r="774" spans="2:41">
      <c r="H774" s="214"/>
      <c r="I774" s="214"/>
      <c r="J774" s="214"/>
      <c r="V774" s="17"/>
      <c r="AC774" s="217"/>
      <c r="AD774" s="217"/>
      <c r="AE774" s="217"/>
    </row>
    <row r="775" spans="2:41" ht="23.25">
      <c r="B775" s="22" t="s">
        <v>70</v>
      </c>
      <c r="V775" s="17"/>
      <c r="X775" s="22" t="s">
        <v>70</v>
      </c>
    </row>
    <row r="776" spans="2:41" ht="23.25">
      <c r="B776" s="23" t="s">
        <v>32</v>
      </c>
      <c r="C776" s="20">
        <f>IF(X735="PAGADO",0,Y740)</f>
        <v>0</v>
      </c>
      <c r="E776" s="215" t="s">
        <v>543</v>
      </c>
      <c r="F776" s="215"/>
      <c r="G776" s="215"/>
      <c r="H776" s="215"/>
      <c r="O776" s="227" t="s">
        <v>110</v>
      </c>
      <c r="P776" s="227"/>
      <c r="Q776" s="227"/>
      <c r="V776" s="17"/>
      <c r="X776" s="23" t="s">
        <v>82</v>
      </c>
      <c r="Y776" s="20">
        <f>IF(B776="PAGADO",0,C781)</f>
        <v>-1208.1099999999999</v>
      </c>
      <c r="AA776" s="215" t="s">
        <v>543</v>
      </c>
      <c r="AB776" s="215"/>
      <c r="AC776" s="215"/>
      <c r="AD776" s="215"/>
    </row>
    <row r="777" spans="2:41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>
      <c r="B782" s="218" t="str">
        <f>IF(C781&lt;0,"NO PAGAR","COBRAR")</f>
        <v>NO PAGAR</v>
      </c>
      <c r="C782" s="218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18" t="str">
        <f>IF(Y781&lt;0,"NO PAGAR","COBRAR")</f>
        <v>COBRAR</v>
      </c>
      <c r="Y782" s="218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>
      <c r="B783" s="209" t="s">
        <v>9</v>
      </c>
      <c r="C783" s="2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09" t="s">
        <v>9</v>
      </c>
      <c r="Y783" s="210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1507</v>
      </c>
      <c r="C792" s="10">
        <f>S802</f>
        <v>360.06</v>
      </c>
      <c r="E792" s="211" t="s">
        <v>7</v>
      </c>
      <c r="F792" s="212"/>
      <c r="G792" s="213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11" t="s">
        <v>7</v>
      </c>
      <c r="AB792" s="212"/>
      <c r="AC792" s="213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>
      <c r="B794" s="12"/>
      <c r="C794" s="10"/>
      <c r="N794" s="211" t="s">
        <v>7</v>
      </c>
      <c r="O794" s="212"/>
      <c r="P794" s="212"/>
      <c r="Q794" s="213"/>
      <c r="R794" s="18">
        <f>SUM(R778:R793)</f>
        <v>1000</v>
      </c>
      <c r="S794" s="3"/>
      <c r="V794" s="17"/>
      <c r="X794" s="12"/>
      <c r="Y794" s="10"/>
      <c r="AJ794" s="211" t="s">
        <v>7</v>
      </c>
      <c r="AK794" s="212"/>
      <c r="AL794" s="212"/>
      <c r="AM794" s="213"/>
      <c r="AN794" s="18">
        <f>SUM(AN778:AN793)</f>
        <v>0</v>
      </c>
      <c r="AO794" s="3"/>
    </row>
    <row r="795" spans="2:41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>
      <c r="V804" s="17"/>
      <c r="Z804" t="s">
        <v>22</v>
      </c>
      <c r="AA804" t="s">
        <v>21</v>
      </c>
    </row>
    <row r="805" spans="1:43">
      <c r="V805" s="17"/>
      <c r="AA805" s="1" t="s">
        <v>19</v>
      </c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V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>
      <c r="V815" s="17"/>
    </row>
    <row r="816" spans="1:43">
      <c r="H816" s="214" t="s">
        <v>30</v>
      </c>
      <c r="I816" s="214"/>
      <c r="J816" s="214"/>
      <c r="V816" s="17"/>
      <c r="AA816" s="214" t="s">
        <v>31</v>
      </c>
      <c r="AB816" s="214"/>
      <c r="AC816" s="214"/>
    </row>
    <row r="817" spans="2:41">
      <c r="H817" s="214"/>
      <c r="I817" s="214"/>
      <c r="J817" s="214"/>
      <c r="V817" s="17"/>
      <c r="AA817" s="214"/>
      <c r="AB817" s="214"/>
      <c r="AC817" s="214"/>
    </row>
    <row r="818" spans="2:41">
      <c r="V818" s="17"/>
    </row>
    <row r="819" spans="2:41">
      <c r="V819" s="17"/>
    </row>
    <row r="820" spans="2:41" ht="23.25">
      <c r="B820" s="24" t="s">
        <v>70</v>
      </c>
      <c r="V820" s="17"/>
      <c r="X820" s="22" t="s">
        <v>70</v>
      </c>
    </row>
    <row r="821" spans="2:41" ht="23.25">
      <c r="B821" s="23" t="s">
        <v>32</v>
      </c>
      <c r="C821" s="20">
        <f>IF(X776="PAGADO",0,C781)</f>
        <v>0</v>
      </c>
      <c r="E821" s="215" t="s">
        <v>543</v>
      </c>
      <c r="F821" s="215"/>
      <c r="G821" s="215"/>
      <c r="H821" s="215"/>
      <c r="V821" s="17"/>
      <c r="X821" s="23" t="s">
        <v>32</v>
      </c>
      <c r="Y821" s="20">
        <f>IF(B1615="PAGADO",0,C826)</f>
        <v>53.357999999999947</v>
      </c>
      <c r="AA821" s="215" t="s">
        <v>543</v>
      </c>
      <c r="AB821" s="215"/>
      <c r="AC821" s="215"/>
      <c r="AD821" s="215"/>
    </row>
    <row r="822" spans="2:41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170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>
        <v>45195</v>
      </c>
      <c r="AB823" s="3" t="s">
        <v>199</v>
      </c>
      <c r="AC823" s="3" t="s">
        <v>200</v>
      </c>
      <c r="AD823" s="5">
        <v>170</v>
      </c>
      <c r="AJ823" s="25">
        <v>45222</v>
      </c>
      <c r="AK823" s="3" t="s">
        <v>1385</v>
      </c>
      <c r="AL823" s="3"/>
      <c r="AM823" s="3"/>
      <c r="AN823" s="18">
        <v>100</v>
      </c>
      <c r="AO823" s="3"/>
    </row>
    <row r="824" spans="2:41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223.35799999999995</v>
      </c>
      <c r="AA824" s="4"/>
      <c r="AB824" s="3"/>
      <c r="AC824" s="3"/>
      <c r="AD824" s="5"/>
      <c r="AJ824" s="25">
        <v>45224</v>
      </c>
      <c r="AK824" s="3" t="s">
        <v>1588</v>
      </c>
      <c r="AL824" s="3"/>
      <c r="AM824" s="3"/>
      <c r="AN824" s="18">
        <v>70</v>
      </c>
      <c r="AO824" s="3"/>
    </row>
    <row r="825" spans="2:41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170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16" t="str">
        <f>IF(Y826&lt;0,"NO PAGAR","COBRAR'")</f>
        <v>COBRAR'</v>
      </c>
      <c r="Y827" s="216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>
      <c r="B828" s="216" t="str">
        <f>IF(C826&lt;0,"NO PAGAR","COBRAR'")</f>
        <v>COBRAR'</v>
      </c>
      <c r="C828" s="216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209" t="s">
        <v>9</v>
      </c>
      <c r="C829" s="2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09" t="s">
        <v>9</v>
      </c>
      <c r="Y829" s="2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170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16</v>
      </c>
      <c r="C837" s="10"/>
      <c r="E837" s="211" t="s">
        <v>7</v>
      </c>
      <c r="F837" s="212"/>
      <c r="G837" s="213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11" t="s">
        <v>7</v>
      </c>
      <c r="AB837" s="212"/>
      <c r="AC837" s="213"/>
      <c r="AD837" s="5">
        <f>SUM(AD823:AD836)</f>
        <v>170</v>
      </c>
      <c r="AJ837" s="3"/>
      <c r="AK837" s="3"/>
      <c r="AL837" s="3"/>
      <c r="AM837" s="3"/>
      <c r="AN837" s="18"/>
      <c r="AO837" s="3"/>
    </row>
    <row r="838" spans="2:41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>
      <c r="B839" s="12"/>
      <c r="C839" s="10"/>
      <c r="N839" s="211" t="s">
        <v>7</v>
      </c>
      <c r="O839" s="212"/>
      <c r="P839" s="212"/>
      <c r="Q839" s="213"/>
      <c r="R839" s="18">
        <f>SUM(R823:R838)</f>
        <v>780</v>
      </c>
      <c r="S839" s="3"/>
      <c r="V839" s="17"/>
      <c r="X839" s="12"/>
      <c r="Y839" s="10"/>
      <c r="AJ839" s="211" t="s">
        <v>7</v>
      </c>
      <c r="AK839" s="212"/>
      <c r="AL839" s="212"/>
      <c r="AM839" s="213"/>
      <c r="AN839" s="18">
        <f>SUM(AN823:AN838)</f>
        <v>170</v>
      </c>
      <c r="AO839" s="3"/>
    </row>
    <row r="840" spans="2:41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>
      <c r="B846" s="12"/>
      <c r="C846" s="10"/>
      <c r="R846">
        <f>SUM(R840:R845)</f>
        <v>401.642</v>
      </c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1"/>
      <c r="C848" s="10"/>
      <c r="V848" s="17"/>
      <c r="X848" s="11"/>
      <c r="Y848" s="10"/>
    </row>
    <row r="849" spans="2:31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170</v>
      </c>
      <c r="Z849" t="s">
        <v>22</v>
      </c>
      <c r="AA849" t="s">
        <v>21</v>
      </c>
    </row>
    <row r="850" spans="2:31">
      <c r="E850" s="1" t="s">
        <v>19</v>
      </c>
      <c r="V850" s="17"/>
      <c r="AA850" s="1" t="s">
        <v>19</v>
      </c>
    </row>
    <row r="851" spans="2:31">
      <c r="V851" s="17"/>
    </row>
    <row r="852" spans="2:31">
      <c r="V852" s="17"/>
    </row>
    <row r="853" spans="2:31">
      <c r="V853" s="17"/>
    </row>
    <row r="854" spans="2:31">
      <c r="V854" s="17"/>
    </row>
    <row r="855" spans="2:31">
      <c r="V855" s="17"/>
    </row>
    <row r="856" spans="2:31">
      <c r="V856" s="17"/>
    </row>
    <row r="857" spans="2:31">
      <c r="V857" s="17"/>
    </row>
    <row r="858" spans="2:31">
      <c r="V858" s="17"/>
    </row>
    <row r="859" spans="2:31">
      <c r="V859" s="17"/>
    </row>
    <row r="860" spans="2:31">
      <c r="V860" s="17"/>
    </row>
    <row r="861" spans="2:31">
      <c r="V861" s="17"/>
    </row>
    <row r="862" spans="2:31">
      <c r="V862" s="17"/>
    </row>
    <row r="863" spans="2:31">
      <c r="V863" s="17"/>
    </row>
    <row r="864" spans="2:31">
      <c r="V864" s="17"/>
      <c r="AC864" s="217" t="s">
        <v>29</v>
      </c>
      <c r="AD864" s="217"/>
      <c r="AE864" s="217"/>
    </row>
    <row r="865" spans="2:41">
      <c r="H865" s="214" t="s">
        <v>28</v>
      </c>
      <c r="I865" s="214"/>
      <c r="J865" s="214"/>
      <c r="V865" s="17"/>
      <c r="AC865" s="217"/>
      <c r="AD865" s="217"/>
      <c r="AE865" s="217"/>
    </row>
    <row r="866" spans="2:41">
      <c r="H866" s="214"/>
      <c r="I866" s="214"/>
      <c r="J866" s="214"/>
      <c r="V866" s="17"/>
      <c r="AC866" s="217"/>
      <c r="AD866" s="217"/>
      <c r="AE866" s="217"/>
    </row>
    <row r="867" spans="2:41">
      <c r="V867" s="17"/>
    </row>
    <row r="868" spans="2:41">
      <c r="V868" s="17"/>
    </row>
    <row r="869" spans="2:41" ht="23.25">
      <c r="B869" s="22" t="s">
        <v>71</v>
      </c>
      <c r="V869" s="17"/>
      <c r="X869" s="22" t="s">
        <v>71</v>
      </c>
    </row>
    <row r="870" spans="2:41" ht="23.25">
      <c r="B870" s="23" t="s">
        <v>130</v>
      </c>
      <c r="C870" s="20">
        <f>IF(X821="PAGADO",0,Y826)</f>
        <v>53.357999999999947</v>
      </c>
      <c r="E870" s="215" t="s">
        <v>543</v>
      </c>
      <c r="F870" s="215"/>
      <c r="G870" s="215"/>
      <c r="H870" s="215"/>
      <c r="V870" s="17"/>
      <c r="X870" s="23" t="s">
        <v>32</v>
      </c>
      <c r="Y870" s="20">
        <f>IF(B870="PAGADO",0,C875)</f>
        <v>0</v>
      </c>
      <c r="AA870" s="215" t="s">
        <v>355</v>
      </c>
      <c r="AB870" s="215"/>
      <c r="AC870" s="215"/>
      <c r="AD870" s="215"/>
    </row>
    <row r="871" spans="2:41">
      <c r="B871" s="1" t="s">
        <v>0</v>
      </c>
      <c r="C871" s="19">
        <f>H886</f>
        <v>3000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855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>
        <v>45202</v>
      </c>
      <c r="F872" s="3" t="s">
        <v>1202</v>
      </c>
      <c r="G872" s="3" t="s">
        <v>101</v>
      </c>
      <c r="H872" s="5">
        <v>430</v>
      </c>
      <c r="N872" s="25">
        <v>45225</v>
      </c>
      <c r="O872" s="3" t="s">
        <v>110</v>
      </c>
      <c r="P872" s="3"/>
      <c r="Q872" s="3"/>
      <c r="R872" s="18">
        <v>553.36</v>
      </c>
      <c r="S872" s="3"/>
      <c r="V872" s="17"/>
      <c r="Y872" s="20"/>
      <c r="AA872" s="4">
        <v>45207</v>
      </c>
      <c r="AB872" s="3" t="s">
        <v>1206</v>
      </c>
      <c r="AC872" s="3" t="s">
        <v>102</v>
      </c>
      <c r="AD872" s="5">
        <v>285</v>
      </c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3053.3580000000002</v>
      </c>
      <c r="E873" s="4">
        <v>45183</v>
      </c>
      <c r="F873" s="3" t="s">
        <v>516</v>
      </c>
      <c r="G873" s="3" t="s">
        <v>260</v>
      </c>
      <c r="H873" s="5">
        <v>160</v>
      </c>
      <c r="N873" s="25">
        <v>45225</v>
      </c>
      <c r="O873" s="3" t="s">
        <v>110</v>
      </c>
      <c r="P873" s="3"/>
      <c r="Q873" s="3"/>
      <c r="R873" s="18">
        <v>1000</v>
      </c>
      <c r="S873" s="3"/>
      <c r="V873" s="17"/>
      <c r="X873" s="1" t="s">
        <v>24</v>
      </c>
      <c r="Y873" s="19">
        <f>IF(Y870&gt;0,Y871+Y870,Y871)</f>
        <v>855</v>
      </c>
      <c r="AA873" s="4">
        <v>45215</v>
      </c>
      <c r="AB873" s="3" t="s">
        <v>1206</v>
      </c>
      <c r="AC873" s="3" t="s">
        <v>99</v>
      </c>
      <c r="AD873" s="5">
        <v>285</v>
      </c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C897</f>
        <v>2057.7939999999999</v>
      </c>
      <c r="E874" s="4">
        <v>45203</v>
      </c>
      <c r="F874" s="3" t="s">
        <v>199</v>
      </c>
      <c r="G874" s="3" t="s">
        <v>200</v>
      </c>
      <c r="H874" s="5">
        <v>170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77.150000000000006</v>
      </c>
      <c r="AA874" s="4">
        <v>45217</v>
      </c>
      <c r="AB874" s="3" t="s">
        <v>1206</v>
      </c>
      <c r="AC874" s="3" t="s">
        <v>102</v>
      </c>
      <c r="AD874" s="5">
        <v>285</v>
      </c>
      <c r="AJ874" s="3"/>
      <c r="AK874" s="3"/>
      <c r="AL874" s="3"/>
      <c r="AM874" s="3"/>
      <c r="AN874" s="18"/>
      <c r="AO874" s="3"/>
    </row>
    <row r="875" spans="2:41">
      <c r="B875" s="6" t="s">
        <v>25</v>
      </c>
      <c r="C875" s="21">
        <f>C873-C874</f>
        <v>995.56400000000031</v>
      </c>
      <c r="E875" s="4">
        <v>45206</v>
      </c>
      <c r="F875" s="3" t="s">
        <v>199</v>
      </c>
      <c r="G875" s="3" t="s">
        <v>1617</v>
      </c>
      <c r="H875" s="5">
        <v>580</v>
      </c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777.85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>
      <c r="B876" s="218" t="str">
        <f>IF(C875&lt;0,"NO PAGAR","COBRAR")</f>
        <v>COBRAR</v>
      </c>
      <c r="C876" s="218"/>
      <c r="E876" s="4">
        <v>45211</v>
      </c>
      <c r="F876" s="3" t="s">
        <v>199</v>
      </c>
      <c r="G876" s="3" t="s">
        <v>1617</v>
      </c>
      <c r="H876" s="5">
        <v>580</v>
      </c>
      <c r="N876" s="3"/>
      <c r="O876" s="3"/>
      <c r="P876" s="3"/>
      <c r="Q876" s="3"/>
      <c r="R876" s="18"/>
      <c r="S876" s="3"/>
      <c r="V876" s="17"/>
      <c r="X876" s="218" t="str">
        <f>IF(Y875&lt;0,"NO PAGAR","COBRAR")</f>
        <v>COBRAR</v>
      </c>
      <c r="Y876" s="218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209" t="s">
        <v>9</v>
      </c>
      <c r="C877" s="210"/>
      <c r="E877" s="4">
        <v>45124</v>
      </c>
      <c r="F877" s="3" t="s">
        <v>144</v>
      </c>
      <c r="G877" s="3" t="s">
        <v>170</v>
      </c>
      <c r="H877" s="5">
        <v>380</v>
      </c>
      <c r="N877" s="3"/>
      <c r="O877" s="3"/>
      <c r="P877" s="3"/>
      <c r="Q877" s="3"/>
      <c r="R877" s="18"/>
      <c r="S877" s="3"/>
      <c r="V877" s="17"/>
      <c r="X877" s="209" t="s">
        <v>9</v>
      </c>
      <c r="Y877" s="2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9" t="str">
        <f>IF(C911&lt;0,"SALDO A FAVOR","SALDO ADELANTAD0'")</f>
        <v>SALDO ADELANTAD0'</v>
      </c>
      <c r="C878" s="10" t="b">
        <f>IF(Y826&lt;=0,Y826*-1)</f>
        <v>0</v>
      </c>
      <c r="E878" s="4">
        <v>45132</v>
      </c>
      <c r="F878" s="3" t="s">
        <v>144</v>
      </c>
      <c r="G878" s="3" t="s">
        <v>170</v>
      </c>
      <c r="H878" s="5">
        <v>380</v>
      </c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10</v>
      </c>
      <c r="C879" s="10">
        <f>R888</f>
        <v>1553.3600000000001</v>
      </c>
      <c r="E879" s="4">
        <v>45162</v>
      </c>
      <c r="F879" s="3" t="s">
        <v>144</v>
      </c>
      <c r="G879" s="3" t="s">
        <v>152</v>
      </c>
      <c r="H879" s="5">
        <v>190</v>
      </c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11</v>
      </c>
      <c r="C880" s="10">
        <v>150</v>
      </c>
      <c r="E880" s="4">
        <v>45159</v>
      </c>
      <c r="F880" s="3" t="s">
        <v>1460</v>
      </c>
      <c r="G880" s="3" t="s">
        <v>200</v>
      </c>
      <c r="H880" s="5">
        <v>130</v>
      </c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>
        <v>59.1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>
        <v>18.05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1637</v>
      </c>
      <c r="C886" s="10">
        <f>R895</f>
        <v>354.43399999999997</v>
      </c>
      <c r="E886" s="211" t="s">
        <v>7</v>
      </c>
      <c r="F886" s="212"/>
      <c r="G886" s="213"/>
      <c r="H886" s="5">
        <f>SUM(H872:H885)</f>
        <v>3000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11" t="s">
        <v>7</v>
      </c>
      <c r="AB886" s="212"/>
      <c r="AC886" s="213"/>
      <c r="AD886" s="5">
        <f>SUM(AD872:AD885)</f>
        <v>855</v>
      </c>
      <c r="AJ886" s="3"/>
      <c r="AK886" s="3"/>
      <c r="AL886" s="3"/>
      <c r="AM886" s="3"/>
      <c r="AN886" s="18"/>
      <c r="AO886" s="3"/>
    </row>
    <row r="887" spans="2:41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211" t="s">
        <v>7</v>
      </c>
      <c r="O888" s="212"/>
      <c r="P888" s="212"/>
      <c r="Q888" s="213"/>
      <c r="R888" s="18">
        <f>SUM(R872:R887)</f>
        <v>1553.3600000000001</v>
      </c>
      <c r="S888" s="3"/>
      <c r="V888" s="17"/>
      <c r="X888" s="12"/>
      <c r="Y888" s="10"/>
      <c r="AJ888" s="211" t="s">
        <v>7</v>
      </c>
      <c r="AK888" s="212"/>
      <c r="AL888" s="212"/>
      <c r="AM888" s="213"/>
      <c r="AN888" s="18">
        <f>SUM(AN872:AN887)</f>
        <v>0</v>
      </c>
      <c r="AO888" s="3"/>
    </row>
    <row r="889" spans="2:41">
      <c r="B889" s="12"/>
      <c r="C889" s="10"/>
      <c r="N889" s="125" t="s">
        <v>464</v>
      </c>
      <c r="O889" s="125" t="s">
        <v>550</v>
      </c>
      <c r="P889" s="126">
        <v>45224.895914350003</v>
      </c>
      <c r="Q889" s="127">
        <v>41.14</v>
      </c>
      <c r="R889" s="127">
        <v>72</v>
      </c>
      <c r="V889" s="17"/>
      <c r="X889" s="12"/>
      <c r="Y889" s="10"/>
    </row>
    <row r="890" spans="2:41">
      <c r="B890" s="12"/>
      <c r="C890" s="10"/>
      <c r="N890" s="125" t="s">
        <v>464</v>
      </c>
      <c r="O890" s="125" t="s">
        <v>465</v>
      </c>
      <c r="P890" s="126">
        <v>45225.775416670003</v>
      </c>
      <c r="Q890" s="127">
        <v>28.001999999999999</v>
      </c>
      <c r="R890" s="127">
        <v>49.003999999999998</v>
      </c>
      <c r="V890" s="17"/>
      <c r="X890" s="12"/>
      <c r="Y890" s="10"/>
    </row>
    <row r="891" spans="2:41">
      <c r="B891" s="12"/>
      <c r="C891" s="10"/>
      <c r="E891" s="14"/>
      <c r="N891" s="125" t="s">
        <v>464</v>
      </c>
      <c r="O891" s="125" t="s">
        <v>468</v>
      </c>
      <c r="P891" s="126">
        <v>45217.82603009</v>
      </c>
      <c r="Q891" s="127">
        <v>29.145</v>
      </c>
      <c r="R891" s="127">
        <v>51</v>
      </c>
      <c r="V891" s="17"/>
      <c r="X891" s="12"/>
      <c r="Y891" s="10"/>
      <c r="AA891" s="14"/>
    </row>
    <row r="892" spans="2:41">
      <c r="B892" s="12"/>
      <c r="C892" s="10"/>
      <c r="N892" s="125" t="s">
        <v>464</v>
      </c>
      <c r="O892" s="125" t="s">
        <v>468</v>
      </c>
      <c r="P892" s="126">
        <v>45223.701643519998</v>
      </c>
      <c r="Q892" s="127">
        <v>38.296999999999997</v>
      </c>
      <c r="R892" s="127">
        <v>67.02</v>
      </c>
      <c r="V892" s="17"/>
      <c r="X892" s="12"/>
      <c r="Y892" s="10"/>
    </row>
    <row r="893" spans="2:41">
      <c r="B893" s="12"/>
      <c r="C893" s="10"/>
      <c r="N893" s="125" t="s">
        <v>464</v>
      </c>
      <c r="O893" s="125" t="s">
        <v>468</v>
      </c>
      <c r="P893" s="126">
        <v>45229.467222220002</v>
      </c>
      <c r="Q893" s="127">
        <v>25.95</v>
      </c>
      <c r="R893" s="127">
        <v>45.41</v>
      </c>
      <c r="V893" s="17"/>
      <c r="X893" s="12"/>
      <c r="Y893" s="10"/>
    </row>
    <row r="894" spans="2:41">
      <c r="B894" s="12"/>
      <c r="C894" s="10"/>
      <c r="N894" s="125" t="s">
        <v>464</v>
      </c>
      <c r="O894" s="125" t="s">
        <v>468</v>
      </c>
      <c r="P894" s="126">
        <v>45215.729895830002</v>
      </c>
      <c r="Q894" s="127">
        <v>39.997999999999998</v>
      </c>
      <c r="R894" s="127">
        <v>70</v>
      </c>
      <c r="V894" s="17"/>
      <c r="X894" s="12"/>
      <c r="Y894" s="10"/>
    </row>
    <row r="895" spans="2:41">
      <c r="B895" s="12"/>
      <c r="C895" s="10"/>
      <c r="R895" s="187">
        <f>SUM(R889:R894)</f>
        <v>354.43399999999997</v>
      </c>
      <c r="V895" s="17"/>
      <c r="X895" s="12"/>
      <c r="Y895" s="10"/>
    </row>
    <row r="896" spans="2:41">
      <c r="B896" s="11"/>
      <c r="C896" s="10"/>
      <c r="V896" s="17"/>
      <c r="X896" s="11"/>
      <c r="Y896" s="10"/>
    </row>
    <row r="897" spans="1:43">
      <c r="B897" s="15" t="s">
        <v>18</v>
      </c>
      <c r="C897" s="16">
        <f>SUM(C878:C896)</f>
        <v>2057.7939999999999</v>
      </c>
      <c r="V897" s="17"/>
      <c r="X897" s="15" t="s">
        <v>18</v>
      </c>
      <c r="Y897" s="16">
        <f>SUM(Y878:Y896)</f>
        <v>77.150000000000006</v>
      </c>
    </row>
    <row r="898" spans="1:43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>
      <c r="E899" s="1" t="s">
        <v>19</v>
      </c>
      <c r="V899" s="17"/>
      <c r="AA899" s="1" t="s">
        <v>19</v>
      </c>
    </row>
    <row r="900" spans="1:43">
      <c r="V900" s="17"/>
    </row>
    <row r="901" spans="1:43">
      <c r="V901" s="17"/>
    </row>
    <row r="902" spans="1:43">
      <c r="V902" s="17"/>
    </row>
    <row r="903" spans="1:43">
      <c r="V903" s="17"/>
    </row>
    <row r="904" spans="1:43">
      <c r="V904" s="17"/>
    </row>
    <row r="905" spans="1:43">
      <c r="V905" s="17"/>
    </row>
    <row r="906" spans="1:43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>
      <c r="V909" s="17"/>
    </row>
    <row r="910" spans="1:43" ht="15" customHeight="1">
      <c r="F910" s="214" t="s">
        <v>30</v>
      </c>
      <c r="G910" s="214"/>
      <c r="H910" s="214"/>
      <c r="I910" s="208"/>
      <c r="J910" s="208"/>
      <c r="V910" s="17"/>
      <c r="AA910" s="214" t="s">
        <v>31</v>
      </c>
      <c r="AB910" s="214"/>
      <c r="AC910" s="214"/>
    </row>
    <row r="911" spans="1:43" ht="15" customHeight="1">
      <c r="F911" s="214"/>
      <c r="G911" s="214"/>
      <c r="H911" s="214"/>
      <c r="I911" s="208"/>
      <c r="J911" s="208"/>
      <c r="V911" s="17"/>
      <c r="AA911" s="214"/>
      <c r="AB911" s="214"/>
      <c r="AC911" s="214"/>
    </row>
    <row r="912" spans="1:43" ht="23.25">
      <c r="B912" s="24" t="s">
        <v>73</v>
      </c>
      <c r="V912" s="17"/>
      <c r="X912" s="22" t="s">
        <v>71</v>
      </c>
    </row>
    <row r="913" spans="2:41" ht="23.25">
      <c r="B913" s="23" t="s">
        <v>130</v>
      </c>
      <c r="C913" s="20">
        <f>IF(X870="PAGADO",0,Y875)</f>
        <v>777.85</v>
      </c>
      <c r="E913" s="215" t="s">
        <v>355</v>
      </c>
      <c r="F913" s="215"/>
      <c r="G913" s="215"/>
      <c r="H913" s="215"/>
      <c r="V913" s="17"/>
      <c r="X913" s="23" t="s">
        <v>32</v>
      </c>
      <c r="Y913" s="20">
        <f>IF(B913="PAGADO",0,C918)</f>
        <v>0</v>
      </c>
      <c r="AA913" s="215" t="s">
        <v>79</v>
      </c>
      <c r="AB913" s="215"/>
      <c r="AC913" s="215"/>
      <c r="AD913" s="215"/>
    </row>
    <row r="914" spans="2:41">
      <c r="B914" s="1" t="s">
        <v>0</v>
      </c>
      <c r="C914" s="19">
        <f>H929</f>
        <v>350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2070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>
      <c r="C915" s="20"/>
      <c r="E915" s="4">
        <v>45174</v>
      </c>
      <c r="F915" s="3" t="s">
        <v>1664</v>
      </c>
      <c r="G915" s="3" t="s">
        <v>99</v>
      </c>
      <c r="H915" s="5">
        <v>350</v>
      </c>
      <c r="N915" s="3"/>
      <c r="O915" s="3"/>
      <c r="P915" s="3"/>
      <c r="Q915" s="3"/>
      <c r="R915" s="18"/>
      <c r="S915" s="3"/>
      <c r="V915" s="17"/>
      <c r="Y915" s="20"/>
      <c r="AA915" s="4">
        <v>45191</v>
      </c>
      <c r="AB915" s="3" t="s">
        <v>1222</v>
      </c>
      <c r="AC915" s="3" t="s">
        <v>152</v>
      </c>
      <c r="AD915" s="5">
        <v>240</v>
      </c>
      <c r="AJ915" s="3"/>
      <c r="AK915" s="3"/>
      <c r="AL915" s="3"/>
      <c r="AM915" s="3"/>
      <c r="AN915" s="18"/>
      <c r="AO915" s="3"/>
    </row>
    <row r="916" spans="2:41">
      <c r="B916" s="1" t="s">
        <v>24</v>
      </c>
      <c r="C916" s="19">
        <f>IF(C913&gt;0,C913+C914,C914)</f>
        <v>1127.8499999999999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2070</v>
      </c>
      <c r="AA916" s="4">
        <v>45228</v>
      </c>
      <c r="AB916" s="3" t="s">
        <v>1222</v>
      </c>
      <c r="AC916" s="3" t="s">
        <v>200</v>
      </c>
      <c r="AD916" s="5">
        <v>210</v>
      </c>
      <c r="AJ916" s="3"/>
      <c r="AK916" s="3"/>
      <c r="AL916" s="3"/>
      <c r="AM916" s="3"/>
      <c r="AN916" s="18"/>
      <c r="AO916" s="3"/>
    </row>
    <row r="917" spans="2:41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198.03</v>
      </c>
      <c r="AA917" s="4">
        <v>45170</v>
      </c>
      <c r="AB917" s="3" t="s">
        <v>1171</v>
      </c>
      <c r="AC917" s="3" t="s">
        <v>200</v>
      </c>
      <c r="AD917" s="5">
        <v>130</v>
      </c>
      <c r="AJ917" s="3"/>
      <c r="AK917" s="3"/>
      <c r="AL917" s="3"/>
      <c r="AM917" s="3"/>
      <c r="AN917" s="18"/>
      <c r="AO917" s="3"/>
    </row>
    <row r="918" spans="2:41">
      <c r="B918" s="6" t="s">
        <v>26</v>
      </c>
      <c r="C918" s="21">
        <f>C916-C917</f>
        <v>1127.8499999999999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1871.97</v>
      </c>
      <c r="AA918" s="4">
        <v>45224</v>
      </c>
      <c r="AB918" s="3" t="s">
        <v>199</v>
      </c>
      <c r="AC918" s="3" t="s">
        <v>203</v>
      </c>
      <c r="AD918" s="5">
        <v>580</v>
      </c>
      <c r="AJ918" s="3"/>
      <c r="AK918" s="3"/>
      <c r="AL918" s="3"/>
      <c r="AM918" s="3"/>
      <c r="AN918" s="18"/>
      <c r="AO918" s="3"/>
    </row>
    <row r="919" spans="2:41" ht="23.2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16" t="str">
        <f>IF(Y918&lt;0,"NO PAGAR","COBRAR'")</f>
        <v>COBRAR'</v>
      </c>
      <c r="Y919" s="216"/>
      <c r="AA919" s="4">
        <v>45226</v>
      </c>
      <c r="AB919" s="3" t="s">
        <v>199</v>
      </c>
      <c r="AC919" s="3" t="s">
        <v>152</v>
      </c>
      <c r="AD919" s="5">
        <v>200</v>
      </c>
      <c r="AJ919" s="3"/>
      <c r="AK919" s="3"/>
      <c r="AL919" s="3"/>
      <c r="AM919" s="3"/>
      <c r="AN919" s="18"/>
      <c r="AO919" s="3"/>
    </row>
    <row r="920" spans="2:41" ht="23.25">
      <c r="B920" s="216" t="str">
        <f>IF(C918&lt;0,"NO PAGAR","COBRAR'")</f>
        <v>COBRAR'</v>
      </c>
      <c r="C920" s="216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>
        <v>45231</v>
      </c>
      <c r="AB920" s="3" t="s">
        <v>199</v>
      </c>
      <c r="AC920" s="3" t="s">
        <v>200</v>
      </c>
      <c r="AD920" s="5">
        <v>170</v>
      </c>
      <c r="AJ920" s="3"/>
      <c r="AK920" s="3"/>
      <c r="AL920" s="3"/>
      <c r="AM920" s="3"/>
      <c r="AN920" s="18"/>
      <c r="AO920" s="3"/>
    </row>
    <row r="921" spans="2:41">
      <c r="B921" s="209" t="s">
        <v>9</v>
      </c>
      <c r="C921" s="2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09" t="s">
        <v>9</v>
      </c>
      <c r="Y921" s="210"/>
      <c r="AA921" s="4">
        <v>45176</v>
      </c>
      <c r="AB921" s="3" t="s">
        <v>1526</v>
      </c>
      <c r="AC921" s="3" t="s">
        <v>1552</v>
      </c>
      <c r="AD921" s="5">
        <v>250</v>
      </c>
      <c r="AJ921" s="3"/>
      <c r="AK921" s="3"/>
      <c r="AL921" s="3"/>
      <c r="AM921" s="3"/>
      <c r="AN921" s="18"/>
      <c r="AO921" s="3"/>
    </row>
    <row r="922" spans="2:41">
      <c r="B922" s="9" t="str">
        <f>IF(Y875&lt;0,"SALDO ADELANTADO","SALDO A FAVOR '")</f>
        <v>SALDO A FAVOR '</v>
      </c>
      <c r="C922" s="10" t="b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 t="b">
        <f>IF(C918&lt;=0,C918*-1)</f>
        <v>0</v>
      </c>
      <c r="AA922" s="4">
        <v>45197</v>
      </c>
      <c r="AB922" s="3" t="s">
        <v>1526</v>
      </c>
      <c r="AC922" s="3" t="s">
        <v>1527</v>
      </c>
      <c r="AD922" s="5">
        <v>290</v>
      </c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211" t="s">
        <v>7</v>
      </c>
      <c r="F929" s="212"/>
      <c r="G929" s="213"/>
      <c r="H929" s="5">
        <f>SUM(H915:H928)</f>
        <v>350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11" t="s">
        <v>7</v>
      </c>
      <c r="AB929" s="212"/>
      <c r="AC929" s="213"/>
      <c r="AD929" s="5">
        <f>SUM(AD915:AD928)</f>
        <v>2070</v>
      </c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198.03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>
      <c r="B931" s="12"/>
      <c r="C931" s="10"/>
      <c r="N931" s="211" t="s">
        <v>7</v>
      </c>
      <c r="O931" s="212"/>
      <c r="P931" s="212"/>
      <c r="Q931" s="213"/>
      <c r="R931" s="18">
        <f>SUM(R915:R930)</f>
        <v>0</v>
      </c>
      <c r="S931" s="3"/>
      <c r="V931" s="17"/>
      <c r="X931" s="12"/>
      <c r="Y931" s="10"/>
      <c r="AJ931" s="211" t="s">
        <v>7</v>
      </c>
      <c r="AK931" s="212"/>
      <c r="AL931" s="212"/>
      <c r="AM931" s="213"/>
      <c r="AN931" s="18">
        <f>SUM(AN915:AN930)</f>
        <v>0</v>
      </c>
      <c r="AO931" s="3"/>
    </row>
    <row r="932" spans="2:41">
      <c r="B932" s="12"/>
      <c r="C932" s="10"/>
      <c r="V932" s="17"/>
      <c r="X932" s="12"/>
      <c r="Y932" s="10"/>
      <c r="AJ932" t="s">
        <v>550</v>
      </c>
      <c r="AK932" t="s">
        <v>1556</v>
      </c>
      <c r="AL932" s="261">
        <v>45233</v>
      </c>
      <c r="AM932" t="s">
        <v>464</v>
      </c>
      <c r="AN932" s="262">
        <v>66</v>
      </c>
    </row>
    <row r="933" spans="2:41">
      <c r="B933" s="12"/>
      <c r="C933" s="10"/>
      <c r="V933" s="17"/>
      <c r="X933" s="12"/>
      <c r="Y933" s="10"/>
      <c r="AJ933" t="s">
        <v>550</v>
      </c>
      <c r="AK933" t="s">
        <v>1556</v>
      </c>
      <c r="AL933" s="261">
        <v>45238</v>
      </c>
      <c r="AM933" t="s">
        <v>464</v>
      </c>
      <c r="AN933" s="262">
        <v>84</v>
      </c>
    </row>
    <row r="934" spans="2:41">
      <c r="B934" s="12"/>
      <c r="C934" s="10"/>
      <c r="E934" s="14"/>
      <c r="V934" s="17"/>
      <c r="X934" s="12"/>
      <c r="Y934" s="10"/>
      <c r="AA934" s="14"/>
      <c r="AJ934" t="s">
        <v>1704</v>
      </c>
      <c r="AK934" t="s">
        <v>1556</v>
      </c>
      <c r="AL934" s="261">
        <v>45240</v>
      </c>
      <c r="AM934" t="s">
        <v>464</v>
      </c>
      <c r="AN934" s="262">
        <v>48.03</v>
      </c>
    </row>
    <row r="935" spans="2:41">
      <c r="B935" s="12"/>
      <c r="C935" s="10"/>
      <c r="V935" s="17"/>
      <c r="X935" s="12"/>
      <c r="Y935" s="10"/>
      <c r="AN935" s="116">
        <f>SUM(AN932:AN934)</f>
        <v>198.03</v>
      </c>
    </row>
    <row r="936" spans="2:41">
      <c r="B936" s="12"/>
      <c r="C936" s="10"/>
      <c r="V936" s="17"/>
      <c r="X936" s="12"/>
      <c r="Y936" s="10"/>
    </row>
    <row r="937" spans="2:41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198.03</v>
      </c>
      <c r="Z937" t="s">
        <v>22</v>
      </c>
      <c r="AA937" t="s">
        <v>21</v>
      </c>
    </row>
    <row r="938" spans="2:41">
      <c r="E938" s="1" t="s">
        <v>19</v>
      </c>
      <c r="V938" s="17"/>
      <c r="AA938" s="1" t="s">
        <v>19</v>
      </c>
    </row>
    <row r="939" spans="2:41">
      <c r="V939" s="17"/>
    </row>
    <row r="940" spans="2:41">
      <c r="V940" s="17"/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</row>
    <row r="949" spans="2:41">
      <c r="V949" s="17"/>
    </row>
    <row r="950" spans="2:41">
      <c r="V950" s="17"/>
    </row>
    <row r="951" spans="2:41">
      <c r="V951" s="17"/>
      <c r="AC951" s="217" t="s">
        <v>29</v>
      </c>
      <c r="AD951" s="217"/>
      <c r="AE951" s="217"/>
    </row>
    <row r="952" spans="2:41">
      <c r="H952" s="214" t="s">
        <v>28</v>
      </c>
      <c r="I952" s="214"/>
      <c r="J952" s="214"/>
      <c r="V952" s="17"/>
      <c r="AC952" s="217"/>
      <c r="AD952" s="217"/>
      <c r="AE952" s="217"/>
    </row>
    <row r="953" spans="2:41">
      <c r="H953" s="214"/>
      <c r="I953" s="214"/>
      <c r="J953" s="214"/>
      <c r="V953" s="17"/>
      <c r="AC953" s="217"/>
      <c r="AD953" s="217"/>
      <c r="AE953" s="217"/>
    </row>
    <row r="954" spans="2:41">
      <c r="V954" s="17"/>
    </row>
    <row r="955" spans="2:41">
      <c r="V955" s="17"/>
    </row>
    <row r="956" spans="2:41" ht="23.25">
      <c r="B956" s="22" t="s">
        <v>72</v>
      </c>
      <c r="V956" s="17"/>
      <c r="X956" s="22" t="s">
        <v>74</v>
      </c>
    </row>
    <row r="957" spans="2:41" ht="23.25">
      <c r="B957" s="23" t="s">
        <v>32</v>
      </c>
      <c r="C957" s="20">
        <f>IF(X913="PAGADO",0,Y918)</f>
        <v>1871.97</v>
      </c>
      <c r="E957" s="215" t="s">
        <v>20</v>
      </c>
      <c r="F957" s="215"/>
      <c r="G957" s="215"/>
      <c r="H957" s="215"/>
      <c r="V957" s="17"/>
      <c r="X957" s="23" t="s">
        <v>32</v>
      </c>
      <c r="Y957" s="20">
        <f>IF(B957="PAGADO",0,C962)</f>
        <v>1871.97</v>
      </c>
      <c r="AA957" s="215" t="s">
        <v>20</v>
      </c>
      <c r="AB957" s="215"/>
      <c r="AC957" s="215"/>
      <c r="AD957" s="215"/>
    </row>
    <row r="958" spans="2:41">
      <c r="B958" s="1" t="s">
        <v>0</v>
      </c>
      <c r="C958" s="19">
        <f>H973</f>
        <v>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2:41">
      <c r="C959" s="2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" t="s">
        <v>24</v>
      </c>
      <c r="C960" s="19">
        <f>IF(C957&gt;0,C957+C958,C958)</f>
        <v>1871.97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1871.97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" t="s">
        <v>9</v>
      </c>
      <c r="C961" s="20">
        <f>C984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Y984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6" t="s">
        <v>25</v>
      </c>
      <c r="C962" s="21">
        <f>C960-C961</f>
        <v>1871.97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6" t="s">
        <v>8</v>
      </c>
      <c r="Y962" s="21">
        <f>Y960-Y961</f>
        <v>1871.97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6.25">
      <c r="B963" s="218" t="str">
        <f>IF(C962&lt;0,"NO PAGAR","COBRAR")</f>
        <v>COBRAR</v>
      </c>
      <c r="C963" s="218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218" t="str">
        <f>IF(Y962&lt;0,"NO PAGAR","COBRAR")</f>
        <v>COBRAR</v>
      </c>
      <c r="Y963" s="21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209" t="s">
        <v>9</v>
      </c>
      <c r="C964" s="2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209" t="s">
        <v>9</v>
      </c>
      <c r="Y964" s="2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IF(C998&lt;0,"SALDO A FAVOR","SALDO ADELANTAD0'")</f>
        <v>SALDO ADELANTAD0'</v>
      </c>
      <c r="C965" s="10">
        <f>IF(Y913&lt;=0,Y913*-1)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IF(C962&lt;0,"SALDO ADELANTADO","SALDO A FAVOR'")</f>
        <v>SALDO A FAVOR'</v>
      </c>
      <c r="Y965" s="10" t="b">
        <f>IF(C962&lt;=0,C962*-1)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R975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AN975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17</v>
      </c>
      <c r="C973" s="10"/>
      <c r="E973" s="211" t="s">
        <v>7</v>
      </c>
      <c r="F973" s="212"/>
      <c r="G973" s="213"/>
      <c r="H973" s="5">
        <f>SUM(H959:H972)</f>
        <v>0</v>
      </c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211" t="s">
        <v>7</v>
      </c>
      <c r="AB973" s="212"/>
      <c r="AC973" s="213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>
      <c r="B974" s="12"/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2"/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>
      <c r="B975" s="12"/>
      <c r="C975" s="10"/>
      <c r="N975" s="211" t="s">
        <v>7</v>
      </c>
      <c r="O975" s="212"/>
      <c r="P975" s="212"/>
      <c r="Q975" s="213"/>
      <c r="R975" s="18">
        <f>SUM(R959:R974)</f>
        <v>0</v>
      </c>
      <c r="S975" s="3"/>
      <c r="V975" s="17"/>
      <c r="X975" s="12"/>
      <c r="Y975" s="10"/>
      <c r="AJ975" s="211" t="s">
        <v>7</v>
      </c>
      <c r="AK975" s="212"/>
      <c r="AL975" s="212"/>
      <c r="AM975" s="213"/>
      <c r="AN975" s="18">
        <f>SUM(AN959:AN974)</f>
        <v>0</v>
      </c>
      <c r="AO975" s="3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E978" s="14"/>
      <c r="V978" s="17"/>
      <c r="X978" s="12"/>
      <c r="Y978" s="10"/>
      <c r="AA978" s="14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0</v>
      </c>
      <c r="V984" s="17"/>
      <c r="X984" s="15" t="s">
        <v>18</v>
      </c>
      <c r="Y984" s="16">
        <f>SUM(Y965:Y983)</f>
        <v>0</v>
      </c>
    </row>
    <row r="985" spans="2:27">
      <c r="D985" t="s">
        <v>22</v>
      </c>
      <c r="E985" t="s">
        <v>21</v>
      </c>
      <c r="V985" s="17"/>
      <c r="Z985" t="s">
        <v>22</v>
      </c>
      <c r="AA985" t="s">
        <v>21</v>
      </c>
    </row>
    <row r="986" spans="2:27">
      <c r="E986" s="1" t="s">
        <v>19</v>
      </c>
      <c r="V986" s="17"/>
      <c r="AA986" s="1" t="s">
        <v>19</v>
      </c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1:43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>
      <c r="V996" s="17"/>
    </row>
    <row r="997" spans="1:43">
      <c r="H997" s="214" t="s">
        <v>30</v>
      </c>
      <c r="I997" s="214"/>
      <c r="J997" s="214"/>
      <c r="V997" s="17"/>
      <c r="AA997" s="214" t="s">
        <v>31</v>
      </c>
      <c r="AB997" s="214"/>
      <c r="AC997" s="214"/>
    </row>
    <row r="998" spans="1:43">
      <c r="H998" s="214"/>
      <c r="I998" s="214"/>
      <c r="J998" s="214"/>
      <c r="V998" s="17"/>
      <c r="AA998" s="214"/>
      <c r="AB998" s="214"/>
      <c r="AC998" s="214"/>
    </row>
    <row r="999" spans="1:43">
      <c r="V999" s="17"/>
    </row>
    <row r="1000" spans="1:43">
      <c r="V1000" s="17"/>
    </row>
    <row r="1001" spans="1:43" ht="23.25">
      <c r="B1001" s="24" t="s">
        <v>72</v>
      </c>
      <c r="V1001" s="17"/>
      <c r="X1001" s="22" t="s">
        <v>72</v>
      </c>
    </row>
    <row r="1002" spans="1:43" ht="23.25">
      <c r="B1002" s="23" t="s">
        <v>32</v>
      </c>
      <c r="C1002" s="20">
        <f>IF(X957="PAGADO",0,C962)</f>
        <v>1871.97</v>
      </c>
      <c r="E1002" s="215" t="s">
        <v>20</v>
      </c>
      <c r="F1002" s="215"/>
      <c r="G1002" s="215"/>
      <c r="H1002" s="215"/>
      <c r="V1002" s="17"/>
      <c r="X1002" s="23" t="s">
        <v>32</v>
      </c>
      <c r="Y1002" s="20">
        <f>IF(B1802="PAGADO",0,C1007)</f>
        <v>1871.97</v>
      </c>
      <c r="AA1002" s="215" t="s">
        <v>20</v>
      </c>
      <c r="AB1002" s="215"/>
      <c r="AC1002" s="215"/>
      <c r="AD1002" s="215"/>
    </row>
    <row r="1003" spans="1:43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2" t="s">
        <v>1</v>
      </c>
      <c r="AK1003" s="2" t="s">
        <v>5</v>
      </c>
      <c r="AL1003" s="2" t="s">
        <v>4</v>
      </c>
      <c r="AM1003" s="2" t="s">
        <v>6</v>
      </c>
      <c r="AN1003" s="2" t="s">
        <v>7</v>
      </c>
      <c r="AO1003" s="3"/>
    </row>
    <row r="1004" spans="1:43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>
      <c r="B1005" s="1" t="s">
        <v>24</v>
      </c>
      <c r="C1005" s="19">
        <f>IF(C1002&gt;0,C1002+C1003,C1003)</f>
        <v>1871.97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1871.97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>
      <c r="B1006" s="1" t="s">
        <v>9</v>
      </c>
      <c r="C1006" s="20">
        <f>C1030</f>
        <v>0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Y1030</f>
        <v>0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>
      <c r="B1007" s="6" t="s">
        <v>26</v>
      </c>
      <c r="C1007" s="21">
        <f>C1005-C1006</f>
        <v>1871.97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27</v>
      </c>
      <c r="Y1007" s="21">
        <f>Y1005-Y1006</f>
        <v>1871.97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ht="23.25">
      <c r="B1008" s="6"/>
      <c r="C1008" s="7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16" t="str">
        <f>IF(Y1007&lt;0,"NO PAGAR","COBRAR'")</f>
        <v>COBRAR'</v>
      </c>
      <c r="Y1008" s="216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ht="23.25">
      <c r="B1009" s="216" t="str">
        <f>IF(C1007&lt;0,"NO PAGAR","COBRAR'")</f>
        <v>COBRAR'</v>
      </c>
      <c r="C1009" s="216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/>
      <c r="Y1009" s="8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209" t="s">
        <v>9</v>
      </c>
      <c r="C1010" s="2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209" t="s">
        <v>9</v>
      </c>
      <c r="Y1010" s="2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9" t="str">
        <f>IF(Y962&lt;0,"SALDO ADELANTADO","SALDO A FAVOR '")</f>
        <v>SALDO A FAVOR '</v>
      </c>
      <c r="C1011" s="10" t="b">
        <f>IF(Y962&lt;=0,Y962*-1)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9" t="str">
        <f>IF(C1007&lt;0,"SALDO ADELANTADO","SALDO A FAVOR'")</f>
        <v>SALDO A FAVOR'</v>
      </c>
      <c r="Y1011" s="10" t="b">
        <f>IF(C1007&lt;=0,C1007*-1)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10</v>
      </c>
      <c r="C1012" s="10">
        <f>R1020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10</v>
      </c>
      <c r="Y1012" s="10">
        <f>AN1020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11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11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12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12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13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13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14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14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15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15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16</v>
      </c>
      <c r="C1018" s="10"/>
      <c r="E1018" s="211" t="s">
        <v>7</v>
      </c>
      <c r="F1018" s="212"/>
      <c r="G1018" s="213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16</v>
      </c>
      <c r="Y1018" s="10"/>
      <c r="AA1018" s="211" t="s">
        <v>7</v>
      </c>
      <c r="AB1018" s="212"/>
      <c r="AC1018" s="213"/>
      <c r="AD1018" s="5">
        <f>SUM(AD1004:AD1017)</f>
        <v>0</v>
      </c>
      <c r="AJ1018" s="3"/>
      <c r="AK1018" s="3"/>
      <c r="AL1018" s="3"/>
      <c r="AM1018" s="3"/>
      <c r="AN1018" s="18"/>
      <c r="AO1018" s="3"/>
    </row>
    <row r="1019" spans="2:41">
      <c r="B1019" s="11" t="s">
        <v>17</v>
      </c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1" t="s">
        <v>17</v>
      </c>
      <c r="Y1019" s="10"/>
      <c r="AA1019" s="13"/>
      <c r="AB1019" s="13"/>
      <c r="AC1019" s="13"/>
      <c r="AJ1019" s="3"/>
      <c r="AK1019" s="3"/>
      <c r="AL1019" s="3"/>
      <c r="AM1019" s="3"/>
      <c r="AN1019" s="18"/>
      <c r="AO1019" s="3"/>
    </row>
    <row r="1020" spans="2:41">
      <c r="B1020" s="12"/>
      <c r="C1020" s="10"/>
      <c r="N1020" s="211" t="s">
        <v>7</v>
      </c>
      <c r="O1020" s="212"/>
      <c r="P1020" s="212"/>
      <c r="Q1020" s="213"/>
      <c r="R1020" s="18">
        <f>SUM(R1004:R1019)</f>
        <v>0</v>
      </c>
      <c r="S1020" s="3"/>
      <c r="V1020" s="17"/>
      <c r="X1020" s="12"/>
      <c r="Y1020" s="10"/>
      <c r="AJ1020" s="211" t="s">
        <v>7</v>
      </c>
      <c r="AK1020" s="212"/>
      <c r="AL1020" s="212"/>
      <c r="AM1020" s="213"/>
      <c r="AN1020" s="18">
        <f>SUM(AN1004:AN1019)</f>
        <v>0</v>
      </c>
      <c r="AO1020" s="3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E1023" s="14"/>
      <c r="V1023" s="17"/>
      <c r="X1023" s="12"/>
      <c r="Y1023" s="10"/>
      <c r="AA1023" s="14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V1026" s="17"/>
      <c r="X1026" s="12"/>
      <c r="Y1026" s="10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1"/>
      <c r="C1029" s="10"/>
      <c r="V1029" s="17"/>
      <c r="X1029" s="11"/>
      <c r="Y1029" s="10"/>
    </row>
    <row r="1030" spans="2:27">
      <c r="B1030" s="15" t="s">
        <v>18</v>
      </c>
      <c r="C1030" s="16">
        <f>SUM(C1011:C1029)</f>
        <v>0</v>
      </c>
      <c r="D1030" t="s">
        <v>22</v>
      </c>
      <c r="E1030" t="s">
        <v>21</v>
      </c>
      <c r="V1030" s="17"/>
      <c r="X1030" s="15" t="s">
        <v>18</v>
      </c>
      <c r="Y1030" s="16">
        <f>SUM(Y1011:Y1029)</f>
        <v>0</v>
      </c>
      <c r="Z1030" t="s">
        <v>22</v>
      </c>
      <c r="AA1030" t="s">
        <v>21</v>
      </c>
    </row>
    <row r="1031" spans="2:27">
      <c r="E1031" s="1" t="s">
        <v>19</v>
      </c>
      <c r="V1031" s="17"/>
      <c r="AA1031" s="1" t="s">
        <v>19</v>
      </c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</sheetData>
  <mergeCells count="29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E886:G886"/>
    <mergeCell ref="AA886:AC886"/>
    <mergeCell ref="N888:Q888"/>
    <mergeCell ref="AJ888:AM888"/>
    <mergeCell ref="AA910:AC911"/>
    <mergeCell ref="E870:H870"/>
    <mergeCell ref="AA870:AD870"/>
    <mergeCell ref="B876:C876"/>
    <mergeCell ref="X876:Y876"/>
    <mergeCell ref="B877:C877"/>
    <mergeCell ref="X877:Y877"/>
    <mergeCell ref="F910:H911"/>
    <mergeCell ref="AA929:AC929"/>
    <mergeCell ref="N931:Q931"/>
    <mergeCell ref="AJ931:AM931"/>
    <mergeCell ref="AC951:AE953"/>
    <mergeCell ref="H952:J953"/>
    <mergeCell ref="E913:H913"/>
    <mergeCell ref="AA913:AD913"/>
    <mergeCell ref="X919:Y919"/>
    <mergeCell ref="B920:C920"/>
    <mergeCell ref="B921:C921"/>
    <mergeCell ref="X921:Y921"/>
    <mergeCell ref="E929:G929"/>
    <mergeCell ref="E1018:G1018"/>
    <mergeCell ref="AA1018:AC1018"/>
    <mergeCell ref="N1020:Q1020"/>
    <mergeCell ref="AJ1020:AM1020"/>
    <mergeCell ref="E1002:H1002"/>
    <mergeCell ref="AA1002:AD1002"/>
    <mergeCell ref="X1008:Y1008"/>
    <mergeCell ref="B1009:C1009"/>
    <mergeCell ref="B1010:C1010"/>
    <mergeCell ref="X1010:Y1010"/>
    <mergeCell ref="E973:G973"/>
    <mergeCell ref="AA973:AC973"/>
    <mergeCell ref="N975:Q975"/>
    <mergeCell ref="AJ975:AM975"/>
    <mergeCell ref="H997:J998"/>
    <mergeCell ref="AA997:AC998"/>
    <mergeCell ref="E957:H957"/>
    <mergeCell ref="AA957:AD957"/>
    <mergeCell ref="B963:C963"/>
    <mergeCell ref="X963:Y963"/>
    <mergeCell ref="B964:C964"/>
    <mergeCell ref="X964:Y964"/>
  </mergeCells>
  <pageMargins left="0.7" right="0.7" top="0.75" bottom="0.75" header="0.3" footer="0.3"/>
  <pageSetup paperSize="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56"/>
  <sheetViews>
    <sheetView topLeftCell="Y908" zoomScale="89" zoomScaleNormal="89" workbookViewId="0">
      <selection activeCell="Y936" sqref="Y936"/>
    </sheetView>
  </sheetViews>
  <sheetFormatPr baseColWidth="10" defaultColWidth="11.42578125" defaultRowHeight="15"/>
  <cols>
    <col min="1" max="1" width="3.7109375" customWidth="1"/>
    <col min="2" max="2" width="27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8.710937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4" t="s">
        <v>28</v>
      </c>
      <c r="I3" s="214"/>
      <c r="J3" s="214"/>
      <c r="V3" s="17"/>
      <c r="AC3" s="217"/>
      <c r="AD3" s="217"/>
      <c r="AE3" s="217"/>
    </row>
    <row r="4" spans="2:41">
      <c r="H4" s="214"/>
      <c r="I4" s="214"/>
      <c r="J4" s="214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5" t="s">
        <v>62</v>
      </c>
      <c r="F8" s="215"/>
      <c r="G8" s="215"/>
      <c r="H8" s="215"/>
      <c r="O8" s="227" t="s">
        <v>188</v>
      </c>
      <c r="P8" s="227"/>
      <c r="Q8" s="227"/>
      <c r="V8" s="17"/>
      <c r="X8" s="23" t="s">
        <v>156</v>
      </c>
      <c r="Y8" s="20">
        <f>IF(B8="PAGADO",0,C13)</f>
        <v>212.35000000000002</v>
      </c>
      <c r="AA8" s="215" t="s">
        <v>142</v>
      </c>
      <c r="AB8" s="215"/>
      <c r="AC8" s="215"/>
      <c r="AD8" s="215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218" t="str">
        <f>IF(C13&lt;0,"NO PAGAR","COBRAR")</f>
        <v>COBRAR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COBRAR</v>
      </c>
      <c r="Y14" s="218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211" t="s">
        <v>7</v>
      </c>
      <c r="AB24" s="212"/>
      <c r="AC24" s="213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282.64999999999998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>
      <c r="H49" s="214"/>
      <c r="I49" s="214"/>
      <c r="J49" s="214"/>
      <c r="V49" s="17"/>
      <c r="AA49" s="214"/>
      <c r="AB49" s="214"/>
      <c r="AC49" s="21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15" t="s">
        <v>142</v>
      </c>
      <c r="F53" s="215"/>
      <c r="G53" s="215"/>
      <c r="H53" s="215"/>
      <c r="V53" s="17"/>
      <c r="X53" s="23" t="s">
        <v>32</v>
      </c>
      <c r="Y53" s="20">
        <f>IF(B53="PAGADO",0,C58)</f>
        <v>142.09</v>
      </c>
      <c r="AA53" s="215" t="s">
        <v>253</v>
      </c>
      <c r="AB53" s="215"/>
      <c r="AC53" s="215"/>
      <c r="AD53" s="215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6" t="str">
        <f>IF(Y58&lt;0,"NO PAGAR","COBRAR'")</f>
        <v>COBRAR'</v>
      </c>
      <c r="Y59" s="21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6" t="str">
        <f>IF(C58&lt;0,"NO PAGAR","COBRAR'")</f>
        <v>COBRAR'</v>
      </c>
      <c r="C60" s="21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211" t="s">
        <v>7</v>
      </c>
      <c r="F69" s="212"/>
      <c r="G69" s="213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217" t="s">
        <v>29</v>
      </c>
      <c r="AD99" s="217"/>
      <c r="AE99" s="217"/>
    </row>
    <row r="100" spans="2:41">
      <c r="H100" s="214" t="s">
        <v>28</v>
      </c>
      <c r="I100" s="214"/>
      <c r="J100" s="214"/>
      <c r="V100" s="17"/>
      <c r="AC100" s="217"/>
      <c r="AD100" s="217"/>
      <c r="AE100" s="217"/>
    </row>
    <row r="101" spans="2:41">
      <c r="H101" s="214"/>
      <c r="I101" s="214"/>
      <c r="J101" s="214"/>
      <c r="V101" s="17"/>
      <c r="AC101" s="217"/>
      <c r="AD101" s="217"/>
      <c r="AE101" s="217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215" t="s">
        <v>62</v>
      </c>
      <c r="F105" s="215"/>
      <c r="G105" s="215"/>
      <c r="H105" s="215"/>
      <c r="V105" s="17"/>
      <c r="X105" s="23" t="s">
        <v>75</v>
      </c>
      <c r="Y105" s="20">
        <f>IF(B105="PAGADO",0,C110)</f>
        <v>0</v>
      </c>
      <c r="AA105" s="215" t="s">
        <v>308</v>
      </c>
      <c r="AB105" s="215"/>
      <c r="AC105" s="215"/>
      <c r="AD105" s="215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218" t="str">
        <f>IF(C110&lt;0,"NO PAGAR","COBRAR")</f>
        <v>COBRAR</v>
      </c>
      <c r="C111" s="218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18" t="str">
        <f>IF(Y110&lt;0,"NO PAGAR","COBRAR")</f>
        <v>NO PAGAR</v>
      </c>
      <c r="Y111" s="218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209" t="s">
        <v>9</v>
      </c>
      <c r="C112" s="2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9" t="s">
        <v>9</v>
      </c>
      <c r="Y112" s="2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211" t="s">
        <v>7</v>
      </c>
      <c r="F121" s="212"/>
      <c r="G121" s="213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211" t="s">
        <v>7</v>
      </c>
      <c r="AB121" s="212"/>
      <c r="AC121" s="213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211" t="s">
        <v>7</v>
      </c>
      <c r="O123" s="212"/>
      <c r="P123" s="212"/>
      <c r="Q123" s="213"/>
      <c r="R123" s="18">
        <f>SUM(R107:R122)</f>
        <v>0</v>
      </c>
      <c r="S123" s="3"/>
      <c r="V123" s="17"/>
      <c r="X123" s="12"/>
      <c r="Y123" s="10"/>
      <c r="AJ123" s="211" t="s">
        <v>7</v>
      </c>
      <c r="AK123" s="212"/>
      <c r="AL123" s="212"/>
      <c r="AM123" s="213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214" t="s">
        <v>30</v>
      </c>
      <c r="I132" s="214"/>
      <c r="J132" s="214"/>
      <c r="V132" s="17"/>
      <c r="AA132" s="214" t="s">
        <v>31</v>
      </c>
      <c r="AB132" s="214"/>
      <c r="AC132" s="214"/>
    </row>
    <row r="133" spans="1:43">
      <c r="H133" s="214"/>
      <c r="I133" s="214"/>
      <c r="J133" s="214"/>
      <c r="V133" s="17"/>
      <c r="AA133" s="214"/>
      <c r="AB133" s="214"/>
      <c r="AC133" s="214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215" t="s">
        <v>308</v>
      </c>
      <c r="F137" s="215"/>
      <c r="G137" s="215"/>
      <c r="H137" s="215"/>
      <c r="V137" s="17"/>
      <c r="X137" s="23" t="s">
        <v>82</v>
      </c>
      <c r="Y137" s="20">
        <f>IF(B137="PAGADO",0,C142)</f>
        <v>474.76</v>
      </c>
      <c r="AA137" s="215" t="s">
        <v>308</v>
      </c>
      <c r="AB137" s="215"/>
      <c r="AC137" s="215"/>
      <c r="AD137" s="215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16" t="str">
        <f>IF(Y142&lt;0,"NO PAGAR","COBRAR'")</f>
        <v>COBRAR'</v>
      </c>
      <c r="Y143" s="216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>
      <c r="B144" s="216" t="str">
        <f>IF(C142&lt;0,"NO PAGAR","COBRAR'")</f>
        <v>COBRAR'</v>
      </c>
      <c r="C144" s="216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209" t="s">
        <v>9</v>
      </c>
      <c r="C145" s="2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209" t="s">
        <v>9</v>
      </c>
      <c r="Y145" s="2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211" t="s">
        <v>7</v>
      </c>
      <c r="F153" s="212"/>
      <c r="G153" s="213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211" t="s">
        <v>7</v>
      </c>
      <c r="AB153" s="212"/>
      <c r="AC153" s="213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211" t="s">
        <v>7</v>
      </c>
      <c r="O155" s="212"/>
      <c r="P155" s="212"/>
      <c r="Q155" s="213"/>
      <c r="R155" s="18">
        <f>SUM(R139:R154)</f>
        <v>20</v>
      </c>
      <c r="S155" s="3"/>
      <c r="V155" s="17"/>
      <c r="X155" s="12"/>
      <c r="Y155" s="10"/>
      <c r="AJ155" s="211" t="s">
        <v>7</v>
      </c>
      <c r="AK155" s="212"/>
      <c r="AL155" s="212"/>
      <c r="AM155" s="213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217" t="s">
        <v>29</v>
      </c>
      <c r="AD180" s="217"/>
      <c r="AE180" s="217"/>
    </row>
    <row r="181" spans="2:41">
      <c r="H181" s="214" t="s">
        <v>28</v>
      </c>
      <c r="I181" s="214"/>
      <c r="J181" s="214"/>
      <c r="V181" s="17"/>
      <c r="AC181" s="217"/>
      <c r="AD181" s="217"/>
      <c r="AE181" s="217"/>
    </row>
    <row r="182" spans="2:41">
      <c r="H182" s="214"/>
      <c r="I182" s="214"/>
      <c r="J182" s="214"/>
      <c r="V182" s="17"/>
      <c r="AC182" s="217"/>
      <c r="AD182" s="217"/>
      <c r="AE182" s="217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215" t="s">
        <v>253</v>
      </c>
      <c r="F186" s="215"/>
      <c r="G186" s="215"/>
      <c r="H186" s="215"/>
      <c r="V186" s="17"/>
      <c r="X186" s="23" t="s">
        <v>130</v>
      </c>
      <c r="Y186" s="20">
        <f>IF(B186="PAGADO",0,C191)</f>
        <v>1010</v>
      </c>
      <c r="AA186" s="215" t="s">
        <v>308</v>
      </c>
      <c r="AB186" s="215"/>
      <c r="AC186" s="215"/>
      <c r="AD186" s="215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218" t="str">
        <f>IF(C191&lt;0,"NO PAGAR","COBRAR")</f>
        <v>COBRAR</v>
      </c>
      <c r="C192" s="218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18" t="str">
        <f>IF(Y191&lt;0,"NO PAGAR","COBRAR")</f>
        <v>COBRAR</v>
      </c>
      <c r="Y192" s="218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209" t="s">
        <v>9</v>
      </c>
      <c r="C193" s="210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09" t="s">
        <v>9</v>
      </c>
      <c r="Y193" s="21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211" t="s">
        <v>7</v>
      </c>
      <c r="F202" s="212"/>
      <c r="G202" s="213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211" t="s">
        <v>7</v>
      </c>
      <c r="AB202" s="212"/>
      <c r="AC202" s="213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211" t="s">
        <v>7</v>
      </c>
      <c r="O204" s="212"/>
      <c r="P204" s="212"/>
      <c r="Q204" s="213"/>
      <c r="R204" s="18">
        <f>SUM(R188:R203)</f>
        <v>0</v>
      </c>
      <c r="S204" s="3"/>
      <c r="V204" s="17"/>
      <c r="X204" s="12"/>
      <c r="Y204" s="10"/>
      <c r="AJ204" s="211" t="s">
        <v>7</v>
      </c>
      <c r="AK204" s="212"/>
      <c r="AL204" s="212"/>
      <c r="AM204" s="213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214" t="s">
        <v>30</v>
      </c>
      <c r="I226" s="214"/>
      <c r="J226" s="214"/>
      <c r="V226" s="17"/>
      <c r="AA226" s="214" t="s">
        <v>31</v>
      </c>
      <c r="AB226" s="214"/>
      <c r="AC226" s="214"/>
    </row>
    <row r="227" spans="2:41">
      <c r="H227" s="214"/>
      <c r="I227" s="214"/>
      <c r="J227" s="214"/>
      <c r="V227" s="17"/>
      <c r="AA227" s="214"/>
      <c r="AB227" s="214"/>
      <c r="AC227" s="214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215" t="s">
        <v>253</v>
      </c>
      <c r="F231" s="215"/>
      <c r="G231" s="215"/>
      <c r="H231" s="215"/>
      <c r="V231" s="17"/>
      <c r="X231" s="23" t="s">
        <v>82</v>
      </c>
      <c r="Y231" s="20">
        <f>IF(B231="PAGADO",0,C236)</f>
        <v>0</v>
      </c>
      <c r="AA231" s="215" t="s">
        <v>253</v>
      </c>
      <c r="AB231" s="215"/>
      <c r="AC231" s="215"/>
      <c r="AD231" s="215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16" t="str">
        <f>IF(Y236&lt;0,"NO PAGAR","COBRAR'")</f>
        <v>COBRAR'</v>
      </c>
      <c r="Y237" s="216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>
      <c r="B238" s="216" t="str">
        <f>IF(C236&lt;0,"NO PAGAR","COBRAR'")</f>
        <v>COBRAR'</v>
      </c>
      <c r="C238" s="216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>
      <c r="B239" s="209" t="s">
        <v>9</v>
      </c>
      <c r="C239" s="210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209" t="s">
        <v>9</v>
      </c>
      <c r="Y239" s="210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211" t="s">
        <v>7</v>
      </c>
      <c r="F247" s="212"/>
      <c r="G247" s="213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211" t="s">
        <v>7</v>
      </c>
      <c r="AB247" s="212"/>
      <c r="AC247" s="213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211" t="s">
        <v>7</v>
      </c>
      <c r="O249" s="212"/>
      <c r="P249" s="212"/>
      <c r="Q249" s="213"/>
      <c r="R249" s="18">
        <f>SUM(R233:R248)</f>
        <v>0</v>
      </c>
      <c r="S249" s="3"/>
      <c r="V249" s="17"/>
      <c r="X249" s="12"/>
      <c r="Y249" s="10"/>
      <c r="AJ249" s="211" t="s">
        <v>7</v>
      </c>
      <c r="AK249" s="212"/>
      <c r="AL249" s="212"/>
      <c r="AM249" s="213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217" t="s">
        <v>29</v>
      </c>
      <c r="AD272" s="217"/>
      <c r="AE272" s="217"/>
    </row>
    <row r="273" spans="2:41">
      <c r="H273" s="214" t="s">
        <v>28</v>
      </c>
      <c r="I273" s="214"/>
      <c r="J273" s="214"/>
      <c r="V273" s="17"/>
      <c r="AC273" s="217"/>
      <c r="AD273" s="217"/>
      <c r="AE273" s="217"/>
    </row>
    <row r="274" spans="2:41">
      <c r="H274" s="214"/>
      <c r="I274" s="214"/>
      <c r="J274" s="214"/>
      <c r="V274" s="17"/>
      <c r="AC274" s="217"/>
      <c r="AD274" s="217"/>
      <c r="AE274" s="217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215" t="s">
        <v>253</v>
      </c>
      <c r="F278" s="215"/>
      <c r="G278" s="215"/>
      <c r="H278" s="215"/>
      <c r="V278" s="17"/>
      <c r="X278" s="23" t="s">
        <v>32</v>
      </c>
      <c r="Y278" s="20">
        <f>IF(B278="PAGADO",0,C283)</f>
        <v>-367.1</v>
      </c>
      <c r="AA278" s="215" t="s">
        <v>253</v>
      </c>
      <c r="AB278" s="215"/>
      <c r="AC278" s="215"/>
      <c r="AD278" s="215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218" t="str">
        <f>IF(C283&lt;0,"NO PAGAR","COBRAR")</f>
        <v>NO PAGAR</v>
      </c>
      <c r="C284" s="218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18" t="str">
        <f>IF(Y283&lt;0,"NO PAGAR","COBRAR")</f>
        <v>NO PAGAR</v>
      </c>
      <c r="Y284" s="218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209" t="s">
        <v>9</v>
      </c>
      <c r="C285" s="21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09" t="s">
        <v>9</v>
      </c>
      <c r="Y285" s="21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211" t="s">
        <v>7</v>
      </c>
      <c r="F294" s="212"/>
      <c r="G294" s="213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211" t="s">
        <v>7</v>
      </c>
      <c r="AB294" s="212"/>
      <c r="AC294" s="213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211" t="s">
        <v>7</v>
      </c>
      <c r="O296" s="212"/>
      <c r="P296" s="212"/>
      <c r="Q296" s="213"/>
      <c r="R296" s="18">
        <f>SUM(R280:R295)</f>
        <v>320</v>
      </c>
      <c r="S296" s="3"/>
      <c r="V296" s="17"/>
      <c r="X296" s="12"/>
      <c r="Y296" s="10"/>
      <c r="AJ296" s="211" t="s">
        <v>7</v>
      </c>
      <c r="AK296" s="212"/>
      <c r="AL296" s="212"/>
      <c r="AM296" s="213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214" t="s">
        <v>30</v>
      </c>
      <c r="I318" s="214"/>
      <c r="J318" s="214"/>
      <c r="V318" s="17"/>
      <c r="AA318" s="214" t="s">
        <v>31</v>
      </c>
      <c r="AB318" s="214"/>
      <c r="AC318" s="214"/>
    </row>
    <row r="319" spans="1:43">
      <c r="H319" s="214"/>
      <c r="I319" s="214"/>
      <c r="J319" s="214"/>
      <c r="V319" s="17"/>
      <c r="AA319" s="214"/>
      <c r="AB319" s="214"/>
      <c r="AC319" s="214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215" t="s">
        <v>308</v>
      </c>
      <c r="F323" s="215"/>
      <c r="G323" s="215"/>
      <c r="H323" s="215"/>
      <c r="V323" s="17"/>
      <c r="X323" s="23" t="s">
        <v>32</v>
      </c>
      <c r="Y323" s="20">
        <f>IF(B1056="PAGADO",0,C328)</f>
        <v>-324.73999999999978</v>
      </c>
      <c r="AA323" s="215" t="s">
        <v>308</v>
      </c>
      <c r="AB323" s="215"/>
      <c r="AC323" s="215"/>
      <c r="AD323" s="215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216" t="str">
        <f>IF(Y328&lt;0,"NO PAGAR","COBRAR'")</f>
        <v>NO PAGAR</v>
      </c>
      <c r="Y329" s="216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216" t="str">
        <f>IF(C328&lt;0,"NO PAGAR","COBRAR'")</f>
        <v>NO PAGAR</v>
      </c>
      <c r="C330" s="216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209" t="s">
        <v>9</v>
      </c>
      <c r="C331" s="210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209" t="s">
        <v>9</v>
      </c>
      <c r="Y331" s="210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211" t="s">
        <v>7</v>
      </c>
      <c r="AB339" s="212"/>
      <c r="AC339" s="213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211" t="s">
        <v>7</v>
      </c>
      <c r="F340" s="212"/>
      <c r="G340" s="213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211" t="s">
        <v>7</v>
      </c>
      <c r="O341" s="212"/>
      <c r="P341" s="212"/>
      <c r="Q341" s="213"/>
      <c r="R341" s="18">
        <f>SUM(R325:R340)</f>
        <v>3750</v>
      </c>
      <c r="S341" s="3"/>
      <c r="V341" s="17"/>
      <c r="X341" s="12"/>
      <c r="Y341" s="10"/>
      <c r="AJ341" s="211" t="s">
        <v>7</v>
      </c>
      <c r="AK341" s="212"/>
      <c r="AL341" s="212"/>
      <c r="AM341" s="213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5"/>
      <c r="J366" s="75"/>
      <c r="V366" s="17"/>
    </row>
    <row r="367" spans="5:31" ht="29.25" customHeight="1">
      <c r="H367" s="75" t="s">
        <v>28</v>
      </c>
      <c r="I367" s="75"/>
      <c r="J367" s="75"/>
      <c r="V367" s="17"/>
    </row>
    <row r="368" spans="5:31" ht="26.25">
      <c r="H368" s="75"/>
      <c r="V368" s="17"/>
      <c r="X368" s="230" t="s">
        <v>64</v>
      </c>
      <c r="AC368" s="226" t="s">
        <v>29</v>
      </c>
      <c r="AD368" s="226"/>
      <c r="AE368" s="226"/>
    </row>
    <row r="369" spans="2:41">
      <c r="V369" s="17"/>
      <c r="X369" s="230"/>
      <c r="AC369" s="226"/>
      <c r="AD369" s="226"/>
      <c r="AE369" s="226"/>
    </row>
    <row r="370" spans="2:41" ht="23.25">
      <c r="B370" s="22" t="s">
        <v>64</v>
      </c>
      <c r="V370" s="17"/>
      <c r="X370" s="230"/>
      <c r="AC370" s="226"/>
      <c r="AD370" s="226"/>
      <c r="AE370" s="226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215" t="s">
        <v>308</v>
      </c>
      <c r="AB371" s="215"/>
      <c r="AC371" s="215"/>
      <c r="AD371" s="215"/>
    </row>
    <row r="372" spans="2:41" ht="23.25">
      <c r="B372" s="1" t="s">
        <v>0</v>
      </c>
      <c r="C372" s="19">
        <f>H388</f>
        <v>590</v>
      </c>
      <c r="E372" s="215" t="s">
        <v>308</v>
      </c>
      <c r="F372" s="215"/>
      <c r="G372" s="215"/>
      <c r="H372" s="215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>
      <c r="B377" s="218" t="str">
        <f>IF(C376&lt;0,"NO PAGAR","COBRAR")</f>
        <v>COBRAR</v>
      </c>
      <c r="C377" s="218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18" t="str">
        <f>IF(Y376&lt;0,"NO PAGAR","COBRAR")</f>
        <v>NO PAGAR</v>
      </c>
      <c r="Y377" s="218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209" t="s">
        <v>9</v>
      </c>
      <c r="C378" s="210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09" t="s">
        <v>9</v>
      </c>
      <c r="Y378" s="210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211" t="s">
        <v>7</v>
      </c>
      <c r="AK383" s="212"/>
      <c r="AL383" s="212"/>
      <c r="AM383" s="213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211" t="s">
        <v>7</v>
      </c>
      <c r="AB387" s="212"/>
      <c r="AC387" s="213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>
      <c r="B388" s="12"/>
      <c r="C388" s="10"/>
      <c r="E388" s="211" t="s">
        <v>7</v>
      </c>
      <c r="F388" s="212"/>
      <c r="G388" s="213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>
      <c r="B389" s="12"/>
      <c r="C389" s="10"/>
      <c r="E389" s="13"/>
      <c r="F389" s="13"/>
      <c r="G389" s="13"/>
      <c r="N389" s="211" t="s">
        <v>7</v>
      </c>
      <c r="O389" s="212"/>
      <c r="P389" s="212"/>
      <c r="Q389" s="213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>
      <c r="V395" s="17"/>
      <c r="AR395" s="101"/>
    </row>
    <row r="396" spans="2:44">
      <c r="V396" s="17"/>
      <c r="AR396" s="101"/>
    </row>
    <row r="397" spans="2:44">
      <c r="V397" s="17"/>
      <c r="AR397" s="101"/>
    </row>
    <row r="398" spans="2:44">
      <c r="V398" s="17"/>
      <c r="AR398" s="101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5" t="s">
        <v>30</v>
      </c>
      <c r="I405" s="75"/>
      <c r="J405" s="75"/>
      <c r="V405" s="17"/>
      <c r="AA405" s="214" t="s">
        <v>31</v>
      </c>
      <c r="AB405" s="214"/>
      <c r="AC405" s="214"/>
    </row>
    <row r="406" spans="1:43" ht="15" customHeight="1">
      <c r="H406" s="75"/>
      <c r="I406" s="75"/>
      <c r="J406" s="75"/>
      <c r="V406" s="17"/>
      <c r="AA406" s="214"/>
      <c r="AB406" s="214"/>
      <c r="AC406" s="214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215" t="s">
        <v>62</v>
      </c>
      <c r="F410" s="215"/>
      <c r="G410" s="215"/>
      <c r="H410" s="215"/>
      <c r="V410" s="17"/>
      <c r="X410" s="23" t="s">
        <v>82</v>
      </c>
      <c r="Y410" s="20">
        <f>IF(B410="PAGADO",0,C415)</f>
        <v>0</v>
      </c>
      <c r="AA410" s="215" t="s">
        <v>142</v>
      </c>
      <c r="AB410" s="215"/>
      <c r="AC410" s="215"/>
      <c r="AD410" s="215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216" t="str">
        <f>IF(Y415&lt;0,"NO PAGAR","COBRAR'")</f>
        <v>COBRAR'</v>
      </c>
      <c r="Y416" s="216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>
      <c r="B417" s="216" t="str">
        <f>IF(C415&lt;0,"NO PAGAR","COBRAR'")</f>
        <v>COBRAR'</v>
      </c>
      <c r="C417" s="216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>
      <c r="B418" s="209" t="s">
        <v>9</v>
      </c>
      <c r="C418" s="210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209" t="s">
        <v>9</v>
      </c>
      <c r="Y418" s="210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211" t="s">
        <v>7</v>
      </c>
      <c r="AK422" s="212"/>
      <c r="AL422" s="212"/>
      <c r="AM422" s="213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211" t="s">
        <v>7</v>
      </c>
      <c r="AB426" s="212"/>
      <c r="AC426" s="213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>
      <c r="B428" s="12"/>
      <c r="C428" s="10"/>
      <c r="E428" s="4"/>
      <c r="F428" s="3"/>
      <c r="G428" s="3"/>
      <c r="H428" s="5"/>
      <c r="N428" s="211" t="s">
        <v>7</v>
      </c>
      <c r="O428" s="212"/>
      <c r="P428" s="212"/>
      <c r="Q428" s="213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>
      <c r="B430" s="12"/>
      <c r="C430" s="10"/>
      <c r="E430" s="211" t="s">
        <v>7</v>
      </c>
      <c r="F430" s="212"/>
      <c r="G430" s="213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217" t="s">
        <v>29</v>
      </c>
      <c r="AD441" s="217"/>
      <c r="AE441" s="217"/>
    </row>
    <row r="442" spans="2:41" ht="35.25" customHeight="1">
      <c r="H442" s="75" t="s">
        <v>28</v>
      </c>
      <c r="I442" s="75"/>
      <c r="J442" s="75"/>
      <c r="V442" s="17"/>
      <c r="AC442" s="217"/>
      <c r="AD442" s="217"/>
      <c r="AE442" s="217"/>
    </row>
    <row r="443" spans="2:41" ht="15" customHeight="1">
      <c r="H443" s="75"/>
      <c r="I443" s="75"/>
      <c r="J443" s="75"/>
      <c r="V443" s="17"/>
      <c r="AC443" s="217"/>
      <c r="AD443" s="217"/>
      <c r="AE443" s="217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215" t="s">
        <v>308</v>
      </c>
      <c r="F447" s="215"/>
      <c r="G447" s="215"/>
      <c r="H447" s="215"/>
      <c r="V447" s="17"/>
      <c r="X447" s="23" t="s">
        <v>32</v>
      </c>
      <c r="Y447" s="20">
        <f>IF(B447="PAGADO",0,C452)</f>
        <v>221.34</v>
      </c>
      <c r="AA447" s="215" t="s">
        <v>253</v>
      </c>
      <c r="AB447" s="215"/>
      <c r="AC447" s="215"/>
      <c r="AD447" s="215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218" t="str">
        <f>IF(C452&lt;0,"NO PAGAR","COBRAR")</f>
        <v>COBRAR</v>
      </c>
      <c r="C453" s="218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18" t="str">
        <f>IF(Y452&lt;0,"NO PAGAR","COBRAR")</f>
        <v>NO PAGAR</v>
      </c>
      <c r="Y453" s="218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209" t="s">
        <v>9</v>
      </c>
      <c r="C454" s="2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209" t="s">
        <v>9</v>
      </c>
      <c r="Y454" s="210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211" t="s">
        <v>7</v>
      </c>
      <c r="F463" s="212"/>
      <c r="G463" s="213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211" t="s">
        <v>7</v>
      </c>
      <c r="AB463" s="212"/>
      <c r="AC463" s="213"/>
      <c r="AD463" s="5">
        <f>SUM(AD449:AD462)</f>
        <v>370</v>
      </c>
      <c r="AJ463" s="211" t="s">
        <v>7</v>
      </c>
      <c r="AK463" s="212"/>
      <c r="AL463" s="212"/>
      <c r="AM463" s="213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>
      <c r="B465" s="12"/>
      <c r="C465" s="10"/>
      <c r="N465" s="211" t="s">
        <v>7</v>
      </c>
      <c r="O465" s="212"/>
      <c r="P465" s="212"/>
      <c r="Q465" s="213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>
      <c r="V473" s="17"/>
      <c r="AN473" s="131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5"/>
      <c r="I480" s="75"/>
      <c r="J480" s="75"/>
      <c r="V480" s="17"/>
      <c r="AA480" s="214" t="s">
        <v>31</v>
      </c>
      <c r="AB480" s="214"/>
      <c r="AC480" s="214"/>
    </row>
    <row r="481" spans="2:41" ht="15" customHeight="1">
      <c r="H481" s="75"/>
      <c r="I481" s="75"/>
      <c r="J481" s="75"/>
      <c r="V481" s="17"/>
      <c r="AA481" s="214"/>
      <c r="AB481" s="214"/>
      <c r="AC481" s="214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215" t="s">
        <v>62</v>
      </c>
      <c r="F483" s="215"/>
      <c r="G483" s="215"/>
      <c r="H483" s="215"/>
      <c r="V483" s="17"/>
      <c r="X483" s="23" t="s">
        <v>32</v>
      </c>
      <c r="Y483" s="20">
        <f>IF(B1246="PAGADO",0,C488)</f>
        <v>-88.629999999999654</v>
      </c>
      <c r="AA483" s="215" t="s">
        <v>253</v>
      </c>
      <c r="AB483" s="215"/>
      <c r="AC483" s="215"/>
      <c r="AD483" s="215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216" t="str">
        <f>IF(Y488&lt;0,"NO PAGAR","COBRAR'")</f>
        <v>NO PAGAR</v>
      </c>
      <c r="Y489" s="216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216" t="str">
        <f>IF(C488&lt;0,"NO PAGAR","COBRAR'")</f>
        <v>NO PAGAR</v>
      </c>
      <c r="C490" s="216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209" t="s">
        <v>9</v>
      </c>
      <c r="C491" s="210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209" t="s">
        <v>9</v>
      </c>
      <c r="Y491" s="210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958</v>
      </c>
      <c r="C501" s="10">
        <v>48.66</v>
      </c>
      <c r="E501" s="25"/>
      <c r="F501" s="3"/>
      <c r="G501" s="3"/>
      <c r="H501" s="18"/>
      <c r="N501" s="211" t="s">
        <v>7</v>
      </c>
      <c r="O501" s="212"/>
      <c r="P501" s="212"/>
      <c r="Q501" s="213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211" t="s">
        <v>7</v>
      </c>
      <c r="AK501" s="212"/>
      <c r="AL501" s="212"/>
      <c r="AM501" s="213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211" t="s">
        <v>7</v>
      </c>
      <c r="AC504" s="213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217" t="s">
        <v>29</v>
      </c>
      <c r="AD522" s="217"/>
      <c r="AE522" s="217"/>
    </row>
    <row r="523" spans="2:41" ht="30" customHeight="1">
      <c r="H523" s="75" t="s">
        <v>28</v>
      </c>
      <c r="I523" s="75"/>
      <c r="J523" s="75"/>
      <c r="V523" s="17"/>
      <c r="AC523" s="217"/>
      <c r="AD523" s="217"/>
      <c r="AE523" s="217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215" t="s">
        <v>253</v>
      </c>
      <c r="F525" s="215"/>
      <c r="G525" s="215"/>
      <c r="H525" s="215"/>
      <c r="V525" s="17"/>
      <c r="X525" s="23" t="s">
        <v>32</v>
      </c>
      <c r="Y525" s="20">
        <f>IF(B525="PAGADO",0,C530)</f>
        <v>-2189.3999999999996</v>
      </c>
      <c r="AA525" s="215" t="s">
        <v>1050</v>
      </c>
      <c r="AB525" s="215"/>
      <c r="AC525" s="215"/>
      <c r="AD525" s="215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218" t="str">
        <f>IF(C530&lt;0,"NO PAGAR","COBRAR")</f>
        <v>NO PAGAR</v>
      </c>
      <c r="C531" s="218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218" t="str">
        <f>IF(Y530&lt;0,"NO PAGAR","COBRAR")</f>
        <v>NO PAGAR</v>
      </c>
      <c r="Y531" s="218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209" t="s">
        <v>9</v>
      </c>
      <c r="C532" s="2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209" t="s">
        <v>9</v>
      </c>
      <c r="Y532" s="2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1024</v>
      </c>
      <c r="C541" s="10">
        <v>700.28</v>
      </c>
      <c r="E541" s="211" t="s">
        <v>7</v>
      </c>
      <c r="F541" s="212"/>
      <c r="G541" s="213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211" t="s">
        <v>7</v>
      </c>
      <c r="AB541" s="212"/>
      <c r="AC541" s="213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211" t="s">
        <v>7</v>
      </c>
      <c r="O543" s="212"/>
      <c r="P543" s="212"/>
      <c r="Q543" s="213"/>
      <c r="R543" s="18">
        <f>SUM(R527:R542)</f>
        <v>290.27999999999997</v>
      </c>
      <c r="S543" s="3"/>
      <c r="V543" s="17"/>
      <c r="X543" s="12"/>
      <c r="Y543" s="10"/>
      <c r="AJ543" s="211" t="s">
        <v>7</v>
      </c>
      <c r="AK543" s="212"/>
      <c r="AL543" s="212"/>
      <c r="AM543" s="213"/>
      <c r="AN543" s="18">
        <f>SUM(AN527:AN542)</f>
        <v>340</v>
      </c>
      <c r="AO543" s="3"/>
    </row>
    <row r="544" spans="2:41" ht="15" customHeight="1" thickBot="1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5" t="s">
        <v>30</v>
      </c>
      <c r="I565" s="75"/>
      <c r="J565" s="75"/>
      <c r="V565" s="17"/>
      <c r="AA565" s="214" t="s">
        <v>31</v>
      </c>
      <c r="AB565" s="214"/>
      <c r="AC565" s="214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215" t="s">
        <v>308</v>
      </c>
      <c r="F567" s="215"/>
      <c r="G567" s="215"/>
      <c r="H567" s="215"/>
      <c r="V567" s="17"/>
      <c r="X567" s="23" t="s">
        <v>32</v>
      </c>
      <c r="Y567" s="20">
        <f>IF(B1345="PAGADO",0,C572)</f>
        <v>-1694.4249999999993</v>
      </c>
      <c r="AA567" s="215" t="s">
        <v>308</v>
      </c>
      <c r="AB567" s="215"/>
      <c r="AC567" s="215"/>
      <c r="AD567" s="215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16" t="str">
        <f>IF(Y572&lt;0,"NO PAGAR","COBRAR'")</f>
        <v>NO PAGAR</v>
      </c>
      <c r="Y573" s="216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216" t="str">
        <f>IF(C572&lt;0,"NO PAGAR","COBRAR'")</f>
        <v>NO PAGAR</v>
      </c>
      <c r="C574" s="216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209" t="s">
        <v>9</v>
      </c>
      <c r="C575" s="210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209" t="s">
        <v>9</v>
      </c>
      <c r="Y575" s="2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211" t="s">
        <v>7</v>
      </c>
      <c r="AB583" s="212"/>
      <c r="AC583" s="213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211" t="s">
        <v>7</v>
      </c>
      <c r="O585" s="212"/>
      <c r="P585" s="212"/>
      <c r="Q585" s="213"/>
      <c r="R585" s="18">
        <f>SUM(R569:R584)</f>
        <v>3300</v>
      </c>
      <c r="S585" s="3"/>
      <c r="V585" s="17"/>
      <c r="X585" s="12"/>
      <c r="Y585" s="10"/>
      <c r="AJ585" s="211" t="s">
        <v>7</v>
      </c>
      <c r="AK585" s="212"/>
      <c r="AL585" s="212"/>
      <c r="AM585" s="213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211" t="s">
        <v>7</v>
      </c>
      <c r="G591" s="213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217" t="s">
        <v>29</v>
      </c>
      <c r="AD608" s="217"/>
      <c r="AE608" s="217"/>
    </row>
    <row r="609" spans="2:41" ht="23.25" customHeight="1">
      <c r="H609" s="75" t="s">
        <v>28</v>
      </c>
      <c r="I609" s="75"/>
      <c r="J609" s="75"/>
      <c r="V609" s="17"/>
      <c r="AC609" s="217"/>
      <c r="AD609" s="217"/>
      <c r="AE609" s="217"/>
    </row>
    <row r="610" spans="2:41" ht="15" customHeight="1">
      <c r="H610" s="75"/>
      <c r="I610" s="75"/>
      <c r="J610" s="75"/>
      <c r="V610" s="17"/>
      <c r="AC610" s="217"/>
      <c r="AD610" s="217"/>
      <c r="AE610" s="217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215" t="s">
        <v>308</v>
      </c>
      <c r="F614" s="215"/>
      <c r="G614" s="215"/>
      <c r="H614" s="215"/>
      <c r="V614" s="17"/>
      <c r="X614" s="23" t="s">
        <v>32</v>
      </c>
      <c r="Y614" s="20">
        <f>IF(B614="PAGADO",0,C619)</f>
        <v>-782.98099999999931</v>
      </c>
      <c r="AA614" s="215" t="s">
        <v>308</v>
      </c>
      <c r="AB614" s="215"/>
      <c r="AC614" s="215"/>
      <c r="AD614" s="215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>
      <c r="B620" s="218" t="str">
        <f>IF(C619&lt;0,"NO PAGAR","COBRAR")</f>
        <v>NO PAGAR</v>
      </c>
      <c r="C620" s="218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218" t="str">
        <f>IF(Y619&lt;0,"NO PAGAR","COBRAR")</f>
        <v>NO PAGAR</v>
      </c>
      <c r="Y620" s="21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209" t="s">
        <v>9</v>
      </c>
      <c r="C621" s="210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209" t="s">
        <v>9</v>
      </c>
      <c r="Y621" s="2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211" t="s">
        <v>7</v>
      </c>
      <c r="F630" s="212"/>
      <c r="G630" s="213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211" t="s">
        <v>7</v>
      </c>
      <c r="AB630" s="212"/>
      <c r="AC630" s="213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211" t="s">
        <v>7</v>
      </c>
      <c r="O632" s="212"/>
      <c r="P632" s="212"/>
      <c r="Q632" s="213"/>
      <c r="R632" s="18">
        <f>SUM(R616:R631)</f>
        <v>74</v>
      </c>
      <c r="S632" s="3"/>
      <c r="V632" s="17"/>
      <c r="X632" s="12"/>
      <c r="Y632" s="10"/>
      <c r="AJ632" s="211" t="s">
        <v>7</v>
      </c>
      <c r="AK632" s="212"/>
      <c r="AL632" s="212"/>
      <c r="AM632" s="213"/>
      <c r="AN632" s="18">
        <f>SUM(AN616:AN631)</f>
        <v>1365.1899999999998</v>
      </c>
      <c r="AO632" s="3"/>
    </row>
    <row r="633" spans="2:41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5" t="s">
        <v>30</v>
      </c>
      <c r="I649" s="75"/>
      <c r="J649" s="75"/>
      <c r="V649" s="17"/>
      <c r="AA649" s="214" t="s">
        <v>31</v>
      </c>
      <c r="AB649" s="214"/>
      <c r="AC649" s="214"/>
    </row>
    <row r="650" spans="1:43" ht="15" customHeight="1">
      <c r="H650" s="75"/>
      <c r="I650" s="75"/>
      <c r="J650" s="75"/>
      <c r="V650" s="17"/>
      <c r="AA650" s="214"/>
      <c r="AB650" s="214"/>
      <c r="AC650" s="214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IF(X614="PAGADO",0,Y619)</f>
        <v>-1459.9809999999993</v>
      </c>
      <c r="E652" s="215" t="s">
        <v>308</v>
      </c>
      <c r="F652" s="215"/>
      <c r="G652" s="215"/>
      <c r="H652" s="215"/>
      <c r="V652" s="17"/>
      <c r="X652" s="23" t="s">
        <v>32</v>
      </c>
      <c r="Y652" s="20">
        <f>IF(B1438="PAGADO",0,C657)</f>
        <v>125.01900000000069</v>
      </c>
      <c r="AA652" s="215" t="s">
        <v>308</v>
      </c>
      <c r="AB652" s="215"/>
      <c r="AC652" s="215"/>
      <c r="AD652" s="215"/>
    </row>
    <row r="653" spans="1:43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216" t="str">
        <f>IF(Y657&lt;0,"NO PAGAR","COBRAR'")</f>
        <v>NO PAGAR</v>
      </c>
      <c r="Y658" s="216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>
      <c r="B659" s="216" t="str">
        <f>IF(C657&lt;0,"NO PAGAR","COBRAR'")</f>
        <v>COBRAR'</v>
      </c>
      <c r="C659" s="216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>
      <c r="B660" s="209" t="s">
        <v>9</v>
      </c>
      <c r="C660" s="210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209" t="s">
        <v>9</v>
      </c>
      <c r="Y660" s="210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>
      <c r="B668" s="11" t="s">
        <v>16</v>
      </c>
      <c r="C668" s="10"/>
      <c r="E668" s="211" t="s">
        <v>7</v>
      </c>
      <c r="F668" s="212"/>
      <c r="G668" s="213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211" t="s">
        <v>7</v>
      </c>
      <c r="AB668" s="212"/>
      <c r="AC668" s="213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>
      <c r="B670" s="12"/>
      <c r="C670" s="10"/>
      <c r="N670" s="211" t="s">
        <v>7</v>
      </c>
      <c r="O670" s="212"/>
      <c r="P670" s="212"/>
      <c r="Q670" s="213"/>
      <c r="R670" s="18">
        <f>SUM(R654:R669)</f>
        <v>2000</v>
      </c>
      <c r="S670" s="3"/>
      <c r="V670" s="17"/>
      <c r="X670" s="12"/>
      <c r="Y670" s="10"/>
      <c r="AJ670" s="211" t="s">
        <v>7</v>
      </c>
      <c r="AK670" s="212"/>
      <c r="AL670" s="212"/>
      <c r="AM670" s="213"/>
      <c r="AN670" s="18">
        <f>SUM(AN654:AN669)</f>
        <v>2100</v>
      </c>
      <c r="AO670" s="3"/>
    </row>
    <row r="671" spans="2:42" ht="15.75" thickBot="1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>
      <c r="E681" s="1" t="s">
        <v>19</v>
      </c>
      <c r="V681" s="17"/>
    </row>
    <row r="682" spans="2:42">
      <c r="V682" s="17"/>
    </row>
    <row r="683" spans="2:42">
      <c r="V683" s="17"/>
    </row>
    <row r="684" spans="2:42">
      <c r="V684" s="17"/>
    </row>
    <row r="685" spans="2:42">
      <c r="V685" s="17"/>
    </row>
    <row r="686" spans="2:42">
      <c r="V686" s="17"/>
    </row>
    <row r="687" spans="2:42">
      <c r="V687" s="17"/>
    </row>
    <row r="688" spans="2:42">
      <c r="V688" s="17"/>
    </row>
    <row r="689" spans="2:41" ht="26.25">
      <c r="V689" s="17"/>
      <c r="AK689" s="222" t="s">
        <v>110</v>
      </c>
      <c r="AL689" s="222"/>
      <c r="AM689" s="222"/>
    </row>
    <row r="690" spans="2:41" ht="23.2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215" t="s">
        <v>62</v>
      </c>
      <c r="AB692" s="215"/>
      <c r="AC692" s="215"/>
      <c r="AD692" s="215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>
      <c r="B696" s="23" t="s">
        <v>32</v>
      </c>
      <c r="C696" s="20">
        <f>IF(X652="PAGADO",0,Y657)</f>
        <v>-1362.6509999999994</v>
      </c>
      <c r="E696" s="215" t="s">
        <v>308</v>
      </c>
      <c r="F696" s="215"/>
      <c r="G696" s="215"/>
      <c r="H696" s="215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18" t="str">
        <f>IF(Y697&lt;0,"NO PAGAR","COBRAR")</f>
        <v>NO PAGAR</v>
      </c>
      <c r="Y698" s="218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209" t="s">
        <v>9</v>
      </c>
      <c r="Y699" s="210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>
      <c r="B702" s="218" t="str">
        <f>IF(C701&lt;0,"NO PAGAR","COBRAR")</f>
        <v>NO PAGAR</v>
      </c>
      <c r="C702" s="218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>
      <c r="B703" s="209" t="s">
        <v>9</v>
      </c>
      <c r="C703" s="210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211" t="s">
        <v>7</v>
      </c>
      <c r="AK707" s="212"/>
      <c r="AL707" s="212"/>
      <c r="AM707" s="213"/>
      <c r="AN707" s="18">
        <f>SUM(AN691:AN706)</f>
        <v>2500</v>
      </c>
      <c r="AO707" s="3"/>
    </row>
    <row r="708" spans="2:41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1" t="s">
        <v>7</v>
      </c>
      <c r="AB708" s="212"/>
      <c r="AC708" s="213"/>
      <c r="AD708" s="5">
        <f>SUM(AD694:AD707)</f>
        <v>3000</v>
      </c>
    </row>
    <row r="709" spans="2:41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>
      <c r="B712" s="11" t="s">
        <v>1334</v>
      </c>
      <c r="C712" s="10">
        <f>R722</f>
        <v>628.04200000000003</v>
      </c>
      <c r="E712" s="211" t="s">
        <v>7</v>
      </c>
      <c r="F712" s="212"/>
      <c r="G712" s="213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>
      <c r="B714" s="12"/>
      <c r="C714" s="10"/>
      <c r="N714" s="211" t="s">
        <v>7</v>
      </c>
      <c r="O714" s="212"/>
      <c r="P714" s="212"/>
      <c r="Q714" s="213"/>
      <c r="R714" s="18">
        <f>SUM(R698:R713)</f>
        <v>1928.1999999999998</v>
      </c>
      <c r="S714" s="3"/>
      <c r="V714" s="17"/>
      <c r="X714" s="12"/>
      <c r="Y714" s="10"/>
    </row>
    <row r="715" spans="2:41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>
      <c r="B722" s="11"/>
      <c r="C722" s="10"/>
      <c r="R722" s="187">
        <f>SUM(R715:R721)</f>
        <v>628.04200000000003</v>
      </c>
      <c r="V722" s="17"/>
    </row>
    <row r="723" spans="1:43">
      <c r="B723" s="15" t="s">
        <v>18</v>
      </c>
      <c r="C723" s="16">
        <f>SUM(C704:C722)</f>
        <v>4167.6929999999993</v>
      </c>
      <c r="V723" s="17"/>
    </row>
    <row r="724" spans="1:43">
      <c r="D724" t="s">
        <v>22</v>
      </c>
      <c r="E724" t="s">
        <v>21</v>
      </c>
      <c r="V724" s="17"/>
    </row>
    <row r="725" spans="1:43">
      <c r="E725" s="1" t="s">
        <v>19</v>
      </c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V735" s="17"/>
    </row>
    <row r="736" spans="1:43" ht="23.25" customHeight="1">
      <c r="H736" s="75" t="s">
        <v>30</v>
      </c>
      <c r="I736" s="75"/>
      <c r="J736" s="75"/>
      <c r="V736" s="17"/>
      <c r="AA736" s="214" t="s">
        <v>31</v>
      </c>
      <c r="AB736" s="214"/>
      <c r="AC736" s="214"/>
    </row>
    <row r="737" spans="2:41" ht="15" customHeight="1">
      <c r="H737" s="75"/>
      <c r="I737" s="75"/>
      <c r="J737" s="75"/>
      <c r="V737" s="17"/>
      <c r="AA737" s="214"/>
      <c r="AB737" s="214"/>
      <c r="AC737" s="214"/>
    </row>
    <row r="738" spans="2:41" ht="23.25">
      <c r="B738" s="24" t="s">
        <v>69</v>
      </c>
      <c r="V738" s="17"/>
      <c r="X738" s="22" t="s">
        <v>69</v>
      </c>
    </row>
    <row r="739" spans="2:41" ht="26.25">
      <c r="B739" s="23" t="s">
        <v>32</v>
      </c>
      <c r="C739" s="20">
        <f>IF(X692="PAGADO",0,Y697)</f>
        <v>-1585.7429999999995</v>
      </c>
      <c r="E739" s="215" t="s">
        <v>308</v>
      </c>
      <c r="F739" s="215"/>
      <c r="G739" s="215"/>
      <c r="H739" s="215"/>
      <c r="O739" s="222" t="s">
        <v>10</v>
      </c>
      <c r="P739" s="222"/>
      <c r="Q739" s="222"/>
      <c r="V739" s="17"/>
      <c r="X739" s="23" t="s">
        <v>32</v>
      </c>
      <c r="Y739" s="20">
        <f>IF(B1531="PAGADO",0,C744)</f>
        <v>-1361.6249999999995</v>
      </c>
      <c r="AA739" s="215" t="s">
        <v>308</v>
      </c>
      <c r="AB739" s="215"/>
      <c r="AC739" s="215"/>
      <c r="AD739" s="215"/>
      <c r="AK739" s="215" t="s">
        <v>1436</v>
      </c>
      <c r="AL739" s="215"/>
      <c r="AM739" s="215"/>
    </row>
    <row r="740" spans="2:41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16" t="str">
        <f>IF(Y744&lt;0,"NO PAGAR","COBRAR'")</f>
        <v>NO PAGAR</v>
      </c>
      <c r="Y745" s="216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>
      <c r="B746" s="216" t="str">
        <f>IF(C744&lt;0,"NO PAGAR","COBRAR'")</f>
        <v>NO PAGAR</v>
      </c>
      <c r="C746" s="216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>
      <c r="B747" s="209" t="s">
        <v>9</v>
      </c>
      <c r="C747" s="2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209" t="s">
        <v>9</v>
      </c>
      <c r="Y747" s="2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16</v>
      </c>
      <c r="C755" s="10"/>
      <c r="E755" s="211" t="s">
        <v>7</v>
      </c>
      <c r="F755" s="212"/>
      <c r="G755" s="213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211" t="s">
        <v>7</v>
      </c>
      <c r="AB755" s="212"/>
      <c r="AC755" s="213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>
      <c r="B757" s="12"/>
      <c r="C757" s="10"/>
      <c r="N757" s="211" t="s">
        <v>7</v>
      </c>
      <c r="O757" s="212"/>
      <c r="P757" s="212"/>
      <c r="Q757" s="213"/>
      <c r="R757" s="18">
        <f>SUM(R741:R756)</f>
        <v>320</v>
      </c>
      <c r="S757" s="3"/>
      <c r="V757" s="17"/>
      <c r="X757" s="12"/>
      <c r="Y757" s="10"/>
      <c r="AJ757" s="211" t="s">
        <v>7</v>
      </c>
      <c r="AK757" s="212"/>
      <c r="AL757" s="212"/>
      <c r="AM757" s="213"/>
      <c r="AN757" s="18">
        <f>SUM(AN741:AN756)</f>
        <v>1000</v>
      </c>
      <c r="AO757" s="3"/>
    </row>
    <row r="758" spans="2:41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>
      <c r="E765" s="1" t="s">
        <v>19</v>
      </c>
      <c r="V765" s="17"/>
      <c r="AA765" s="1" t="s">
        <v>19</v>
      </c>
    </row>
    <row r="766" spans="2:41">
      <c r="V766" s="17"/>
    </row>
    <row r="767" spans="2:41">
      <c r="V767" s="17"/>
    </row>
    <row r="768" spans="2:41">
      <c r="V768" s="17"/>
    </row>
    <row r="769" spans="2:39">
      <c r="V769" s="17"/>
    </row>
    <row r="770" spans="2:39">
      <c r="V770" s="17"/>
    </row>
    <row r="771" spans="2:39">
      <c r="V771" s="17"/>
    </row>
    <row r="772" spans="2:39">
      <c r="V772" s="17"/>
    </row>
    <row r="773" spans="2:39">
      <c r="V773" s="17"/>
    </row>
    <row r="774" spans="2:39">
      <c r="V774" s="17"/>
    </row>
    <row r="775" spans="2:39">
      <c r="V775" s="17"/>
    </row>
    <row r="776" spans="2:39">
      <c r="V776" s="17"/>
    </row>
    <row r="777" spans="2:39">
      <c r="V777" s="17"/>
    </row>
    <row r="778" spans="2:39" ht="15" customHeight="1">
      <c r="V778" s="17"/>
      <c r="AC778" s="184" t="s">
        <v>29</v>
      </c>
      <c r="AD778" s="184"/>
      <c r="AE778" s="184"/>
    </row>
    <row r="779" spans="2:39" ht="15" customHeight="1">
      <c r="H779" s="75" t="s">
        <v>28</v>
      </c>
      <c r="I779" s="75"/>
      <c r="J779" s="75"/>
      <c r="V779" s="17"/>
      <c r="AC779" s="184"/>
      <c r="AD779" s="184"/>
      <c r="AE779" s="184"/>
    </row>
    <row r="780" spans="2:39" ht="15" customHeight="1">
      <c r="H780" s="75"/>
      <c r="I780" s="75"/>
      <c r="J780" s="75"/>
      <c r="V780" s="17"/>
      <c r="AC780" s="184"/>
      <c r="AD780" s="184"/>
      <c r="AE780" s="184"/>
    </row>
    <row r="781" spans="2:39">
      <c r="V781" s="17"/>
    </row>
    <row r="782" spans="2:39">
      <c r="V782" s="17"/>
    </row>
    <row r="783" spans="2:39" ht="23.25">
      <c r="B783" s="22" t="s">
        <v>70</v>
      </c>
      <c r="V783" s="17"/>
      <c r="X783" s="22" t="s">
        <v>70</v>
      </c>
    </row>
    <row r="784" spans="2:39" ht="23.25">
      <c r="B784" s="23" t="s">
        <v>32</v>
      </c>
      <c r="C784" s="20">
        <f>IF(X739="PAGADO",0,Y744)</f>
        <v>-1331.6249999999995</v>
      </c>
      <c r="E784" s="215" t="s">
        <v>62</v>
      </c>
      <c r="F784" s="215"/>
      <c r="G784" s="215"/>
      <c r="H784" s="215"/>
      <c r="V784" s="17"/>
      <c r="X784" s="23" t="s">
        <v>32</v>
      </c>
      <c r="Y784" s="20">
        <f>IF(B784="PAGADO",0,C789)</f>
        <v>-4832.3450000000003</v>
      </c>
      <c r="AA784" s="215" t="s">
        <v>308</v>
      </c>
      <c r="AB784" s="215"/>
      <c r="AC784" s="215"/>
      <c r="AD784" s="215"/>
      <c r="AK784" s="215" t="s">
        <v>110</v>
      </c>
      <c r="AL784" s="215"/>
      <c r="AM784" s="215"/>
    </row>
    <row r="785" spans="2:41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>
      <c r="C786" s="20"/>
      <c r="E786" s="4">
        <v>45180</v>
      </c>
      <c r="F786" s="3" t="s">
        <v>1459</v>
      </c>
      <c r="G786" s="3" t="s">
        <v>1460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1528</v>
      </c>
      <c r="AC786" s="3" t="s">
        <v>200</v>
      </c>
      <c r="AD786" s="5">
        <v>120</v>
      </c>
      <c r="AE786" t="s">
        <v>294</v>
      </c>
      <c r="AJ786" s="25">
        <v>45209</v>
      </c>
      <c r="AK786" s="3" t="s">
        <v>1184</v>
      </c>
      <c r="AL786" s="3"/>
      <c r="AM786" s="3"/>
      <c r="AN786" s="18">
        <v>59.1</v>
      </c>
      <c r="AO786" s="3"/>
    </row>
    <row r="787" spans="2:41">
      <c r="B787" s="1" t="s">
        <v>24</v>
      </c>
      <c r="C787" s="19">
        <f>IF(C784&gt;0,C784+C785,C785)</f>
        <v>580</v>
      </c>
      <c r="E787" s="4">
        <v>45182</v>
      </c>
      <c r="F787" s="3" t="s">
        <v>1459</v>
      </c>
      <c r="G787" s="3" t="s">
        <v>1460</v>
      </c>
      <c r="H787" s="5">
        <v>90</v>
      </c>
      <c r="I787" t="s">
        <v>146</v>
      </c>
      <c r="N787" s="25">
        <v>45202</v>
      </c>
      <c r="O787" s="3" t="s">
        <v>1457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865</v>
      </c>
      <c r="AA787" s="4">
        <v>45163</v>
      </c>
      <c r="AB787" s="3" t="s">
        <v>1528</v>
      </c>
      <c r="AC787" s="3" t="s">
        <v>200</v>
      </c>
      <c r="AD787" s="5">
        <v>120</v>
      </c>
      <c r="AE787" t="s">
        <v>294</v>
      </c>
      <c r="AJ787" s="25">
        <v>45209</v>
      </c>
      <c r="AK787" s="3" t="s">
        <v>1536</v>
      </c>
      <c r="AL787" s="3"/>
      <c r="AM787" s="3"/>
      <c r="AN787" s="18">
        <v>37.020000000000003</v>
      </c>
      <c r="AO787" s="3"/>
    </row>
    <row r="788" spans="2:41">
      <c r="B788" s="1" t="s">
        <v>9</v>
      </c>
      <c r="C788" s="20">
        <f>C811</f>
        <v>5412.3450000000003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5227.2650000000003</v>
      </c>
      <c r="AA788" s="4">
        <v>45188</v>
      </c>
      <c r="AB788" s="3" t="s">
        <v>1206</v>
      </c>
      <c r="AC788" s="3" t="s">
        <v>102</v>
      </c>
      <c r="AD788" s="5">
        <v>285</v>
      </c>
      <c r="AE788" t="s">
        <v>294</v>
      </c>
      <c r="AJ788" s="25">
        <v>45211</v>
      </c>
      <c r="AK788" s="3" t="s">
        <v>110</v>
      </c>
      <c r="AL788" s="3"/>
      <c r="AM788" s="3"/>
      <c r="AN788" s="18">
        <v>200</v>
      </c>
      <c r="AO788" s="3"/>
    </row>
    <row r="789" spans="2:41">
      <c r="B789" s="6" t="s">
        <v>25</v>
      </c>
      <c r="C789" s="21">
        <f>C787-C788</f>
        <v>-4832.3450000000003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-4362.2650000000003</v>
      </c>
      <c r="AA789" s="4">
        <v>45141</v>
      </c>
      <c r="AB789" s="3" t="s">
        <v>144</v>
      </c>
      <c r="AC789" s="3" t="s">
        <v>200</v>
      </c>
      <c r="AD789" s="5">
        <v>170</v>
      </c>
      <c r="AE789" t="s">
        <v>376</v>
      </c>
      <c r="AJ789" s="3"/>
      <c r="AK789" s="3"/>
      <c r="AL789" s="3"/>
      <c r="AM789" s="3"/>
      <c r="AN789" s="3"/>
      <c r="AO789" s="3"/>
    </row>
    <row r="790" spans="2:41" ht="26.25">
      <c r="B790" s="218" t="str">
        <f>IF(C789&lt;0,"NO PAGAR","COBRAR")</f>
        <v>NO PAGAR</v>
      </c>
      <c r="C790" s="218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18" t="str">
        <f>IF(Y789&lt;0,"NO PAGAR","COBRAR")</f>
        <v>NO PAGAR</v>
      </c>
      <c r="Y790" s="218"/>
      <c r="AA790" s="4">
        <v>45145</v>
      </c>
      <c r="AB790" s="3" t="s">
        <v>144</v>
      </c>
      <c r="AC790" s="3" t="s">
        <v>200</v>
      </c>
      <c r="AD790" s="5">
        <v>170</v>
      </c>
      <c r="AE790" t="s">
        <v>294</v>
      </c>
      <c r="AJ790" s="3"/>
      <c r="AK790" s="3"/>
      <c r="AL790" s="3"/>
      <c r="AM790" s="3"/>
      <c r="AN790" s="18"/>
      <c r="AO790" s="3"/>
    </row>
    <row r="791" spans="2:41">
      <c r="B791" s="209" t="s">
        <v>9</v>
      </c>
      <c r="C791" s="2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209" t="s">
        <v>9</v>
      </c>
      <c r="Y791" s="2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296.12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1509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1507</v>
      </c>
      <c r="C800" s="10">
        <f>S808</f>
        <v>600.01</v>
      </c>
      <c r="E800" s="211" t="s">
        <v>7</v>
      </c>
      <c r="F800" s="212"/>
      <c r="G800" s="213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211" t="s">
        <v>7</v>
      </c>
      <c r="AB800" s="212"/>
      <c r="AC800" s="213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>
      <c r="B801" s="12" t="s">
        <v>1514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>
      <c r="B802" s="12"/>
      <c r="C802" s="10"/>
      <c r="N802" s="211" t="s">
        <v>7</v>
      </c>
      <c r="O802" s="212"/>
      <c r="P802" s="212"/>
      <c r="Q802" s="213"/>
      <c r="R802" s="18">
        <f>SUM(R786:R801)</f>
        <v>3214</v>
      </c>
      <c r="S802" s="3"/>
      <c r="V802" s="17"/>
      <c r="X802" s="12"/>
      <c r="Y802" s="10"/>
      <c r="AJ802" s="211" t="s">
        <v>7</v>
      </c>
      <c r="AK802" s="212"/>
      <c r="AL802" s="212"/>
      <c r="AM802" s="213"/>
      <c r="AN802" s="18">
        <f>SUM(AN786:AN801)</f>
        <v>296.12</v>
      </c>
      <c r="AO802" s="3"/>
    </row>
    <row r="803" spans="2:41">
      <c r="B803" s="12"/>
      <c r="C803" s="10"/>
      <c r="N803" s="125" t="s">
        <v>689</v>
      </c>
      <c r="O803" s="126">
        <v>45189.449166669998</v>
      </c>
      <c r="P803" s="125" t="s">
        <v>1497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>
      <c r="B804" s="12"/>
      <c r="C804" s="10"/>
      <c r="N804" s="125" t="s">
        <v>749</v>
      </c>
      <c r="O804" s="126">
        <v>45187.536956019998</v>
      </c>
      <c r="P804" s="125" t="s">
        <v>1496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>
      <c r="B805" s="12"/>
      <c r="C805" s="10"/>
      <c r="E805" s="14"/>
      <c r="N805" s="125" t="s">
        <v>673</v>
      </c>
      <c r="O805" s="126">
        <v>45194.771782409996</v>
      </c>
      <c r="P805" s="125" t="s">
        <v>1495</v>
      </c>
      <c r="Q805" s="125" t="s">
        <v>474</v>
      </c>
      <c r="R805" s="127">
        <v>39.997999999999998</v>
      </c>
      <c r="S805" s="127">
        <v>70</v>
      </c>
      <c r="T805" s="128" t="s">
        <v>1494</v>
      </c>
      <c r="V805" s="17"/>
      <c r="X805" s="12"/>
      <c r="Y805" s="10"/>
      <c r="AA805" s="14"/>
    </row>
    <row r="806" spans="2:41">
      <c r="B806" s="12"/>
      <c r="C806" s="10"/>
      <c r="N806" s="125" t="s">
        <v>689</v>
      </c>
      <c r="O806" s="126">
        <v>45195.397777780003</v>
      </c>
      <c r="P806" s="125" t="s">
        <v>1493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>
      <c r="B807" s="12"/>
      <c r="C807" s="10"/>
      <c r="N807" s="125" t="s">
        <v>749</v>
      </c>
      <c r="O807" s="126">
        <v>45196.014340280002</v>
      </c>
      <c r="P807" s="125" t="s">
        <v>1492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>
      <c r="B808" s="12"/>
      <c r="C808" s="10"/>
      <c r="S808" s="187">
        <f>SUM(S803:S807)</f>
        <v>600.01</v>
      </c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5227.2650000000003</v>
      </c>
    </row>
    <row r="812" spans="2:41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>
      <c r="E813" s="1" t="s">
        <v>19</v>
      </c>
      <c r="V813" s="17"/>
      <c r="AA813" s="1" t="s">
        <v>19</v>
      </c>
    </row>
    <row r="814" spans="2:41">
      <c r="V814" s="17"/>
    </row>
    <row r="815" spans="2:41">
      <c r="V815" s="17"/>
    </row>
    <row r="816" spans="2:41">
      <c r="V816" s="17"/>
    </row>
    <row r="817" spans="1:43">
      <c r="V817" s="17"/>
    </row>
    <row r="818" spans="1:43">
      <c r="V818" s="17"/>
    </row>
    <row r="819" spans="1:43">
      <c r="V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>
      <c r="V823" s="17"/>
    </row>
    <row r="824" spans="1:43" ht="15" customHeight="1">
      <c r="H824" s="75" t="s">
        <v>30</v>
      </c>
      <c r="I824" s="75"/>
      <c r="J824" s="75"/>
      <c r="V824" s="17"/>
      <c r="AA824" s="214" t="s">
        <v>31</v>
      </c>
      <c r="AB824" s="214"/>
      <c r="AC824" s="214"/>
    </row>
    <row r="825" spans="1:43" ht="15" customHeight="1">
      <c r="H825" s="75"/>
      <c r="I825" s="75"/>
      <c r="J825" s="75"/>
      <c r="V825" s="17"/>
      <c r="AA825" s="214"/>
      <c r="AB825" s="214"/>
      <c r="AC825" s="214"/>
    </row>
    <row r="826" spans="1:43" ht="23.25">
      <c r="B826" s="24" t="s">
        <v>70</v>
      </c>
      <c r="V826" s="17"/>
      <c r="X826" s="22" t="s">
        <v>70</v>
      </c>
    </row>
    <row r="827" spans="1:43" ht="26.25">
      <c r="B827" s="23" t="s">
        <v>32</v>
      </c>
      <c r="C827" s="20">
        <f>IF(X784="PAGADO",0,C789)</f>
        <v>-4832.3450000000003</v>
      </c>
      <c r="E827" s="215" t="s">
        <v>308</v>
      </c>
      <c r="F827" s="215"/>
      <c r="G827" s="215"/>
      <c r="H827" s="215"/>
      <c r="V827" s="17"/>
      <c r="X827" s="23" t="s">
        <v>32</v>
      </c>
      <c r="Y827" s="20">
        <f>IF(B1624="PAGADO",0,C832)</f>
        <v>-2816.1250000000005</v>
      </c>
      <c r="AA827" s="215" t="s">
        <v>62</v>
      </c>
      <c r="AB827" s="215"/>
      <c r="AC827" s="215"/>
      <c r="AD827" s="215"/>
      <c r="AK827" s="222" t="s">
        <v>10</v>
      </c>
      <c r="AL827" s="222"/>
      <c r="AM827" s="222"/>
    </row>
    <row r="828" spans="1:43">
      <c r="B828" s="1" t="s">
        <v>0</v>
      </c>
      <c r="C828" s="19">
        <f>H843</f>
        <v>2303.4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2740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>
        <v>45174</v>
      </c>
      <c r="F829" s="3" t="s">
        <v>199</v>
      </c>
      <c r="G829" s="3" t="s">
        <v>169</v>
      </c>
      <c r="H829" s="5">
        <v>180</v>
      </c>
      <c r="I829" t="s">
        <v>146</v>
      </c>
      <c r="N829" s="25">
        <v>45216</v>
      </c>
      <c r="O829" s="3" t="s">
        <v>110</v>
      </c>
      <c r="P829" s="3"/>
      <c r="Q829" s="3"/>
      <c r="R829" s="18">
        <v>200</v>
      </c>
      <c r="S829" s="3"/>
      <c r="V829" s="17"/>
      <c r="Y829" s="20"/>
      <c r="AA829" s="4">
        <v>45189</v>
      </c>
      <c r="AB829" s="3" t="s">
        <v>199</v>
      </c>
      <c r="AC829" s="3" t="s">
        <v>203</v>
      </c>
      <c r="AD829" s="5">
        <v>580</v>
      </c>
      <c r="AE829" t="s">
        <v>136</v>
      </c>
      <c r="AJ829" s="25">
        <v>45219</v>
      </c>
      <c r="AK829" s="3" t="s">
        <v>1565</v>
      </c>
      <c r="AL829" s="3">
        <v>150</v>
      </c>
      <c r="AM829" s="3">
        <v>1493</v>
      </c>
      <c r="AN829" s="18">
        <v>150</v>
      </c>
      <c r="AO829" s="3"/>
    </row>
    <row r="830" spans="1:43">
      <c r="B830" s="1" t="s">
        <v>24</v>
      </c>
      <c r="C830" s="19">
        <f>IF(C827&gt;0,C827+C828,C828)</f>
        <v>2303.4</v>
      </c>
      <c r="E830" s="4">
        <v>45175</v>
      </c>
      <c r="F830" s="3" t="s">
        <v>199</v>
      </c>
      <c r="G830" s="3" t="s">
        <v>1544</v>
      </c>
      <c r="H830" s="5">
        <v>570</v>
      </c>
      <c r="I830" t="s">
        <v>136</v>
      </c>
      <c r="N830" s="25">
        <v>45217</v>
      </c>
      <c r="O830" s="3" t="s">
        <v>110</v>
      </c>
      <c r="P830" s="3"/>
      <c r="Q830" s="3"/>
      <c r="R830" s="18">
        <v>160</v>
      </c>
      <c r="S830" s="3"/>
      <c r="V830" s="17"/>
      <c r="X830" s="1" t="s">
        <v>24</v>
      </c>
      <c r="Y830" s="19">
        <f>IF(Y827&gt;0,Y827+Y828,Y828)</f>
        <v>2740</v>
      </c>
      <c r="AA830" s="4">
        <v>45189</v>
      </c>
      <c r="AB830" s="3" t="s">
        <v>199</v>
      </c>
      <c r="AC830" s="3" t="s">
        <v>200</v>
      </c>
      <c r="AD830" s="5">
        <v>170</v>
      </c>
      <c r="AE830" t="s">
        <v>146</v>
      </c>
      <c r="AJ830" s="25">
        <v>45219</v>
      </c>
      <c r="AK830" s="3" t="s">
        <v>1567</v>
      </c>
      <c r="AL830" s="3"/>
      <c r="AM830" s="3"/>
      <c r="AN830" s="18">
        <v>2000</v>
      </c>
      <c r="AO830" s="3"/>
    </row>
    <row r="831" spans="1:43">
      <c r="B831" s="1" t="s">
        <v>9</v>
      </c>
      <c r="C831" s="20">
        <f>C852</f>
        <v>5119.5250000000005</v>
      </c>
      <c r="E831" s="4">
        <v>45184</v>
      </c>
      <c r="F831" s="3" t="s">
        <v>199</v>
      </c>
      <c r="G831" s="3" t="s">
        <v>200</v>
      </c>
      <c r="H831" s="5">
        <v>170</v>
      </c>
      <c r="I831" t="s">
        <v>146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4966.125</v>
      </c>
      <c r="AA831" s="4">
        <v>45191</v>
      </c>
      <c r="AB831" s="3" t="s">
        <v>199</v>
      </c>
      <c r="AC831" s="3" t="s">
        <v>200</v>
      </c>
      <c r="AD831" s="5">
        <v>170</v>
      </c>
      <c r="AE831" t="s">
        <v>146</v>
      </c>
      <c r="AJ831" s="3"/>
      <c r="AK831" s="3"/>
      <c r="AL831" s="3"/>
      <c r="AM831" s="3"/>
      <c r="AN831" s="18"/>
      <c r="AO831" s="3"/>
    </row>
    <row r="832" spans="1:43">
      <c r="B832" s="6" t="s">
        <v>26</v>
      </c>
      <c r="C832" s="21">
        <f>C830-C831</f>
        <v>-2816.1250000000005</v>
      </c>
      <c r="E832" s="4">
        <v>45161</v>
      </c>
      <c r="F832" s="3" t="s">
        <v>199</v>
      </c>
      <c r="G832" s="3" t="s">
        <v>200</v>
      </c>
      <c r="H832" s="5">
        <v>170</v>
      </c>
      <c r="I832" t="s">
        <v>146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-2226.125</v>
      </c>
      <c r="AA832" s="4">
        <v>45191</v>
      </c>
      <c r="AB832" s="3" t="s">
        <v>199</v>
      </c>
      <c r="AC832" s="3" t="s">
        <v>200</v>
      </c>
      <c r="AD832" s="5">
        <v>170</v>
      </c>
      <c r="AE832" t="s">
        <v>376</v>
      </c>
      <c r="AJ832" s="3"/>
      <c r="AK832" s="3"/>
      <c r="AL832" s="3"/>
      <c r="AM832" s="3"/>
      <c r="AN832" s="18"/>
      <c r="AO832" s="3"/>
    </row>
    <row r="833" spans="2:41" ht="23.25">
      <c r="B833" s="6"/>
      <c r="C833" s="7"/>
      <c r="E833" s="4">
        <v>45155</v>
      </c>
      <c r="F833" s="3" t="s">
        <v>1548</v>
      </c>
      <c r="G833" s="3" t="s">
        <v>200</v>
      </c>
      <c r="H833" s="5">
        <v>110</v>
      </c>
      <c r="I833" t="s">
        <v>376</v>
      </c>
      <c r="N833" s="3"/>
      <c r="O833" s="3"/>
      <c r="P833" s="3"/>
      <c r="Q833" s="3"/>
      <c r="R833" s="18"/>
      <c r="S833" s="3"/>
      <c r="V833" s="17"/>
      <c r="X833" s="216" t="str">
        <f>IF(Y832&lt;0,"NO PAGAR","COBRAR'")</f>
        <v>NO PAGAR</v>
      </c>
      <c r="Y833" s="216"/>
      <c r="AA833" s="4">
        <v>45194</v>
      </c>
      <c r="AB833" s="3" t="s">
        <v>199</v>
      </c>
      <c r="AC833" s="3" t="s">
        <v>169</v>
      </c>
      <c r="AD833" s="5">
        <v>110</v>
      </c>
      <c r="AE833" t="s">
        <v>146</v>
      </c>
      <c r="AJ833" s="3"/>
      <c r="AK833" s="3"/>
      <c r="AL833" s="3"/>
      <c r="AM833" s="3"/>
      <c r="AN833" s="18"/>
      <c r="AO833" s="3"/>
    </row>
    <row r="834" spans="2:41" ht="23.25">
      <c r="B834" s="216" t="str">
        <f>IF(C832&lt;0,"NO PAGAR","COBRAR'")</f>
        <v>NO PAGAR</v>
      </c>
      <c r="C834" s="216"/>
      <c r="E834" s="4">
        <v>45156</v>
      </c>
      <c r="F834" s="3" t="s">
        <v>1549</v>
      </c>
      <c r="G834" s="3" t="s">
        <v>200</v>
      </c>
      <c r="H834" s="5">
        <v>110</v>
      </c>
      <c r="I834" t="s">
        <v>376</v>
      </c>
      <c r="N834" s="3"/>
      <c r="O834" s="3"/>
      <c r="P834" s="3"/>
      <c r="Q834" s="3"/>
      <c r="R834" s="18"/>
      <c r="S834" s="3"/>
      <c r="V834" s="17"/>
      <c r="X834" s="6"/>
      <c r="Y834" s="8"/>
      <c r="AA834" s="4">
        <v>45195</v>
      </c>
      <c r="AB834" s="3" t="s">
        <v>199</v>
      </c>
      <c r="AC834" s="3" t="s">
        <v>200</v>
      </c>
      <c r="AD834" s="5">
        <v>170</v>
      </c>
      <c r="AE834" t="s">
        <v>146</v>
      </c>
      <c r="AJ834" s="3"/>
      <c r="AK834" s="3"/>
      <c r="AL834" s="3"/>
      <c r="AM834" s="3"/>
      <c r="AN834" s="18"/>
      <c r="AO834" s="3"/>
    </row>
    <row r="835" spans="2:41">
      <c r="B835" s="209" t="s">
        <v>9</v>
      </c>
      <c r="C835" s="210"/>
      <c r="E835" s="4">
        <v>45166</v>
      </c>
      <c r="F835" s="3" t="s">
        <v>1549</v>
      </c>
      <c r="G835" s="3" t="s">
        <v>200</v>
      </c>
      <c r="H835" s="5">
        <v>110</v>
      </c>
      <c r="I835" t="s">
        <v>146</v>
      </c>
      <c r="N835" s="3"/>
      <c r="O835" s="3"/>
      <c r="P835" s="3"/>
      <c r="Q835" s="3"/>
      <c r="R835" s="18"/>
      <c r="S835" s="3"/>
      <c r="V835" s="17"/>
      <c r="X835" s="209" t="s">
        <v>9</v>
      </c>
      <c r="Y835" s="210"/>
      <c r="AA835" s="4">
        <v>45198</v>
      </c>
      <c r="AB835" s="3" t="s">
        <v>199</v>
      </c>
      <c r="AC835" s="3" t="s">
        <v>200</v>
      </c>
      <c r="AD835" s="5">
        <v>170</v>
      </c>
      <c r="AE835" t="s">
        <v>146</v>
      </c>
      <c r="AJ835" s="3"/>
      <c r="AK835" s="3"/>
      <c r="AL835" s="3"/>
      <c r="AM835" s="3"/>
      <c r="AN835" s="18"/>
      <c r="AO835" s="3"/>
    </row>
    <row r="836" spans="2:41">
      <c r="B836" s="9" t="str">
        <f>IF(Y789&lt;0,"SALDO ADELANTADO","SALDO A FAVOR '")</f>
        <v>SALDO ADELANTADO</v>
      </c>
      <c r="C836" s="10">
        <f>IF(Y789&lt;=0,Y789*-1)</f>
        <v>4362.2650000000003</v>
      </c>
      <c r="E836" s="4"/>
      <c r="F836" s="3" t="s">
        <v>1553</v>
      </c>
      <c r="G836" s="3"/>
      <c r="H836" s="5">
        <v>158.4</v>
      </c>
      <c r="I836" t="s">
        <v>136</v>
      </c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2816.1250000000005</v>
      </c>
      <c r="AA836" s="4">
        <v>45197</v>
      </c>
      <c r="AB836" s="3" t="s">
        <v>85</v>
      </c>
      <c r="AC836" s="3" t="s">
        <v>1586</v>
      </c>
      <c r="AD836" s="5">
        <v>310</v>
      </c>
      <c r="AE836" t="s">
        <v>376</v>
      </c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360</v>
      </c>
      <c r="E837" s="4">
        <v>45195</v>
      </c>
      <c r="F837" s="3" t="s">
        <v>412</v>
      </c>
      <c r="G837" s="3" t="s">
        <v>169</v>
      </c>
      <c r="H837" s="5">
        <v>150</v>
      </c>
      <c r="I837" t="s">
        <v>376</v>
      </c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2150</v>
      </c>
      <c r="AA837" s="4">
        <v>45203</v>
      </c>
      <c r="AB837" s="3" t="s">
        <v>85</v>
      </c>
      <c r="AC837" s="3" t="s">
        <v>200</v>
      </c>
      <c r="AD837" s="5">
        <v>200</v>
      </c>
      <c r="AE837" t="s">
        <v>376</v>
      </c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>
        <v>45196</v>
      </c>
      <c r="F838" s="3" t="s">
        <v>412</v>
      </c>
      <c r="G838" s="3" t="s">
        <v>200</v>
      </c>
      <c r="H838" s="5">
        <v>200</v>
      </c>
      <c r="I838" t="s">
        <v>376</v>
      </c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>
        <v>45208</v>
      </c>
      <c r="AB838" s="3" t="s">
        <v>85</v>
      </c>
      <c r="AC838" s="3" t="s">
        <v>200</v>
      </c>
      <c r="AD838" s="5">
        <v>150</v>
      </c>
      <c r="AE838" t="s">
        <v>376</v>
      </c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>
        <v>45170</v>
      </c>
      <c r="F839" s="3" t="s">
        <v>924</v>
      </c>
      <c r="G839" s="3" t="s">
        <v>1554</v>
      </c>
      <c r="H839" s="5">
        <v>375</v>
      </c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>
        <v>45201</v>
      </c>
      <c r="AB839" s="3" t="s">
        <v>85</v>
      </c>
      <c r="AC839" s="3" t="s">
        <v>200</v>
      </c>
      <c r="AD839" s="5">
        <v>200</v>
      </c>
      <c r="AE839" t="s">
        <v>376</v>
      </c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>
        <v>45152</v>
      </c>
      <c r="AB840" s="3" t="s">
        <v>144</v>
      </c>
      <c r="AC840" s="3" t="s">
        <v>169</v>
      </c>
      <c r="AD840" s="5">
        <v>170</v>
      </c>
      <c r="AE840" t="s">
        <v>146</v>
      </c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>
        <v>45153</v>
      </c>
      <c r="AB841" s="3" t="s">
        <v>144</v>
      </c>
      <c r="AC841" s="3" t="s">
        <v>169</v>
      </c>
      <c r="AD841" s="5">
        <v>170</v>
      </c>
      <c r="AE841" t="s">
        <v>146</v>
      </c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211" t="s">
        <v>7</v>
      </c>
      <c r="F843" s="212"/>
      <c r="G843" s="213"/>
      <c r="H843" s="5">
        <f>SUM(H829:H842)</f>
        <v>2303.4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1" t="s">
        <v>7</v>
      </c>
      <c r="AB843" s="212"/>
      <c r="AC843" s="213"/>
      <c r="AD843" s="5">
        <f>SUM(AD829:AD842)</f>
        <v>2740</v>
      </c>
      <c r="AJ843" s="3"/>
      <c r="AK843" s="3"/>
      <c r="AL843" s="3"/>
      <c r="AM843" s="3"/>
      <c r="AN843" s="18"/>
      <c r="AO843" s="3"/>
    </row>
    <row r="844" spans="2:41">
      <c r="B844" s="11" t="s">
        <v>1560</v>
      </c>
      <c r="C844" s="10">
        <f>R850</f>
        <v>397.26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211" t="s">
        <v>7</v>
      </c>
      <c r="O845" s="212"/>
      <c r="P845" s="212"/>
      <c r="Q845" s="213"/>
      <c r="R845" s="18">
        <f>SUM(R829:R844)</f>
        <v>360</v>
      </c>
      <c r="S845" s="3"/>
      <c r="V845" s="17"/>
      <c r="X845" s="12"/>
      <c r="Y845" s="10"/>
      <c r="AJ845" s="211" t="s">
        <v>7</v>
      </c>
      <c r="AK845" s="212"/>
      <c r="AL845" s="212"/>
      <c r="AM845" s="213"/>
      <c r="AN845" s="18">
        <f>SUM(AN829:AN844)</f>
        <v>2150</v>
      </c>
      <c r="AO845" s="3"/>
    </row>
    <row r="846" spans="2:41">
      <c r="B846" s="12"/>
      <c r="C846" s="10"/>
      <c r="N846" t="s">
        <v>1556</v>
      </c>
      <c r="O846" s="196">
        <v>44995</v>
      </c>
      <c r="P846" t="s">
        <v>689</v>
      </c>
      <c r="Q846" t="s">
        <v>474</v>
      </c>
      <c r="R846">
        <v>93.02</v>
      </c>
      <c r="S846">
        <v>53.156999999999996</v>
      </c>
      <c r="V846" s="17"/>
      <c r="X846" s="12"/>
      <c r="Y846" s="10"/>
    </row>
    <row r="847" spans="2:41">
      <c r="B847" s="12"/>
      <c r="C847" s="10"/>
      <c r="N847" t="s">
        <v>1556</v>
      </c>
      <c r="O847" s="196">
        <v>45209</v>
      </c>
      <c r="P847" t="s">
        <v>673</v>
      </c>
      <c r="Q847" t="s">
        <v>474</v>
      </c>
      <c r="R847">
        <v>104.24</v>
      </c>
      <c r="S847">
        <v>59.566000000000003</v>
      </c>
      <c r="V847" s="17"/>
      <c r="X847" s="12"/>
      <c r="Y847" s="10"/>
    </row>
    <row r="848" spans="2:41">
      <c r="B848" s="12"/>
      <c r="C848" s="10"/>
      <c r="E848" s="14"/>
      <c r="N848" t="s">
        <v>1556</v>
      </c>
      <c r="O848" s="196">
        <v>45209</v>
      </c>
      <c r="P848" t="s">
        <v>689</v>
      </c>
      <c r="Q848" t="s">
        <v>474</v>
      </c>
      <c r="R848">
        <v>100</v>
      </c>
      <c r="S848">
        <v>57.14</v>
      </c>
      <c r="V848" s="17"/>
      <c r="X848" s="12"/>
      <c r="Y848" s="10"/>
      <c r="AA848" s="14"/>
    </row>
    <row r="849" spans="2:27">
      <c r="B849" s="12"/>
      <c r="C849" s="10"/>
      <c r="N849" t="s">
        <v>1556</v>
      </c>
      <c r="O849" t="s">
        <v>1558</v>
      </c>
      <c r="P849" t="s">
        <v>689</v>
      </c>
      <c r="Q849" t="s">
        <v>474</v>
      </c>
      <c r="R849">
        <v>100</v>
      </c>
      <c r="S849">
        <v>57.145000000000003</v>
      </c>
      <c r="V849" s="17"/>
      <c r="X849" s="12"/>
      <c r="Y849" s="10"/>
    </row>
    <row r="850" spans="2:27">
      <c r="B850" s="12"/>
      <c r="C850" s="10"/>
      <c r="R850">
        <f>SUM(R846:R849)</f>
        <v>397.26</v>
      </c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5" t="s">
        <v>18</v>
      </c>
      <c r="C852" s="16">
        <f>SUM(C836:C851)</f>
        <v>5119.5250000000005</v>
      </c>
      <c r="D852" t="s">
        <v>22</v>
      </c>
      <c r="E852" t="s">
        <v>21</v>
      </c>
      <c r="V852" s="17"/>
      <c r="X852" s="15" t="s">
        <v>18</v>
      </c>
      <c r="Y852" s="16">
        <f>SUM(Y836:Y851)</f>
        <v>4966.125</v>
      </c>
      <c r="Z852" t="s">
        <v>22</v>
      </c>
      <c r="AA852" t="s">
        <v>21</v>
      </c>
    </row>
    <row r="853" spans="2:27">
      <c r="E853" s="1" t="s">
        <v>19</v>
      </c>
      <c r="V853" s="17"/>
      <c r="AA853" s="1" t="s">
        <v>19</v>
      </c>
    </row>
    <row r="854" spans="2:27">
      <c r="V854" s="17"/>
    </row>
    <row r="855" spans="2:27">
      <c r="V855" s="17"/>
    </row>
    <row r="856" spans="2:27">
      <c r="V856" s="17"/>
    </row>
    <row r="857" spans="2:27">
      <c r="V857" s="17"/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 ht="27" customHeight="1">
      <c r="V867" s="17"/>
      <c r="AC867" s="184" t="s">
        <v>29</v>
      </c>
      <c r="AD867" s="184"/>
      <c r="AE867" s="184"/>
    </row>
    <row r="868" spans="2:41" ht="27" customHeight="1">
      <c r="H868" s="75" t="s">
        <v>28</v>
      </c>
      <c r="I868" s="75"/>
      <c r="J868" s="75"/>
      <c r="V868" s="17"/>
      <c r="AC868" s="184"/>
      <c r="AD868" s="184"/>
      <c r="AE868" s="184"/>
    </row>
    <row r="869" spans="2:41" ht="15" customHeight="1">
      <c r="H869" s="75"/>
      <c r="I869" s="75"/>
      <c r="J869" s="75"/>
      <c r="V869" s="17"/>
      <c r="AC869" s="184"/>
      <c r="AD869" s="184"/>
      <c r="AE869" s="184"/>
    </row>
    <row r="870" spans="2:41">
      <c r="V870" s="17"/>
    </row>
    <row r="871" spans="2:41">
      <c r="V871" s="17"/>
    </row>
    <row r="872" spans="2:41" ht="23.25">
      <c r="B872" s="22" t="s">
        <v>71</v>
      </c>
      <c r="V872" s="17"/>
      <c r="X872" s="22" t="s">
        <v>71</v>
      </c>
    </row>
    <row r="873" spans="2:41" ht="23.25">
      <c r="B873" s="23" t="s">
        <v>32</v>
      </c>
      <c r="C873" s="20">
        <f>IF(X827="PAGADO",0,Y832)</f>
        <v>-2226.125</v>
      </c>
      <c r="E873" s="215" t="s">
        <v>308</v>
      </c>
      <c r="F873" s="215"/>
      <c r="G873" s="215"/>
      <c r="H873" s="215"/>
      <c r="V873" s="17"/>
      <c r="X873" s="23" t="s">
        <v>32</v>
      </c>
      <c r="Y873" s="20">
        <f>IF(B873="PAGADO",0,C878)</f>
        <v>-2218.5810000000001</v>
      </c>
      <c r="AA873" s="215" t="s">
        <v>62</v>
      </c>
      <c r="AB873" s="215"/>
      <c r="AC873" s="215"/>
      <c r="AD873" s="215"/>
      <c r="AK873" s="215" t="s">
        <v>188</v>
      </c>
      <c r="AL873" s="215"/>
      <c r="AM873" s="215"/>
    </row>
    <row r="874" spans="2:41">
      <c r="B874" s="1" t="s">
        <v>0</v>
      </c>
      <c r="C874" s="19">
        <f>H895</f>
        <v>3055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1800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>
      <c r="C875" s="20"/>
      <c r="E875" s="4">
        <v>45202</v>
      </c>
      <c r="F875" s="3" t="s">
        <v>1202</v>
      </c>
      <c r="G875" s="3" t="s">
        <v>1203</v>
      </c>
      <c r="H875" s="5">
        <v>190</v>
      </c>
      <c r="I875" t="s">
        <v>294</v>
      </c>
      <c r="N875" s="25">
        <v>45226</v>
      </c>
      <c r="O875" s="3" t="s">
        <v>110</v>
      </c>
      <c r="P875" s="3"/>
      <c r="Q875" s="3"/>
      <c r="R875" s="18">
        <v>1000</v>
      </c>
      <c r="S875" s="3"/>
      <c r="V875" s="17"/>
      <c r="Y875" s="20"/>
      <c r="AA875" s="4">
        <v>45190</v>
      </c>
      <c r="AB875" s="3" t="s">
        <v>1644</v>
      </c>
      <c r="AC875" s="3" t="s">
        <v>1645</v>
      </c>
      <c r="AD875" s="5">
        <v>140</v>
      </c>
      <c r="AE875" t="s">
        <v>136</v>
      </c>
      <c r="AJ875" s="25">
        <v>45237</v>
      </c>
      <c r="AK875" s="3" t="s">
        <v>1640</v>
      </c>
      <c r="AL875" s="3"/>
      <c r="AM875" s="3"/>
      <c r="AN875" s="18">
        <v>142.18</v>
      </c>
      <c r="AO875" s="3"/>
    </row>
    <row r="876" spans="2:41">
      <c r="B876" s="1" t="s">
        <v>24</v>
      </c>
      <c r="C876" s="19">
        <f>IF(C873&gt;0,C873+C874,C874)</f>
        <v>3055</v>
      </c>
      <c r="E876" s="4">
        <v>45174</v>
      </c>
      <c r="F876" s="3" t="s">
        <v>516</v>
      </c>
      <c r="G876" s="3" t="s">
        <v>260</v>
      </c>
      <c r="H876" s="5">
        <v>160</v>
      </c>
      <c r="I876" t="s">
        <v>294</v>
      </c>
      <c r="N876" s="25">
        <v>45229</v>
      </c>
      <c r="O876" s="3" t="s">
        <v>110</v>
      </c>
      <c r="P876" s="3"/>
      <c r="Q876" s="3"/>
      <c r="R876" s="18">
        <v>310</v>
      </c>
      <c r="S876" s="3"/>
      <c r="V876" s="17"/>
      <c r="X876" s="1" t="s">
        <v>24</v>
      </c>
      <c r="Y876" s="19">
        <f>IF(Y873&gt;0,Y874+Y873,Y874)</f>
        <v>1800</v>
      </c>
      <c r="AA876" s="4">
        <v>45176</v>
      </c>
      <c r="AB876" s="3" t="s">
        <v>1646</v>
      </c>
      <c r="AC876" s="3" t="s">
        <v>261</v>
      </c>
      <c r="AD876" s="5">
        <v>150</v>
      </c>
      <c r="AE876" t="s">
        <v>136</v>
      </c>
      <c r="AJ876" s="25">
        <v>45238</v>
      </c>
      <c r="AK876" s="3" t="s">
        <v>110</v>
      </c>
      <c r="AL876" s="3"/>
      <c r="AM876" s="3"/>
      <c r="AN876" s="18">
        <v>170</v>
      </c>
      <c r="AO876" s="3"/>
    </row>
    <row r="877" spans="2:41">
      <c r="B877" s="1" t="s">
        <v>9</v>
      </c>
      <c r="C877" s="20">
        <f>C900</f>
        <v>5273.5810000000001</v>
      </c>
      <c r="E877" s="4">
        <v>45177</v>
      </c>
      <c r="F877" s="3" t="s">
        <v>516</v>
      </c>
      <c r="G877" s="3" t="s">
        <v>260</v>
      </c>
      <c r="H877" s="5">
        <v>160</v>
      </c>
      <c r="I877" t="s">
        <v>294</v>
      </c>
      <c r="N877" s="25">
        <v>45231</v>
      </c>
      <c r="O877" s="3" t="s">
        <v>110</v>
      </c>
      <c r="P877" s="3"/>
      <c r="Q877" s="3"/>
      <c r="R877" s="18">
        <v>800</v>
      </c>
      <c r="S877" s="3"/>
      <c r="V877" s="17"/>
      <c r="X877" s="1" t="s">
        <v>9</v>
      </c>
      <c r="Y877" s="20">
        <f>Y900</f>
        <v>3905.3710000000001</v>
      </c>
      <c r="AA877" s="4">
        <v>45218</v>
      </c>
      <c r="AB877" s="3" t="s">
        <v>1647</v>
      </c>
      <c r="AC877" s="3" t="s">
        <v>1552</v>
      </c>
      <c r="AD877" s="5">
        <v>230</v>
      </c>
      <c r="AE877" t="s">
        <v>376</v>
      </c>
      <c r="AJ877" s="25">
        <v>45238</v>
      </c>
      <c r="AK877" s="3" t="s">
        <v>1653</v>
      </c>
      <c r="AL877" s="3"/>
      <c r="AM877" s="3"/>
      <c r="AN877" s="159">
        <v>59.1</v>
      </c>
      <c r="AO877" s="3"/>
    </row>
    <row r="878" spans="2:41">
      <c r="B878" s="6" t="s">
        <v>25</v>
      </c>
      <c r="C878" s="21">
        <f>C876-C877</f>
        <v>-2218.5810000000001</v>
      </c>
      <c r="E878" s="4">
        <v>45212</v>
      </c>
      <c r="F878" s="3" t="s">
        <v>412</v>
      </c>
      <c r="G878" s="3" t="s">
        <v>200</v>
      </c>
      <c r="H878" s="5">
        <v>615</v>
      </c>
      <c r="I878" t="s">
        <v>376</v>
      </c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-2105.3710000000001</v>
      </c>
      <c r="AA878" s="4">
        <v>45202</v>
      </c>
      <c r="AB878" s="3" t="s">
        <v>1206</v>
      </c>
      <c r="AC878" s="3" t="s">
        <v>1212</v>
      </c>
      <c r="AD878" s="5">
        <v>285</v>
      </c>
      <c r="AE878" t="s">
        <v>376</v>
      </c>
      <c r="AJ878" s="25">
        <v>45240</v>
      </c>
      <c r="AK878" s="3" t="s">
        <v>110</v>
      </c>
      <c r="AL878" s="3"/>
      <c r="AM878" s="3"/>
      <c r="AN878" s="18">
        <v>1000</v>
      </c>
      <c r="AO878" s="3"/>
    </row>
    <row r="879" spans="2:41" ht="26.25">
      <c r="B879" s="218" t="str">
        <f>IF(C878&lt;0,"NO PAGAR","COBRAR")</f>
        <v>NO PAGAR</v>
      </c>
      <c r="C879" s="218"/>
      <c r="E879" s="25">
        <v>45215</v>
      </c>
      <c r="F879" s="3" t="s">
        <v>412</v>
      </c>
      <c r="G879" s="3" t="s">
        <v>200</v>
      </c>
      <c r="H879" s="5">
        <v>200</v>
      </c>
      <c r="I879" t="s">
        <v>376</v>
      </c>
      <c r="N879" s="3"/>
      <c r="O879" s="3"/>
      <c r="P879" s="3"/>
      <c r="Q879" s="3"/>
      <c r="R879" s="18"/>
      <c r="S879" s="3"/>
      <c r="V879" s="17"/>
      <c r="X879" s="218" t="str">
        <f>IF(Y878&lt;0,"NO PAGAR","COBRAR")</f>
        <v>NO PAGAR</v>
      </c>
      <c r="Y879" s="218"/>
      <c r="AA879" s="4">
        <v>45210</v>
      </c>
      <c r="AB879" s="3" t="s">
        <v>1206</v>
      </c>
      <c r="AC879" s="3" t="s">
        <v>1212</v>
      </c>
      <c r="AD879" s="5">
        <v>285</v>
      </c>
      <c r="AE879" t="s">
        <v>376</v>
      </c>
      <c r="AJ879" s="25">
        <v>45240</v>
      </c>
      <c r="AK879" s="3" t="s">
        <v>110</v>
      </c>
      <c r="AL879" s="3"/>
      <c r="AM879" s="3"/>
      <c r="AN879" s="18">
        <v>150</v>
      </c>
      <c r="AO879" s="3"/>
    </row>
    <row r="880" spans="2:41">
      <c r="B880" s="209" t="s">
        <v>9</v>
      </c>
      <c r="C880" s="210"/>
      <c r="E880" s="4">
        <v>45203</v>
      </c>
      <c r="F880" s="3" t="s">
        <v>199</v>
      </c>
      <c r="G880" s="3" t="s">
        <v>200</v>
      </c>
      <c r="H880" s="5">
        <v>170</v>
      </c>
      <c r="I880" t="s">
        <v>294</v>
      </c>
      <c r="N880" s="3"/>
      <c r="O880" s="3"/>
      <c r="P880" s="3"/>
      <c r="Q880" s="3"/>
      <c r="R880" s="18"/>
      <c r="S880" s="3"/>
      <c r="V880" s="17"/>
      <c r="X880" s="209" t="s">
        <v>9</v>
      </c>
      <c r="Y880" s="210"/>
      <c r="AA880" s="4">
        <v>45216</v>
      </c>
      <c r="AB880" s="3" t="s">
        <v>1206</v>
      </c>
      <c r="AC880" s="3" t="s">
        <v>102</v>
      </c>
      <c r="AD880" s="5">
        <v>285</v>
      </c>
      <c r="AE880" t="s">
        <v>376</v>
      </c>
      <c r="AJ880" s="3"/>
      <c r="AK880" s="3"/>
      <c r="AL880" s="3"/>
      <c r="AM880" s="3"/>
      <c r="AN880" s="18"/>
      <c r="AO880" s="3"/>
    </row>
    <row r="881" spans="2:41">
      <c r="B881" s="9" t="str">
        <f>IF(C914&lt;0,"SALDO A FAVOR","SALDO ADELANTAD0'")</f>
        <v>SALDO ADELANTAD0'</v>
      </c>
      <c r="C881" s="10">
        <f>IF(Y832&lt;=0,Y832*-1)</f>
        <v>2226.125</v>
      </c>
      <c r="E881" s="4">
        <v>45205</v>
      </c>
      <c r="F881" s="3" t="s">
        <v>199</v>
      </c>
      <c r="G881" s="3" t="s">
        <v>200</v>
      </c>
      <c r="H881" s="5">
        <v>170</v>
      </c>
      <c r="I881" t="s">
        <v>294</v>
      </c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2218.5810000000001</v>
      </c>
      <c r="AA881" s="4">
        <v>45217</v>
      </c>
      <c r="AB881" s="3" t="s">
        <v>1206</v>
      </c>
      <c r="AC881" s="3" t="s">
        <v>102</v>
      </c>
      <c r="AD881" s="5">
        <v>285</v>
      </c>
      <c r="AE881" t="s">
        <v>136</v>
      </c>
      <c r="AJ881" s="3"/>
      <c r="AK881" s="3"/>
      <c r="AL881" s="3"/>
      <c r="AM881" s="3"/>
      <c r="AN881" s="18"/>
      <c r="AO881" s="3"/>
    </row>
    <row r="882" spans="2:41">
      <c r="B882" s="11" t="s">
        <v>10</v>
      </c>
      <c r="C882" s="10">
        <f>R891</f>
        <v>2110</v>
      </c>
      <c r="E882" s="4">
        <v>45205</v>
      </c>
      <c r="F882" s="3" t="s">
        <v>199</v>
      </c>
      <c r="G882" s="3" t="s">
        <v>200</v>
      </c>
      <c r="H882" s="5">
        <v>170</v>
      </c>
      <c r="I882" t="s">
        <v>376</v>
      </c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1521.28</v>
      </c>
      <c r="AA882" s="4">
        <v>45226</v>
      </c>
      <c r="AB882" s="3" t="s">
        <v>1654</v>
      </c>
      <c r="AC882" s="3" t="s">
        <v>1655</v>
      </c>
      <c r="AD882" s="5">
        <v>140</v>
      </c>
      <c r="AE882" t="s">
        <v>376</v>
      </c>
      <c r="AJ882" s="3"/>
      <c r="AK882" s="3"/>
      <c r="AL882" s="3"/>
      <c r="AM882" s="3"/>
      <c r="AN882" s="18"/>
      <c r="AO882" s="3"/>
    </row>
    <row r="883" spans="2:41">
      <c r="B883" s="11" t="s">
        <v>11</v>
      </c>
      <c r="C883" s="10">
        <v>210</v>
      </c>
      <c r="E883" s="4">
        <v>45211</v>
      </c>
      <c r="F883" s="3" t="s">
        <v>199</v>
      </c>
      <c r="G883" s="3" t="s">
        <v>169</v>
      </c>
      <c r="H883" s="5">
        <v>170</v>
      </c>
      <c r="I883" t="s">
        <v>294</v>
      </c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12</v>
      </c>
      <c r="C884" s="10"/>
      <c r="E884" s="4">
        <v>45212</v>
      </c>
      <c r="F884" s="3" t="s">
        <v>199</v>
      </c>
      <c r="G884" s="3" t="s">
        <v>169</v>
      </c>
      <c r="H884" s="5">
        <v>170</v>
      </c>
      <c r="I884" t="s">
        <v>294</v>
      </c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13</v>
      </c>
      <c r="C885" s="10">
        <v>20</v>
      </c>
      <c r="D885" s="70"/>
      <c r="E885" s="4">
        <v>45212</v>
      </c>
      <c r="F885" s="3" t="s">
        <v>199</v>
      </c>
      <c r="G885" s="3" t="s">
        <v>200</v>
      </c>
      <c r="H885" s="5">
        <v>170</v>
      </c>
      <c r="I885" t="s">
        <v>136</v>
      </c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14</v>
      </c>
      <c r="C886" s="10"/>
      <c r="E886" s="4">
        <v>45215</v>
      </c>
      <c r="F886" s="3" t="s">
        <v>199</v>
      </c>
      <c r="G886" s="3" t="s">
        <v>169</v>
      </c>
      <c r="H886" s="5">
        <v>170</v>
      </c>
      <c r="I886" t="s">
        <v>294</v>
      </c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98.8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15</v>
      </c>
      <c r="C887" s="10"/>
      <c r="E887" s="4">
        <v>45128</v>
      </c>
      <c r="F887" s="3" t="s">
        <v>168</v>
      </c>
      <c r="G887" s="3" t="s">
        <v>152</v>
      </c>
      <c r="H887" s="5">
        <v>190</v>
      </c>
      <c r="I887" t="s">
        <v>294</v>
      </c>
      <c r="N887" s="3"/>
      <c r="O887" s="3"/>
      <c r="P887" s="3"/>
      <c r="Q887" s="3"/>
      <c r="R887" s="18"/>
      <c r="S887" s="3"/>
      <c r="V887" s="17"/>
      <c r="X887" s="11" t="s">
        <v>1650</v>
      </c>
      <c r="Y887" s="10">
        <v>18.05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16</v>
      </c>
      <c r="C888" s="10"/>
      <c r="E888" s="4">
        <v>45102</v>
      </c>
      <c r="F888" s="3" t="s">
        <v>1619</v>
      </c>
      <c r="G888" s="3" t="s">
        <v>144</v>
      </c>
      <c r="H888" s="5">
        <v>90</v>
      </c>
      <c r="I888" t="s">
        <v>294</v>
      </c>
      <c r="N888" s="3"/>
      <c r="O888" s="3"/>
      <c r="P888" s="3"/>
      <c r="Q888" s="3"/>
      <c r="R888" s="18"/>
      <c r="S888" s="3"/>
      <c r="V888" s="17"/>
      <c r="X888" s="11" t="s">
        <v>1510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1637</v>
      </c>
      <c r="C889" s="10">
        <f>R899</f>
        <v>707.4559999999999</v>
      </c>
      <c r="E889" s="25">
        <v>45159</v>
      </c>
      <c r="F889" s="3" t="s">
        <v>1460</v>
      </c>
      <c r="G889" s="3" t="s">
        <v>200</v>
      </c>
      <c r="H889" s="5">
        <v>130</v>
      </c>
      <c r="I889" t="s">
        <v>294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1" t="s">
        <v>7</v>
      </c>
      <c r="AB889" s="212"/>
      <c r="AC889" s="213"/>
      <c r="AD889" s="5">
        <f>SUM(AD875:AD888)</f>
        <v>1800</v>
      </c>
      <c r="AJ889" s="3"/>
      <c r="AK889" s="3"/>
      <c r="AL889" s="3"/>
      <c r="AM889" s="3"/>
      <c r="AN889" s="18"/>
      <c r="AO889" s="3"/>
    </row>
    <row r="890" spans="2:41">
      <c r="B890" s="12"/>
      <c r="C890" s="10"/>
      <c r="E890" s="149">
        <v>45159</v>
      </c>
      <c r="F890" s="148" t="s">
        <v>1460</v>
      </c>
      <c r="G890" s="148" t="s">
        <v>200</v>
      </c>
      <c r="H890" s="18">
        <v>130</v>
      </c>
      <c r="I890" t="s">
        <v>376</v>
      </c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>
      <c r="B891" s="12"/>
      <c r="C891" s="10"/>
      <c r="E891" s="25"/>
      <c r="F891" s="3"/>
      <c r="G891" s="3"/>
      <c r="H891" s="18"/>
      <c r="N891" s="211" t="s">
        <v>7</v>
      </c>
      <c r="O891" s="212"/>
      <c r="P891" s="212"/>
      <c r="Q891" s="213"/>
      <c r="R891" s="18">
        <f>SUM(R875:R890)</f>
        <v>2110</v>
      </c>
      <c r="S891" s="3"/>
      <c r="V891" s="17"/>
      <c r="X891" s="12"/>
      <c r="Y891" s="10"/>
      <c r="AJ891" s="211" t="s">
        <v>7</v>
      </c>
      <c r="AK891" s="212"/>
      <c r="AL891" s="212"/>
      <c r="AM891" s="213"/>
      <c r="AN891" s="18">
        <f>SUM(AN875:AN890)</f>
        <v>1521.28</v>
      </c>
      <c r="AO891" s="3"/>
    </row>
    <row r="892" spans="2:41">
      <c r="B892" s="12"/>
      <c r="C892" s="10"/>
      <c r="E892" s="3"/>
      <c r="F892" s="3"/>
      <c r="G892" s="3"/>
      <c r="H892" s="18"/>
      <c r="N892" s="125" t="s">
        <v>689</v>
      </c>
      <c r="O892" s="125" t="s">
        <v>465</v>
      </c>
      <c r="P892" s="126">
        <v>45215.55346065</v>
      </c>
      <c r="Q892" s="127">
        <v>56.203000000000003</v>
      </c>
      <c r="R892" s="127">
        <v>98.355000000000004</v>
      </c>
      <c r="V892" s="17"/>
      <c r="X892" s="12"/>
      <c r="Y892" s="10"/>
    </row>
    <row r="893" spans="2:41">
      <c r="B893" s="12"/>
      <c r="C893" s="10"/>
      <c r="E893" s="3"/>
      <c r="F893" s="3"/>
      <c r="G893" s="3"/>
      <c r="H893" s="18"/>
      <c r="N893" s="125" t="s">
        <v>689</v>
      </c>
      <c r="O893" s="125" t="s">
        <v>465</v>
      </c>
      <c r="P893" s="126">
        <v>45218.036053240001</v>
      </c>
      <c r="Q893" s="127">
        <v>51.429000000000002</v>
      </c>
      <c r="R893" s="127">
        <v>90.001000000000005</v>
      </c>
      <c r="V893" s="17"/>
      <c r="X893" s="12"/>
      <c r="Y893" s="10"/>
    </row>
    <row r="894" spans="2:41">
      <c r="B894" s="12"/>
      <c r="C894" s="10"/>
      <c r="E894" s="53"/>
      <c r="F894" s="3"/>
      <c r="G894" s="3"/>
      <c r="H894" s="18"/>
      <c r="N894" s="125" t="s">
        <v>689</v>
      </c>
      <c r="O894" s="125" t="s">
        <v>468</v>
      </c>
      <c r="P894" s="126">
        <v>45216.72037037</v>
      </c>
      <c r="Q894" s="127">
        <v>34.283000000000001</v>
      </c>
      <c r="R894" s="127">
        <v>60</v>
      </c>
      <c r="V894" s="17"/>
      <c r="X894" s="12"/>
      <c r="Y894" s="10"/>
      <c r="AA894" s="14"/>
    </row>
    <row r="895" spans="2:41">
      <c r="B895" s="12"/>
      <c r="C895" s="10"/>
      <c r="E895" s="211" t="s">
        <v>7</v>
      </c>
      <c r="F895" s="212"/>
      <c r="G895" s="213"/>
      <c r="H895" s="18">
        <f>SUM(H875:H894)</f>
        <v>3055</v>
      </c>
      <c r="N895" s="125" t="s">
        <v>673</v>
      </c>
      <c r="O895" s="125" t="s">
        <v>468</v>
      </c>
      <c r="P895" s="126">
        <v>45217.850092590001</v>
      </c>
      <c r="Q895" s="127">
        <v>46.856000000000002</v>
      </c>
      <c r="R895" s="127">
        <v>82</v>
      </c>
      <c r="V895" s="17"/>
      <c r="X895" s="12"/>
      <c r="Y895" s="10"/>
    </row>
    <row r="896" spans="2:41">
      <c r="B896" s="12"/>
      <c r="C896" s="10"/>
      <c r="N896" s="125" t="s">
        <v>689</v>
      </c>
      <c r="O896" s="125" t="s">
        <v>468</v>
      </c>
      <c r="P896" s="126">
        <v>45223.789004630002</v>
      </c>
      <c r="Q896" s="127">
        <v>68.569000000000003</v>
      </c>
      <c r="R896" s="127">
        <v>120</v>
      </c>
      <c r="V896" s="17"/>
      <c r="X896" s="12"/>
      <c r="Y896" s="10"/>
    </row>
    <row r="897" spans="1:43">
      <c r="B897" s="12"/>
      <c r="C897" s="10"/>
      <c r="N897" s="125" t="s">
        <v>749</v>
      </c>
      <c r="O897" s="125" t="s">
        <v>468</v>
      </c>
      <c r="P897" s="126">
        <v>45225.518958330002</v>
      </c>
      <c r="Q897" s="127">
        <v>106.896</v>
      </c>
      <c r="R897" s="127">
        <v>187.07</v>
      </c>
      <c r="V897" s="17"/>
      <c r="X897" s="12"/>
      <c r="Y897" s="10"/>
    </row>
    <row r="898" spans="1:43">
      <c r="B898" s="12"/>
      <c r="C898" s="10"/>
      <c r="N898" s="125" t="s">
        <v>673</v>
      </c>
      <c r="O898" s="125" t="s">
        <v>468</v>
      </c>
      <c r="P898" s="126">
        <v>45225.808530089998</v>
      </c>
      <c r="Q898" s="127">
        <v>40.018999999999998</v>
      </c>
      <c r="R898" s="127">
        <v>70.03</v>
      </c>
      <c r="V898" s="17"/>
      <c r="X898" s="12"/>
      <c r="Y898" s="10"/>
    </row>
    <row r="899" spans="1:43">
      <c r="B899" s="11"/>
      <c r="C899" s="10"/>
      <c r="R899" s="187">
        <f>SUM(R892:R898)</f>
        <v>707.4559999999999</v>
      </c>
      <c r="V899" s="17"/>
      <c r="X899" s="11"/>
      <c r="Y899" s="10"/>
    </row>
    <row r="900" spans="1:43">
      <c r="B900" s="15" t="s">
        <v>18</v>
      </c>
      <c r="C900" s="16">
        <f>SUM(C881:C899)</f>
        <v>5273.5810000000001</v>
      </c>
      <c r="V900" s="17"/>
      <c r="X900" s="15" t="s">
        <v>18</v>
      </c>
      <c r="Y900" s="16">
        <f>SUM(Y881:Y899)</f>
        <v>3905.3710000000001</v>
      </c>
    </row>
    <row r="901" spans="1:43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>
      <c r="E902" s="1" t="s">
        <v>19</v>
      </c>
      <c r="V902" s="17"/>
      <c r="AA902" s="1" t="s">
        <v>19</v>
      </c>
    </row>
    <row r="903" spans="1:43">
      <c r="V903" s="17"/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V912" s="17"/>
    </row>
    <row r="913" spans="2:41" ht="15" customHeight="1">
      <c r="H913" s="75" t="s">
        <v>30</v>
      </c>
      <c r="I913" s="75"/>
      <c r="J913" s="75"/>
      <c r="V913" s="17"/>
      <c r="AA913" s="214" t="s">
        <v>31</v>
      </c>
      <c r="AB913" s="214"/>
      <c r="AC913" s="214"/>
    </row>
    <row r="914" spans="2:41" ht="15" customHeight="1">
      <c r="H914" s="75"/>
      <c r="I914" s="75"/>
      <c r="J914" s="75"/>
      <c r="V914" s="17"/>
      <c r="AA914" s="214"/>
      <c r="AB914" s="214"/>
      <c r="AC914" s="214"/>
    </row>
    <row r="915" spans="2:41">
      <c r="V915" s="17"/>
    </row>
    <row r="916" spans="2:41">
      <c r="V916" s="17"/>
    </row>
    <row r="917" spans="2:41" ht="23.25">
      <c r="B917" s="24" t="s">
        <v>73</v>
      </c>
      <c r="V917" s="17"/>
      <c r="X917" s="22" t="s">
        <v>71</v>
      </c>
    </row>
    <row r="918" spans="2:41" ht="23.25">
      <c r="B918" s="23" t="s">
        <v>32</v>
      </c>
      <c r="C918" s="20">
        <f>IF(X873="PAGADO",0,Y878)</f>
        <v>-2105.3710000000001</v>
      </c>
      <c r="E918" s="215" t="s">
        <v>62</v>
      </c>
      <c r="F918" s="215"/>
      <c r="G918" s="215"/>
      <c r="H918" s="215"/>
      <c r="V918" s="17"/>
      <c r="X918" s="23" t="s">
        <v>32</v>
      </c>
      <c r="Y918" s="20">
        <f>IF(B1718="PAGADO",0,C923)</f>
        <v>-2575.3710000000001</v>
      </c>
      <c r="AA918" s="215" t="s">
        <v>308</v>
      </c>
      <c r="AB918" s="215"/>
      <c r="AC918" s="215"/>
      <c r="AD918" s="215"/>
    </row>
    <row r="919" spans="2:41">
      <c r="B919" s="1" t="s">
        <v>0</v>
      </c>
      <c r="C919" s="19">
        <f>H934</f>
        <v>950</v>
      </c>
      <c r="E919" s="2" t="s">
        <v>1</v>
      </c>
      <c r="F919" s="2" t="s">
        <v>2</v>
      </c>
      <c r="G919" s="2" t="s">
        <v>3</v>
      </c>
      <c r="H919" s="2" t="s">
        <v>4</v>
      </c>
      <c r="N919" s="2" t="s">
        <v>1</v>
      </c>
      <c r="O919" s="2" t="s">
        <v>5</v>
      </c>
      <c r="P919" s="2" t="s">
        <v>4</v>
      </c>
      <c r="Q919" s="2" t="s">
        <v>6</v>
      </c>
      <c r="R919" s="2" t="s">
        <v>7</v>
      </c>
      <c r="S919" s="3"/>
      <c r="V919" s="17"/>
      <c r="X919" s="1" t="s">
        <v>0</v>
      </c>
      <c r="Y919" s="19">
        <f>AD934</f>
        <v>1335</v>
      </c>
      <c r="AA919" s="2" t="s">
        <v>1</v>
      </c>
      <c r="AB919" s="2" t="s">
        <v>2</v>
      </c>
      <c r="AC919" s="2" t="s">
        <v>3</v>
      </c>
      <c r="AD919" s="2" t="s">
        <v>4</v>
      </c>
      <c r="AJ919" s="2" t="s">
        <v>1</v>
      </c>
      <c r="AK919" s="2" t="s">
        <v>5</v>
      </c>
      <c r="AL919" s="2" t="s">
        <v>4</v>
      </c>
      <c r="AM919" s="2" t="s">
        <v>6</v>
      </c>
      <c r="AN919" s="2" t="s">
        <v>7</v>
      </c>
      <c r="AO919" s="3"/>
    </row>
    <row r="920" spans="2:41">
      <c r="C920" s="20"/>
      <c r="E920" s="4">
        <v>45219</v>
      </c>
      <c r="F920" s="3" t="s">
        <v>291</v>
      </c>
      <c r="G920" s="3" t="s">
        <v>200</v>
      </c>
      <c r="H920" s="5">
        <v>200</v>
      </c>
      <c r="I920" t="s">
        <v>376</v>
      </c>
      <c r="N920" s="25">
        <v>45244</v>
      </c>
      <c r="O920" s="3" t="s">
        <v>110</v>
      </c>
      <c r="P920" s="3"/>
      <c r="Q920" s="3"/>
      <c r="R920" s="18">
        <v>200</v>
      </c>
      <c r="S920" s="3"/>
      <c r="V920" s="17"/>
      <c r="Y920" s="20"/>
      <c r="AA920" s="4">
        <v>45224</v>
      </c>
      <c r="AB920" s="3" t="s">
        <v>175</v>
      </c>
      <c r="AC920" s="3" t="s">
        <v>86</v>
      </c>
      <c r="AD920" s="5">
        <v>75</v>
      </c>
      <c r="AE920" t="s">
        <v>146</v>
      </c>
      <c r="AJ920" s="3"/>
      <c r="AK920" s="3"/>
      <c r="AL920" s="3"/>
      <c r="AM920" s="3"/>
      <c r="AN920" s="18"/>
      <c r="AO920" s="3"/>
    </row>
    <row r="921" spans="2:41">
      <c r="B921" s="1" t="s">
        <v>24</v>
      </c>
      <c r="C921" s="19">
        <f>IF(C918&gt;0,C918+C919,C919)</f>
        <v>950</v>
      </c>
      <c r="E921" s="4">
        <v>45222</v>
      </c>
      <c r="F921" s="3" t="s">
        <v>291</v>
      </c>
      <c r="G921" s="3" t="s">
        <v>200</v>
      </c>
      <c r="H921" s="5">
        <v>150</v>
      </c>
      <c r="I921" t="s">
        <v>376</v>
      </c>
      <c r="N921" s="25">
        <v>45245</v>
      </c>
      <c r="O921" s="3" t="s">
        <v>110</v>
      </c>
      <c r="P921" s="3"/>
      <c r="Q921" s="3"/>
      <c r="R921" s="18">
        <v>220</v>
      </c>
      <c r="S921" s="3"/>
      <c r="V921" s="17"/>
      <c r="X921" s="1" t="s">
        <v>24</v>
      </c>
      <c r="Y921" s="19">
        <f>IF(Y918&gt;0,Y918+Y919,Y919)</f>
        <v>1335</v>
      </c>
      <c r="AA921" s="4">
        <v>45217</v>
      </c>
      <c r="AB921" s="3" t="s">
        <v>199</v>
      </c>
      <c r="AC921" s="3" t="s">
        <v>86</v>
      </c>
      <c r="AD921" s="5">
        <v>170</v>
      </c>
      <c r="AE921" t="s">
        <v>146</v>
      </c>
      <c r="AJ921" s="3"/>
      <c r="AK921" s="3"/>
      <c r="AL921" s="3"/>
      <c r="AM921" s="3"/>
      <c r="AN921" s="18"/>
      <c r="AO921" s="3"/>
    </row>
    <row r="922" spans="2:41">
      <c r="B922" s="1" t="s">
        <v>9</v>
      </c>
      <c r="C922" s="20">
        <f>C946</f>
        <v>3525.3710000000001</v>
      </c>
      <c r="E922" s="4">
        <v>45224</v>
      </c>
      <c r="F922" s="3" t="s">
        <v>291</v>
      </c>
      <c r="G922" s="3" t="s">
        <v>200</v>
      </c>
      <c r="H922" s="5">
        <v>200</v>
      </c>
      <c r="I922" t="s">
        <v>376</v>
      </c>
      <c r="N922" s="25">
        <v>45246</v>
      </c>
      <c r="O922" s="3" t="s">
        <v>110</v>
      </c>
      <c r="P922" s="3"/>
      <c r="Q922" s="3"/>
      <c r="R922" s="18">
        <v>1000</v>
      </c>
      <c r="S922" s="3"/>
      <c r="V922" s="17"/>
      <c r="X922" s="1" t="s">
        <v>9</v>
      </c>
      <c r="Y922" s="20">
        <f>Y946</f>
        <v>3085.3820000000001</v>
      </c>
      <c r="AA922" s="4">
        <v>45217</v>
      </c>
      <c r="AB922" s="3" t="s">
        <v>199</v>
      </c>
      <c r="AC922" s="3" t="s">
        <v>203</v>
      </c>
      <c r="AD922" s="5">
        <v>580</v>
      </c>
      <c r="AE922" t="s">
        <v>376</v>
      </c>
      <c r="AJ922" s="3"/>
      <c r="AK922" s="3"/>
      <c r="AL922" s="3"/>
      <c r="AM922" s="3"/>
      <c r="AN922" s="18"/>
      <c r="AO922" s="3"/>
    </row>
    <row r="923" spans="2:41">
      <c r="B923" s="6" t="s">
        <v>26</v>
      </c>
      <c r="C923" s="21">
        <f>C921-C922</f>
        <v>-2575.3710000000001</v>
      </c>
      <c r="E923" s="4">
        <v>45229</v>
      </c>
      <c r="F923" s="3" t="s">
        <v>291</v>
      </c>
      <c r="G923" s="3" t="s">
        <v>200</v>
      </c>
      <c r="H923" s="5">
        <v>200</v>
      </c>
      <c r="I923" t="s">
        <v>376</v>
      </c>
      <c r="N923" s="3"/>
      <c r="O923" s="3"/>
      <c r="P923" s="3"/>
      <c r="Q923" s="3"/>
      <c r="R923" s="18"/>
      <c r="S923" s="3"/>
      <c r="V923" s="17"/>
      <c r="X923" s="6" t="s">
        <v>27</v>
      </c>
      <c r="Y923" s="21">
        <f>Y921-Y922</f>
        <v>-1750.3820000000001</v>
      </c>
      <c r="AA923" s="4">
        <v>45219</v>
      </c>
      <c r="AB923" s="3" t="s">
        <v>199</v>
      </c>
      <c r="AC923" s="3" t="s">
        <v>86</v>
      </c>
      <c r="AD923" s="5">
        <v>170</v>
      </c>
      <c r="AE923" t="s">
        <v>146</v>
      </c>
      <c r="AJ923" s="3"/>
      <c r="AK923" s="3"/>
      <c r="AL923" s="3"/>
      <c r="AM923" s="3"/>
      <c r="AN923" s="18"/>
      <c r="AO923" s="3"/>
    </row>
    <row r="924" spans="2:41" ht="23.25">
      <c r="B924" s="6"/>
      <c r="C924" s="7"/>
      <c r="E924" s="4">
        <v>44927</v>
      </c>
      <c r="F924" s="3" t="s">
        <v>291</v>
      </c>
      <c r="G924" s="3" t="s">
        <v>200</v>
      </c>
      <c r="H924" s="5">
        <v>200</v>
      </c>
      <c r="I924" t="s">
        <v>376</v>
      </c>
      <c r="N924" s="3"/>
      <c r="O924" s="3"/>
      <c r="P924" s="3"/>
      <c r="Q924" s="3"/>
      <c r="R924" s="18"/>
      <c r="S924" s="3"/>
      <c r="V924" s="17"/>
      <c r="X924" s="216" t="str">
        <f>IF(Y923&lt;0,"NO PAGAR","COBRAR'")</f>
        <v>NO PAGAR</v>
      </c>
      <c r="Y924" s="216"/>
      <c r="AA924" s="4">
        <v>45219</v>
      </c>
      <c r="AB924" s="3" t="s">
        <v>199</v>
      </c>
      <c r="AC924" s="3" t="s">
        <v>86</v>
      </c>
      <c r="AD924" s="5">
        <v>170</v>
      </c>
      <c r="AE924" t="s">
        <v>376</v>
      </c>
      <c r="AJ924" s="3"/>
      <c r="AK924" s="3"/>
      <c r="AL924" s="3"/>
      <c r="AM924" s="3"/>
      <c r="AN924" s="18"/>
      <c r="AO924" s="3"/>
    </row>
    <row r="925" spans="2:41" ht="23.25">
      <c r="B925" s="216" t="str">
        <f>IF(C923&lt;0,"NO PAGAR","COBRAR'")</f>
        <v>NO PAGAR</v>
      </c>
      <c r="C925" s="216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6"/>
      <c r="Y925" s="8"/>
      <c r="AA925" s="4">
        <v>45231</v>
      </c>
      <c r="AB925" s="3" t="s">
        <v>199</v>
      </c>
      <c r="AC925" s="3" t="s">
        <v>86</v>
      </c>
      <c r="AD925" s="5">
        <v>170</v>
      </c>
      <c r="AE925" t="s">
        <v>146</v>
      </c>
      <c r="AJ925" s="3"/>
      <c r="AK925" s="3"/>
      <c r="AL925" s="3"/>
      <c r="AM925" s="3"/>
      <c r="AN925" s="18"/>
      <c r="AO925" s="3"/>
    </row>
    <row r="926" spans="2:41">
      <c r="B926" s="209" t="s">
        <v>9</v>
      </c>
      <c r="C926" s="2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209" t="s">
        <v>9</v>
      </c>
      <c r="Y926" s="2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IF(Y878&lt;0,"SALDO ADELANTADO","SALDO A FAVOR '")</f>
        <v>SALDO ADELANTADO</v>
      </c>
      <c r="C927" s="10">
        <f>IF(Y878&lt;=0,Y878*-1)</f>
        <v>2105.3710000000001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IF(C923&lt;0,"SALDO ADELANTADO","SALDO A FAVOR'")</f>
        <v>SALDO ADELANTADO</v>
      </c>
      <c r="Y927" s="10">
        <f>IF(C923&lt;=0,C923*-1)</f>
        <v>2575.3710000000001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R936</f>
        <v>1420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AN936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211" t="s">
        <v>7</v>
      </c>
      <c r="F934" s="212"/>
      <c r="G934" s="213"/>
      <c r="H934" s="5">
        <f>SUM(H920:H933)</f>
        <v>950</v>
      </c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211" t="s">
        <v>7</v>
      </c>
      <c r="AB934" s="212"/>
      <c r="AC934" s="213"/>
      <c r="AD934" s="5">
        <f>SUM(AD920:AD933)</f>
        <v>1335</v>
      </c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3"/>
      <c r="F935" s="13"/>
      <c r="G935" s="13"/>
      <c r="N935" s="3"/>
      <c r="O935" s="3"/>
      <c r="P935" s="3"/>
      <c r="Q935" s="3"/>
      <c r="R935" s="18"/>
      <c r="S935" s="3"/>
      <c r="V935" s="17"/>
      <c r="X935" s="11" t="s">
        <v>17</v>
      </c>
      <c r="Y935" s="10">
        <f>AN942</f>
        <v>510.01100000000002</v>
      </c>
      <c r="AA935" s="13"/>
      <c r="AB935" s="13"/>
      <c r="AC935" s="13"/>
      <c r="AJ935" s="3"/>
      <c r="AK935" s="3"/>
      <c r="AL935" s="3"/>
      <c r="AM935" s="3"/>
      <c r="AN935" s="18"/>
      <c r="AO935" s="3"/>
    </row>
    <row r="936" spans="2:41">
      <c r="B936" s="12"/>
      <c r="C936" s="10"/>
      <c r="N936" s="211" t="s">
        <v>7</v>
      </c>
      <c r="O936" s="212"/>
      <c r="P936" s="212"/>
      <c r="Q936" s="213"/>
      <c r="R936" s="18">
        <f>SUM(R920:R935)</f>
        <v>1420</v>
      </c>
      <c r="S936" s="3"/>
      <c r="V936" s="17"/>
      <c r="X936" s="12"/>
      <c r="Y936" s="10"/>
      <c r="AJ936" s="211" t="s">
        <v>7</v>
      </c>
      <c r="AK936" s="212"/>
      <c r="AL936" s="212"/>
      <c r="AM936" s="213"/>
      <c r="AN936" s="18">
        <f>SUM(AN920:AN935)</f>
        <v>0</v>
      </c>
      <c r="AO936" s="3"/>
    </row>
    <row r="937" spans="2:41">
      <c r="B937" s="12"/>
      <c r="C937" s="10"/>
      <c r="V937" s="17"/>
      <c r="X937" s="12"/>
      <c r="Y937" s="10"/>
      <c r="AJ937" t="s">
        <v>1327</v>
      </c>
      <c r="AK937" t="s">
        <v>1556</v>
      </c>
      <c r="AL937" s="261">
        <v>45237</v>
      </c>
      <c r="AM937" t="s">
        <v>749</v>
      </c>
      <c r="AN937" s="262">
        <v>130</v>
      </c>
    </row>
    <row r="938" spans="2:41">
      <c r="B938" s="12"/>
      <c r="C938" s="10"/>
      <c r="V938" s="17"/>
      <c r="X938" s="12"/>
      <c r="Y938" s="10"/>
      <c r="AJ938" t="s">
        <v>465</v>
      </c>
      <c r="AK938" t="s">
        <v>1556</v>
      </c>
      <c r="AL938" s="261">
        <v>45239</v>
      </c>
      <c r="AM938" t="s">
        <v>749</v>
      </c>
      <c r="AN938" s="262">
        <v>110.00700000000001</v>
      </c>
    </row>
    <row r="939" spans="2:41">
      <c r="B939" s="12"/>
      <c r="C939" s="10"/>
      <c r="E939" s="14"/>
      <c r="V939" s="17"/>
      <c r="X939" s="12"/>
      <c r="Y939" s="10"/>
      <c r="AA939" s="14"/>
      <c r="AJ939" t="s">
        <v>550</v>
      </c>
      <c r="AK939" t="s">
        <v>1556</v>
      </c>
      <c r="AL939" s="261">
        <v>45245</v>
      </c>
      <c r="AM939" t="s">
        <v>749</v>
      </c>
      <c r="AN939" s="262">
        <v>100.004</v>
      </c>
    </row>
    <row r="940" spans="2:41">
      <c r="B940" s="12"/>
      <c r="C940" s="10"/>
      <c r="V940" s="17"/>
      <c r="X940" s="12"/>
      <c r="Y940" s="10"/>
      <c r="AJ940" t="s">
        <v>468</v>
      </c>
      <c r="AK940" t="s">
        <v>1556</v>
      </c>
      <c r="AL940" s="261">
        <v>45239</v>
      </c>
      <c r="AM940" t="s">
        <v>673</v>
      </c>
      <c r="AN940" s="262">
        <v>70</v>
      </c>
    </row>
    <row r="941" spans="2:41">
      <c r="B941" s="12"/>
      <c r="C941" s="10"/>
      <c r="V941" s="17"/>
      <c r="X941" s="12"/>
      <c r="Y941" s="10"/>
      <c r="AJ941" t="s">
        <v>468</v>
      </c>
      <c r="AK941" t="s">
        <v>1556</v>
      </c>
      <c r="AL941" s="261">
        <v>45240</v>
      </c>
      <c r="AM941" t="s">
        <v>689</v>
      </c>
      <c r="AN941" s="262">
        <v>100</v>
      </c>
    </row>
    <row r="942" spans="2:41">
      <c r="B942" s="12"/>
      <c r="C942" s="10"/>
      <c r="V942" s="17"/>
      <c r="X942" s="12"/>
      <c r="Y942" s="10"/>
      <c r="AL942" s="261"/>
      <c r="AN942" s="116">
        <f>SUM(AN937:AN941)</f>
        <v>510.01100000000002</v>
      </c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2:31">
      <c r="B945" s="11"/>
      <c r="C945" s="10"/>
      <c r="V945" s="17"/>
      <c r="X945" s="11"/>
      <c r="Y945" s="10"/>
    </row>
    <row r="946" spans="2:31">
      <c r="B946" s="15" t="s">
        <v>18</v>
      </c>
      <c r="C946" s="16">
        <f>SUM(C927:C945)</f>
        <v>3525.3710000000001</v>
      </c>
      <c r="D946" t="s">
        <v>22</v>
      </c>
      <c r="E946" t="s">
        <v>21</v>
      </c>
      <c r="V946" s="17"/>
      <c r="X946" s="15" t="s">
        <v>18</v>
      </c>
      <c r="Y946" s="16">
        <f>SUM(Y927:Y945)</f>
        <v>3085.3820000000001</v>
      </c>
      <c r="Z946" t="s">
        <v>22</v>
      </c>
      <c r="AA946" t="s">
        <v>21</v>
      </c>
    </row>
    <row r="947" spans="2:31">
      <c r="E947" s="1" t="s">
        <v>19</v>
      </c>
      <c r="V947" s="17"/>
      <c r="AA947" s="1" t="s">
        <v>19</v>
      </c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</row>
    <row r="955" spans="2:31">
      <c r="V955" s="17"/>
    </row>
    <row r="956" spans="2:31">
      <c r="V956" s="17"/>
    </row>
    <row r="957" spans="2:31">
      <c r="V957" s="17"/>
    </row>
    <row r="958" spans="2:31">
      <c r="V958" s="17"/>
    </row>
    <row r="959" spans="2:31">
      <c r="V959" s="17"/>
    </row>
    <row r="960" spans="2:31" ht="15" customHeight="1">
      <c r="V960" s="17"/>
      <c r="AC960" s="184" t="s">
        <v>29</v>
      </c>
      <c r="AD960" s="184"/>
      <c r="AE960" s="184"/>
    </row>
    <row r="961" spans="2:41" ht="15" customHeight="1">
      <c r="H961" s="75" t="s">
        <v>28</v>
      </c>
      <c r="I961" s="75"/>
      <c r="J961" s="75"/>
      <c r="V961" s="17"/>
      <c r="AC961" s="184"/>
      <c r="AD961" s="184"/>
      <c r="AE961" s="184"/>
    </row>
    <row r="962" spans="2:41" ht="15" customHeight="1">
      <c r="H962" s="75"/>
      <c r="I962" s="75"/>
      <c r="J962" s="75"/>
      <c r="V962" s="17"/>
      <c r="AC962" s="184"/>
      <c r="AD962" s="184"/>
      <c r="AE962" s="184"/>
    </row>
    <row r="963" spans="2:41">
      <c r="V963" s="17"/>
    </row>
    <row r="964" spans="2:41">
      <c r="V964" s="17"/>
    </row>
    <row r="965" spans="2:41" ht="23.25">
      <c r="B965" s="22" t="s">
        <v>72</v>
      </c>
      <c r="V965" s="17"/>
      <c r="X965" s="22" t="s">
        <v>74</v>
      </c>
    </row>
    <row r="966" spans="2:41" ht="23.25">
      <c r="B966" s="23" t="s">
        <v>32</v>
      </c>
      <c r="C966" s="20">
        <f>IF(X918="PAGADO",0,Y923)</f>
        <v>-1750.3820000000001</v>
      </c>
      <c r="E966" s="215" t="s">
        <v>20</v>
      </c>
      <c r="F966" s="215"/>
      <c r="G966" s="215"/>
      <c r="H966" s="215"/>
      <c r="V966" s="17"/>
      <c r="X966" s="23" t="s">
        <v>32</v>
      </c>
      <c r="Y966" s="20">
        <f>IF(B966="PAGADO",0,C971)</f>
        <v>-2575.3710000000001</v>
      </c>
      <c r="AA966" s="215" t="s">
        <v>20</v>
      </c>
      <c r="AB966" s="215"/>
      <c r="AC966" s="215"/>
      <c r="AD966" s="215"/>
    </row>
    <row r="967" spans="2:41">
      <c r="B967" s="1" t="s">
        <v>0</v>
      </c>
      <c r="C967" s="19">
        <f>H982</f>
        <v>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7"/>
      <c r="X967" s="1" t="s">
        <v>0</v>
      </c>
      <c r="Y967" s="19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2:41">
      <c r="C968" s="2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Y968" s="2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" t="s">
        <v>24</v>
      </c>
      <c r="C969" s="19">
        <f>IF(C966&gt;0,C966+C967,C967)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24</v>
      </c>
      <c r="Y969" s="19">
        <f>IF(Y966&gt;0,Y966+Y967,Y967)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" t="s">
        <v>9</v>
      </c>
      <c r="C970" s="20">
        <f>C993</f>
        <v>2575.3710000000001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9</v>
      </c>
      <c r="Y970" s="20">
        <f>Y993</f>
        <v>2575.3710000000001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6" t="s">
        <v>25</v>
      </c>
      <c r="C971" s="21">
        <f>C969-C970</f>
        <v>-2575.3710000000001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 t="s">
        <v>8</v>
      </c>
      <c r="Y971" s="21">
        <f>Y969-Y970</f>
        <v>-2575.3710000000001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ht="26.25">
      <c r="B972" s="218" t="str">
        <f>IF(C971&lt;0,"NO PAGAR","COBRAR")</f>
        <v>NO PAGAR</v>
      </c>
      <c r="C972" s="218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218" t="str">
        <f>IF(Y971&lt;0,"NO PAGAR","COBRAR")</f>
        <v>NO PAGAR</v>
      </c>
      <c r="Y972" s="218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209" t="s">
        <v>9</v>
      </c>
      <c r="C973" s="2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209" t="s">
        <v>9</v>
      </c>
      <c r="Y973" s="2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9" t="str">
        <f>IF(C1007&lt;0,"SALDO A FAVOR","SALDO ADELANTAD0'")</f>
        <v>SALDO ADELANTAD0'</v>
      </c>
      <c r="C974" s="10">
        <f>IF(Y918&lt;=0,Y918*-1)</f>
        <v>2575.3710000000001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9" t="str">
        <f>IF(C971&lt;0,"SALDO ADELANTADO","SALDO A FAVOR'")</f>
        <v>SALDO ADELANTADO</v>
      </c>
      <c r="Y974" s="10">
        <f>IF(C971&lt;=0,C971*-1)</f>
        <v>2575.3710000000001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10</v>
      </c>
      <c r="C975" s="10">
        <f>R984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10</v>
      </c>
      <c r="Y975" s="10">
        <f>AN984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11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11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12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12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13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13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14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14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15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15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16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16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17</v>
      </c>
      <c r="C982" s="10"/>
      <c r="E982" s="211" t="s">
        <v>7</v>
      </c>
      <c r="F982" s="212"/>
      <c r="G982" s="213"/>
      <c r="H982" s="5">
        <f>SUM(H968:H981)</f>
        <v>0</v>
      </c>
      <c r="N982" s="3"/>
      <c r="O982" s="3"/>
      <c r="P982" s="3"/>
      <c r="Q982" s="3"/>
      <c r="R982" s="18"/>
      <c r="S982" s="3"/>
      <c r="V982" s="17"/>
      <c r="X982" s="11" t="s">
        <v>17</v>
      </c>
      <c r="Y982" s="10"/>
      <c r="AA982" s="211" t="s">
        <v>7</v>
      </c>
      <c r="AB982" s="212"/>
      <c r="AC982" s="213"/>
      <c r="AD982" s="5">
        <f>SUM(AD968:AD981)</f>
        <v>0</v>
      </c>
      <c r="AJ982" s="3"/>
      <c r="AK982" s="3"/>
      <c r="AL982" s="3"/>
      <c r="AM982" s="3"/>
      <c r="AN982" s="18"/>
      <c r="AO982" s="3"/>
    </row>
    <row r="983" spans="2:41">
      <c r="B983" s="12"/>
      <c r="C983" s="10"/>
      <c r="E983" s="13"/>
      <c r="F983" s="13"/>
      <c r="G983" s="13"/>
      <c r="N983" s="3"/>
      <c r="O983" s="3"/>
      <c r="P983" s="3"/>
      <c r="Q983" s="3"/>
      <c r="R983" s="18"/>
      <c r="S983" s="3"/>
      <c r="V983" s="17"/>
      <c r="X983" s="12"/>
      <c r="Y983" s="10"/>
      <c r="AA983" s="13"/>
      <c r="AB983" s="13"/>
      <c r="AC983" s="13"/>
      <c r="AJ983" s="3"/>
      <c r="AK983" s="3"/>
      <c r="AL983" s="3"/>
      <c r="AM983" s="3"/>
      <c r="AN983" s="18"/>
      <c r="AO983" s="3"/>
    </row>
    <row r="984" spans="2:41">
      <c r="B984" s="12"/>
      <c r="C984" s="10"/>
      <c r="N984" s="211" t="s">
        <v>7</v>
      </c>
      <c r="O984" s="212"/>
      <c r="P984" s="212"/>
      <c r="Q984" s="213"/>
      <c r="R984" s="18">
        <f>SUM(R968:R983)</f>
        <v>0</v>
      </c>
      <c r="S984" s="3"/>
      <c r="V984" s="17"/>
      <c r="X984" s="12"/>
      <c r="Y984" s="10"/>
      <c r="AJ984" s="211" t="s">
        <v>7</v>
      </c>
      <c r="AK984" s="212"/>
      <c r="AL984" s="212"/>
      <c r="AM984" s="213"/>
      <c r="AN984" s="18">
        <f>SUM(AN968:AN983)</f>
        <v>0</v>
      </c>
      <c r="AO984" s="3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E987" s="14"/>
      <c r="V987" s="17"/>
      <c r="X987" s="12"/>
      <c r="Y987" s="10"/>
      <c r="AA987" s="14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1"/>
      <c r="C992" s="10"/>
      <c r="V992" s="17"/>
      <c r="X992" s="11"/>
      <c r="Y992" s="10"/>
    </row>
    <row r="993" spans="1:43">
      <c r="B993" s="15" t="s">
        <v>18</v>
      </c>
      <c r="C993" s="16">
        <f>SUM(C974:C992)</f>
        <v>2575.3710000000001</v>
      </c>
      <c r="V993" s="17"/>
      <c r="X993" s="15" t="s">
        <v>18</v>
      </c>
      <c r="Y993" s="16">
        <f>SUM(Y974:Y992)</f>
        <v>2575.3710000000001</v>
      </c>
    </row>
    <row r="994" spans="1:43">
      <c r="D994" t="s">
        <v>22</v>
      </c>
      <c r="E994" t="s">
        <v>21</v>
      </c>
      <c r="V994" s="17"/>
      <c r="Z994" t="s">
        <v>22</v>
      </c>
      <c r="AA994" t="s">
        <v>21</v>
      </c>
    </row>
    <row r="995" spans="1:43">
      <c r="E995" s="1" t="s">
        <v>19</v>
      </c>
      <c r="V995" s="17"/>
      <c r="AA995" s="1" t="s">
        <v>19</v>
      </c>
    </row>
    <row r="996" spans="1:43">
      <c r="V996" s="17"/>
    </row>
    <row r="997" spans="1:43">
      <c r="V997" s="17"/>
    </row>
    <row r="998" spans="1:43">
      <c r="V998" s="17"/>
    </row>
    <row r="999" spans="1:43">
      <c r="V999" s="17"/>
    </row>
    <row r="1000" spans="1:43">
      <c r="V1000" s="17"/>
    </row>
    <row r="1001" spans="1:43">
      <c r="V1001" s="17"/>
    </row>
    <row r="1002" spans="1:43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</row>
    <row r="1005" spans="1:43">
      <c r="V1005" s="17"/>
    </row>
    <row r="1006" spans="1:43" ht="15" customHeight="1">
      <c r="H1006" s="75" t="s">
        <v>30</v>
      </c>
      <c r="I1006" s="75"/>
      <c r="J1006" s="75"/>
      <c r="V1006" s="17"/>
      <c r="AA1006" s="214" t="s">
        <v>31</v>
      </c>
      <c r="AB1006" s="214"/>
      <c r="AC1006" s="214"/>
    </row>
    <row r="1007" spans="1:43" ht="15" customHeight="1">
      <c r="H1007" s="75"/>
      <c r="I1007" s="75"/>
      <c r="J1007" s="75"/>
      <c r="V1007" s="17"/>
      <c r="AA1007" s="214"/>
      <c r="AB1007" s="214"/>
      <c r="AC1007" s="214"/>
    </row>
    <row r="1008" spans="1:43">
      <c r="V1008" s="17"/>
    </row>
    <row r="1009" spans="2:41">
      <c r="V1009" s="17"/>
    </row>
    <row r="1010" spans="2:41" ht="23.25">
      <c r="B1010" s="24" t="s">
        <v>72</v>
      </c>
      <c r="V1010" s="17"/>
      <c r="X1010" s="22" t="s">
        <v>72</v>
      </c>
    </row>
    <row r="1011" spans="2:41" ht="23.25">
      <c r="B1011" s="23" t="s">
        <v>32</v>
      </c>
      <c r="C1011" s="20">
        <f>IF(X966="PAGADO",0,C971)</f>
        <v>-2575.3710000000001</v>
      </c>
      <c r="E1011" s="215" t="s">
        <v>20</v>
      </c>
      <c r="F1011" s="215"/>
      <c r="G1011" s="215"/>
      <c r="H1011" s="215"/>
      <c r="V1011" s="17"/>
      <c r="X1011" s="23" t="s">
        <v>32</v>
      </c>
      <c r="Y1011" s="20">
        <f>IF(B1811="PAGADO",0,C1016)</f>
        <v>-2575.3710000000001</v>
      </c>
      <c r="AA1011" s="215" t="s">
        <v>20</v>
      </c>
      <c r="AB1011" s="215"/>
      <c r="AC1011" s="215"/>
      <c r="AD1011" s="215"/>
    </row>
    <row r="1012" spans="2:41">
      <c r="B1012" s="1" t="s">
        <v>0</v>
      </c>
      <c r="C1012" s="19">
        <f>H1027</f>
        <v>0</v>
      </c>
      <c r="E1012" s="2" t="s">
        <v>1</v>
      </c>
      <c r="F1012" s="2" t="s">
        <v>2</v>
      </c>
      <c r="G1012" s="2" t="s">
        <v>3</v>
      </c>
      <c r="H1012" s="2" t="s">
        <v>4</v>
      </c>
      <c r="N1012" s="2" t="s">
        <v>1</v>
      </c>
      <c r="O1012" s="2" t="s">
        <v>5</v>
      </c>
      <c r="P1012" s="2" t="s">
        <v>4</v>
      </c>
      <c r="Q1012" s="2" t="s">
        <v>6</v>
      </c>
      <c r="R1012" s="2" t="s">
        <v>7</v>
      </c>
      <c r="S1012" s="3"/>
      <c r="V1012" s="17"/>
      <c r="X1012" s="1" t="s">
        <v>0</v>
      </c>
      <c r="Y1012" s="19">
        <f>AD1027</f>
        <v>0</v>
      </c>
      <c r="AA1012" s="2" t="s">
        <v>1</v>
      </c>
      <c r="AB1012" s="2" t="s">
        <v>2</v>
      </c>
      <c r="AC1012" s="2" t="s">
        <v>3</v>
      </c>
      <c r="AD1012" s="2" t="s">
        <v>4</v>
      </c>
      <c r="AJ1012" s="2" t="s">
        <v>1</v>
      </c>
      <c r="AK1012" s="2" t="s">
        <v>5</v>
      </c>
      <c r="AL1012" s="2" t="s">
        <v>4</v>
      </c>
      <c r="AM1012" s="2" t="s">
        <v>6</v>
      </c>
      <c r="AN1012" s="2" t="s">
        <v>7</v>
      </c>
      <c r="AO1012" s="3"/>
    </row>
    <row r="1013" spans="2:41">
      <c r="C1013" s="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Y1013" s="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" t="s">
        <v>24</v>
      </c>
      <c r="C1014" s="19">
        <f>IF(C1011&gt;0,C1011+C1012,C1012)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24</v>
      </c>
      <c r="Y1014" s="19">
        <f>IF(Y1011&gt;0,Y1011+Y1012,Y1012)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9</v>
      </c>
      <c r="C1015" s="20">
        <f>C1039</f>
        <v>2575.3710000000001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9</v>
      </c>
      <c r="Y1015" s="20">
        <f>Y1039</f>
        <v>2575.3710000000001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6" t="s">
        <v>26</v>
      </c>
      <c r="C1016" s="21">
        <f>C1014-C1015</f>
        <v>-2575.3710000000001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 t="s">
        <v>27</v>
      </c>
      <c r="Y1016" s="21">
        <f>Y1014-Y1015</f>
        <v>-2575.3710000000001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3.25">
      <c r="B1017" s="6"/>
      <c r="C1017" s="7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16" t="str">
        <f>IF(Y1016&lt;0,"NO PAGAR","COBRAR'")</f>
        <v>NO PAGAR</v>
      </c>
      <c r="Y1017" s="216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3.25">
      <c r="B1018" s="216" t="str">
        <f>IF(C1016&lt;0,"NO PAGAR","COBRAR'")</f>
        <v>NO PAGAR</v>
      </c>
      <c r="C1018" s="216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6"/>
      <c r="Y1018" s="8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209" t="s">
        <v>9</v>
      </c>
      <c r="C1019" s="2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209" t="s">
        <v>9</v>
      </c>
      <c r="Y1019" s="2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IF(Y971&lt;0,"SALDO ADELANTADO","SALDO A FAVOR '")</f>
        <v>SALDO ADELANTADO</v>
      </c>
      <c r="C1020" s="10">
        <f>IF(Y971&lt;=0,Y971*-1)</f>
        <v>2575.3710000000001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IF(C1016&lt;0,"SALDO ADELANTADO","SALDO A FAVOR'")</f>
        <v>SALDO ADELANTADO</v>
      </c>
      <c r="Y1020" s="10">
        <f>IF(C1016&lt;=0,C1016*-1)</f>
        <v>2575.3710000000001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R1029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AN1029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211" t="s">
        <v>7</v>
      </c>
      <c r="F1027" s="212"/>
      <c r="G1027" s="213"/>
      <c r="H1027" s="5">
        <f>SUM(H1013:H1026)</f>
        <v>0</v>
      </c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211" t="s">
        <v>7</v>
      </c>
      <c r="AB1027" s="212"/>
      <c r="AC1027" s="213"/>
      <c r="AD1027" s="5">
        <f>SUM(AD1013:AD1026)</f>
        <v>0</v>
      </c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3"/>
      <c r="F1028" s="13"/>
      <c r="G1028" s="13"/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3"/>
      <c r="AB1028" s="13"/>
      <c r="AC1028" s="13"/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N1029" s="211" t="s">
        <v>7</v>
      </c>
      <c r="O1029" s="212"/>
      <c r="P1029" s="212"/>
      <c r="Q1029" s="213"/>
      <c r="R1029" s="18">
        <f>SUM(R1013:R1028)</f>
        <v>0</v>
      </c>
      <c r="S1029" s="3"/>
      <c r="V1029" s="17"/>
      <c r="X1029" s="12"/>
      <c r="Y1029" s="10"/>
      <c r="AJ1029" s="211" t="s">
        <v>7</v>
      </c>
      <c r="AK1029" s="212"/>
      <c r="AL1029" s="212"/>
      <c r="AM1029" s="213"/>
      <c r="AN1029" s="18">
        <f>SUM(AN1013:AN1028)</f>
        <v>0</v>
      </c>
      <c r="AO1029" s="3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E1032" s="14"/>
      <c r="V1032" s="17"/>
      <c r="X1032" s="12"/>
      <c r="Y1032" s="10"/>
      <c r="AA1032" s="14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2575.3710000000001</v>
      </c>
      <c r="D1039" t="s">
        <v>22</v>
      </c>
      <c r="E1039" t="s">
        <v>21</v>
      </c>
      <c r="V1039" s="17"/>
      <c r="X1039" s="15" t="s">
        <v>18</v>
      </c>
      <c r="Y1039" s="16">
        <f>SUM(Y1020:Y1038)</f>
        <v>2575.3710000000001</v>
      </c>
      <c r="Z1039" t="s">
        <v>22</v>
      </c>
      <c r="AA1039" t="s">
        <v>21</v>
      </c>
    </row>
    <row r="1040" spans="2:41">
      <c r="E1040" s="1" t="s">
        <v>19</v>
      </c>
      <c r="V1040" s="17"/>
      <c r="AA1040" s="1" t="s">
        <v>19</v>
      </c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</sheetData>
  <mergeCells count="275"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15:Y15"/>
    <mergeCell ref="E24:G24"/>
    <mergeCell ref="AA24:AC24"/>
    <mergeCell ref="N26:Q26"/>
    <mergeCell ref="B61:C61"/>
    <mergeCell ref="X61:Y61"/>
    <mergeCell ref="E69:G69"/>
    <mergeCell ref="AA69:AC69"/>
    <mergeCell ref="N71:Q71"/>
    <mergeCell ref="AK784:AM784"/>
    <mergeCell ref="AK873:AM873"/>
    <mergeCell ref="B14:C14"/>
    <mergeCell ref="X14:Y14"/>
    <mergeCell ref="AJ26:AM26"/>
    <mergeCell ref="X59:Y59"/>
    <mergeCell ref="B60:C60"/>
    <mergeCell ref="B15:C15"/>
    <mergeCell ref="AJ123:AM123"/>
    <mergeCell ref="AC99:AE101"/>
    <mergeCell ref="H100:J10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E105:H105"/>
    <mergeCell ref="AA105:AD105"/>
    <mergeCell ref="B111:C111"/>
    <mergeCell ref="X111:Y111"/>
    <mergeCell ref="AJ204:AM204"/>
    <mergeCell ref="B193:C193"/>
    <mergeCell ref="X193:Y193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E247:G247"/>
    <mergeCell ref="N249:Q249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X833:Y833"/>
    <mergeCell ref="B834:C834"/>
    <mergeCell ref="B835:C835"/>
    <mergeCell ref="X835:Y835"/>
    <mergeCell ref="E800:G800"/>
    <mergeCell ref="AA800:AC800"/>
    <mergeCell ref="N802:Q802"/>
    <mergeCell ref="AJ802:AM802"/>
    <mergeCell ref="AA824:AC825"/>
    <mergeCell ref="E827:H827"/>
    <mergeCell ref="AA827:AD827"/>
    <mergeCell ref="AK827:AM827"/>
    <mergeCell ref="B925:C925"/>
    <mergeCell ref="B926:C926"/>
    <mergeCell ref="X926:Y926"/>
    <mergeCell ref="AA889:AC889"/>
    <mergeCell ref="N891:Q891"/>
    <mergeCell ref="AJ891:AM891"/>
    <mergeCell ref="AA913:AC914"/>
    <mergeCell ref="E873:H873"/>
    <mergeCell ref="B879:C879"/>
    <mergeCell ref="X879:Y879"/>
    <mergeCell ref="B880:C880"/>
    <mergeCell ref="X880:Y880"/>
    <mergeCell ref="E918:H918"/>
    <mergeCell ref="AA918:AD918"/>
    <mergeCell ref="X924:Y924"/>
    <mergeCell ref="AA873:AD873"/>
    <mergeCell ref="B1018:C1018"/>
    <mergeCell ref="B1019:C1019"/>
    <mergeCell ref="X1019:Y1019"/>
    <mergeCell ref="E982:G982"/>
    <mergeCell ref="AA982:AC982"/>
    <mergeCell ref="N984:Q984"/>
    <mergeCell ref="AJ984:AM984"/>
    <mergeCell ref="AA1006:AC1007"/>
    <mergeCell ref="E966:H966"/>
    <mergeCell ref="B972:C972"/>
    <mergeCell ref="X972:Y972"/>
    <mergeCell ref="B973:C973"/>
    <mergeCell ref="X973:Y973"/>
    <mergeCell ref="E843:G843"/>
    <mergeCell ref="AA843:AC843"/>
    <mergeCell ref="N845:Q845"/>
    <mergeCell ref="AJ845:AM845"/>
    <mergeCell ref="E1027:G1027"/>
    <mergeCell ref="AA1027:AC1027"/>
    <mergeCell ref="N1029:Q1029"/>
    <mergeCell ref="AJ1029:AM1029"/>
    <mergeCell ref="E1011:H1011"/>
    <mergeCell ref="AA1011:AD1011"/>
    <mergeCell ref="X1017:Y1017"/>
    <mergeCell ref="AA966:AD966"/>
    <mergeCell ref="E934:G934"/>
    <mergeCell ref="AA934:AC934"/>
    <mergeCell ref="N936:Q936"/>
    <mergeCell ref="AJ936:AM936"/>
    <mergeCell ref="E895:G895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14" zoomScaleNormal="100" workbookViewId="0">
      <selection activeCell="B341" sqref="B341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4" t="s">
        <v>28</v>
      </c>
      <c r="I3" s="214"/>
      <c r="J3" s="214"/>
      <c r="V3" s="17"/>
      <c r="AC3" s="217"/>
      <c r="AD3" s="217"/>
      <c r="AE3" s="217"/>
    </row>
    <row r="4" spans="2:41">
      <c r="H4" s="214"/>
      <c r="I4" s="214"/>
      <c r="J4" s="214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215" t="s">
        <v>78</v>
      </c>
      <c r="F8" s="215"/>
      <c r="G8" s="215"/>
      <c r="H8" s="215"/>
      <c r="V8" s="17"/>
      <c r="X8" s="23" t="s">
        <v>130</v>
      </c>
      <c r="Y8" s="20">
        <f>IF(B8="PAGADO",0,C13)</f>
        <v>0</v>
      </c>
      <c r="AA8" s="215" t="s">
        <v>78</v>
      </c>
      <c r="AB8" s="215"/>
      <c r="AC8" s="215"/>
      <c r="AD8" s="215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218" t="str">
        <f>IF(C13&lt;0,"NO PAGAR","COBRAR")</f>
        <v>COBRAR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COBRAR</v>
      </c>
      <c r="Y14" s="218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211" t="s">
        <v>7</v>
      </c>
      <c r="AB24" s="212"/>
      <c r="AC24" s="213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0.35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>
      <c r="H49" s="214"/>
      <c r="I49" s="214"/>
      <c r="J49" s="214"/>
      <c r="V49" s="17"/>
      <c r="AA49" s="214"/>
      <c r="AB49" s="214"/>
      <c r="AC49" s="21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15" t="s">
        <v>213</v>
      </c>
      <c r="F53" s="215"/>
      <c r="G53" s="215"/>
      <c r="H53" s="215"/>
      <c r="V53" s="17"/>
      <c r="X53" s="23" t="s">
        <v>32</v>
      </c>
      <c r="Y53" s="20">
        <f>IF(B53="PAGADO",0,C58)</f>
        <v>540</v>
      </c>
      <c r="AA53" s="215" t="s">
        <v>78</v>
      </c>
      <c r="AB53" s="215"/>
      <c r="AC53" s="215"/>
      <c r="AD53" s="215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6" t="str">
        <f>IF(Y58&lt;0,"NO PAGAR","COBRAR'")</f>
        <v>COBRAR'</v>
      </c>
      <c r="Y59" s="21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6" t="str">
        <f>IF(C58&lt;0,"NO PAGAR","COBRAR'")</f>
        <v>COBRAR'</v>
      </c>
      <c r="C60" s="21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217" t="s">
        <v>29</v>
      </c>
      <c r="AD95" s="217"/>
      <c r="AE95" s="217"/>
    </row>
    <row r="96" spans="2:31">
      <c r="H96" s="214" t="s">
        <v>28</v>
      </c>
      <c r="I96" s="214"/>
      <c r="J96" s="214"/>
      <c r="V96" s="17"/>
      <c r="AC96" s="217"/>
      <c r="AD96" s="217"/>
      <c r="AE96" s="217"/>
    </row>
    <row r="97" spans="2:41">
      <c r="H97" s="214"/>
      <c r="I97" s="214"/>
      <c r="J97" s="214"/>
      <c r="V97" s="17"/>
      <c r="AC97" s="217"/>
      <c r="AD97" s="217"/>
      <c r="AE97" s="217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215" t="s">
        <v>78</v>
      </c>
      <c r="F101" s="215"/>
      <c r="G101" s="215"/>
      <c r="H101" s="215"/>
      <c r="V101" s="17"/>
      <c r="X101" s="23" t="s">
        <v>32</v>
      </c>
      <c r="Y101" s="20">
        <f>IF(B101="PAGADO",0,C106)</f>
        <v>0</v>
      </c>
      <c r="AA101" s="215" t="s">
        <v>309</v>
      </c>
      <c r="AB101" s="215"/>
      <c r="AC101" s="215"/>
      <c r="AD101" s="215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218" t="str">
        <f>IF(C106&lt;0,"NO PAGAR","COBRAR")</f>
        <v>COBRAR</v>
      </c>
      <c r="C107" s="218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18" t="str">
        <f>IF(Y106&lt;0,"NO PAGAR","COBRAR")</f>
        <v>COBRAR</v>
      </c>
      <c r="Y107" s="218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209" t="s">
        <v>9</v>
      </c>
      <c r="C108" s="21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209" t="s">
        <v>9</v>
      </c>
      <c r="Y108" s="21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211" t="s">
        <v>7</v>
      </c>
      <c r="F117" s="212"/>
      <c r="G117" s="213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1" t="s">
        <v>7</v>
      </c>
      <c r="AB117" s="212"/>
      <c r="AC117" s="213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211" t="s">
        <v>7</v>
      </c>
      <c r="O119" s="212"/>
      <c r="P119" s="212"/>
      <c r="Q119" s="213"/>
      <c r="R119" s="18">
        <f>SUM(R103:R118)</f>
        <v>0</v>
      </c>
      <c r="S119" s="3"/>
      <c r="V119" s="17"/>
      <c r="X119" s="12"/>
      <c r="Y119" s="10"/>
      <c r="AJ119" s="211" t="s">
        <v>7</v>
      </c>
      <c r="AK119" s="212"/>
      <c r="AL119" s="212"/>
      <c r="AM119" s="213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214" t="s">
        <v>30</v>
      </c>
      <c r="I133" s="214"/>
      <c r="J133" s="214"/>
      <c r="V133" s="17"/>
      <c r="AA133" s="214" t="s">
        <v>31</v>
      </c>
      <c r="AB133" s="214"/>
      <c r="AC133" s="214"/>
    </row>
    <row r="134" spans="1:43">
      <c r="H134" s="214"/>
      <c r="I134" s="214"/>
      <c r="J134" s="214"/>
      <c r="V134" s="17"/>
      <c r="AA134" s="214"/>
      <c r="AB134" s="214"/>
      <c r="AC134" s="214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215" t="s">
        <v>309</v>
      </c>
      <c r="F138" s="215"/>
      <c r="G138" s="215"/>
      <c r="H138" s="215"/>
      <c r="V138" s="17"/>
      <c r="X138" s="23" t="s">
        <v>32</v>
      </c>
      <c r="Y138" s="20">
        <f>IF(B138="PAGADO",0,C143)</f>
        <v>670</v>
      </c>
      <c r="AA138" s="215" t="s">
        <v>78</v>
      </c>
      <c r="AB138" s="215"/>
      <c r="AC138" s="215"/>
      <c r="AD138" s="215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16" t="str">
        <f>IF(Y143&lt;0,"NO PAGAR","COBRAR'")</f>
        <v>COBRAR'</v>
      </c>
      <c r="Y144" s="216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216" t="str">
        <f>IF(C143&lt;0,"NO PAGAR","COBRAR'")</f>
        <v>COBRAR'</v>
      </c>
      <c r="C145" s="216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209" t="s">
        <v>9</v>
      </c>
      <c r="C146" s="2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209" t="s">
        <v>9</v>
      </c>
      <c r="Y146" s="2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211" t="s">
        <v>7</v>
      </c>
      <c r="F154" s="212"/>
      <c r="G154" s="213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211" t="s">
        <v>7</v>
      </c>
      <c r="AB154" s="212"/>
      <c r="AC154" s="213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211" t="s">
        <v>7</v>
      </c>
      <c r="O156" s="212"/>
      <c r="P156" s="212"/>
      <c r="Q156" s="213"/>
      <c r="R156" s="18">
        <f>SUM(R140:R155)</f>
        <v>0</v>
      </c>
      <c r="S156" s="3"/>
      <c r="V156" s="17"/>
      <c r="X156" s="12"/>
      <c r="Y156" s="10"/>
      <c r="AJ156" s="211" t="s">
        <v>7</v>
      </c>
      <c r="AK156" s="212"/>
      <c r="AL156" s="212"/>
      <c r="AM156" s="213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217" t="s">
        <v>29</v>
      </c>
      <c r="AD181" s="217"/>
      <c r="AE181" s="217"/>
    </row>
    <row r="182" spans="2:41">
      <c r="H182" s="214" t="s">
        <v>28</v>
      </c>
      <c r="I182" s="214"/>
      <c r="J182" s="214"/>
      <c r="V182" s="17"/>
      <c r="AC182" s="217"/>
      <c r="AD182" s="217"/>
      <c r="AE182" s="217"/>
    </row>
    <row r="183" spans="2:41">
      <c r="H183" s="214"/>
      <c r="I183" s="214"/>
      <c r="J183" s="214"/>
      <c r="V183" s="17"/>
      <c r="AC183" s="217"/>
      <c r="AD183" s="217"/>
      <c r="AE183" s="217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215" t="s">
        <v>432</v>
      </c>
      <c r="F187" s="215"/>
      <c r="G187" s="215"/>
      <c r="H187" s="215"/>
      <c r="O187" s="58" t="s">
        <v>431</v>
      </c>
      <c r="V187" s="17"/>
      <c r="X187" s="23" t="s">
        <v>32</v>
      </c>
      <c r="Y187" s="20">
        <f>IF(B187="PAGADO",0,C192)</f>
        <v>0</v>
      </c>
      <c r="AA187" s="215" t="s">
        <v>20</v>
      </c>
      <c r="AB187" s="215"/>
      <c r="AC187" s="215"/>
      <c r="AD187" s="215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218" t="str">
        <f>IF(C192&lt;0,"NO PAGAR","COBRAR")</f>
        <v>COBRAR</v>
      </c>
      <c r="C193" s="218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18" t="str">
        <f>IF(Y192&lt;0,"NO PAGAR","COBRAR")</f>
        <v>COBRAR</v>
      </c>
      <c r="Y193" s="218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209" t="s">
        <v>9</v>
      </c>
      <c r="C194" s="210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209" t="s">
        <v>9</v>
      </c>
      <c r="Y194" s="210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211" t="s">
        <v>7</v>
      </c>
      <c r="F203" s="212"/>
      <c r="G203" s="213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211" t="s">
        <v>7</v>
      </c>
      <c r="AB203" s="212"/>
      <c r="AC203" s="213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211" t="s">
        <v>7</v>
      </c>
      <c r="O205" s="212"/>
      <c r="P205" s="212"/>
      <c r="Q205" s="213"/>
      <c r="R205" s="18">
        <f>SUM(R189:R204)</f>
        <v>480.45</v>
      </c>
      <c r="S205" s="3"/>
      <c r="V205" s="17"/>
      <c r="X205" s="12"/>
      <c r="Y205" s="10"/>
      <c r="AJ205" s="211" t="s">
        <v>7</v>
      </c>
      <c r="AK205" s="212"/>
      <c r="AL205" s="212"/>
      <c r="AM205" s="213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214" t="s">
        <v>30</v>
      </c>
      <c r="I227" s="214"/>
      <c r="J227" s="214"/>
      <c r="V227" s="17"/>
      <c r="AA227" s="214" t="s">
        <v>31</v>
      </c>
      <c r="AB227" s="214"/>
      <c r="AC227" s="214"/>
    </row>
    <row r="228" spans="1:43">
      <c r="H228" s="214"/>
      <c r="I228" s="214"/>
      <c r="J228" s="214"/>
      <c r="V228" s="17"/>
      <c r="AA228" s="214"/>
      <c r="AB228" s="214"/>
      <c r="AC228" s="214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215" t="s">
        <v>20</v>
      </c>
      <c r="F232" s="215"/>
      <c r="G232" s="215"/>
      <c r="H232" s="215"/>
      <c r="V232" s="17"/>
      <c r="X232" s="23" t="s">
        <v>32</v>
      </c>
      <c r="Y232" s="20">
        <f>IF(B232="PAGADO",0,C237)</f>
        <v>0</v>
      </c>
      <c r="AA232" s="215" t="s">
        <v>20</v>
      </c>
      <c r="AB232" s="215"/>
      <c r="AC232" s="215"/>
      <c r="AD232" s="215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16" t="str">
        <f>IF(Y237&lt;0,"NO PAGAR","COBRAR'")</f>
        <v>COBRAR'</v>
      </c>
      <c r="Y238" s="216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216" t="str">
        <f>IF(C237&lt;0,"NO PAGAR","COBRAR'")</f>
        <v>COBRAR'</v>
      </c>
      <c r="C239" s="216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209" t="s">
        <v>9</v>
      </c>
      <c r="C240" s="210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209" t="s">
        <v>9</v>
      </c>
      <c r="Y240" s="210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211" t="s">
        <v>7</v>
      </c>
      <c r="F248" s="212"/>
      <c r="G248" s="213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211" t="s">
        <v>7</v>
      </c>
      <c r="AB248" s="212"/>
      <c r="AC248" s="213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211" t="s">
        <v>7</v>
      </c>
      <c r="O250" s="212"/>
      <c r="P250" s="212"/>
      <c r="Q250" s="213"/>
      <c r="R250" s="18">
        <f>SUM(R234:R249)</f>
        <v>0</v>
      </c>
      <c r="S250" s="3"/>
      <c r="V250" s="17"/>
      <c r="X250" s="12"/>
      <c r="Y250" s="10"/>
      <c r="AJ250" s="211" t="s">
        <v>7</v>
      </c>
      <c r="AK250" s="212"/>
      <c r="AL250" s="212"/>
      <c r="AM250" s="213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217" t="s">
        <v>29</v>
      </c>
      <c r="AD273" s="217"/>
      <c r="AE273" s="217"/>
    </row>
    <row r="274" spans="2:41">
      <c r="H274" s="214" t="s">
        <v>28</v>
      </c>
      <c r="I274" s="214"/>
      <c r="J274" s="214"/>
      <c r="V274" s="17"/>
      <c r="AC274" s="217"/>
      <c r="AD274" s="217"/>
      <c r="AE274" s="217"/>
    </row>
    <row r="275" spans="2:41">
      <c r="H275" s="214"/>
      <c r="I275" s="214"/>
      <c r="J275" s="214"/>
      <c r="V275" s="17"/>
      <c r="AC275" s="217"/>
      <c r="AD275" s="217"/>
      <c r="AE275" s="217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215" t="s">
        <v>20</v>
      </c>
      <c r="F279" s="215"/>
      <c r="G279" s="215"/>
      <c r="H279" s="215"/>
      <c r="V279" s="17"/>
      <c r="X279" s="23" t="s">
        <v>32</v>
      </c>
      <c r="Y279" s="20">
        <f>IF(B279="PAGADO",0,C284)</f>
        <v>0</v>
      </c>
      <c r="AA279" s="215" t="s">
        <v>20</v>
      </c>
      <c r="AB279" s="215"/>
      <c r="AC279" s="215"/>
      <c r="AD279" s="215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218" t="str">
        <f>IF(C284&lt;0,"NO PAGAR","COBRAR")</f>
        <v>COBRAR</v>
      </c>
      <c r="C285" s="218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18" t="str">
        <f>IF(Y284&lt;0,"NO PAGAR","COBRAR")</f>
        <v>COBRAR</v>
      </c>
      <c r="Y285" s="218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209" t="s">
        <v>9</v>
      </c>
      <c r="C286" s="210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209" t="s">
        <v>9</v>
      </c>
      <c r="Y286" s="210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211" t="s">
        <v>7</v>
      </c>
      <c r="F295" s="212"/>
      <c r="G295" s="213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211" t="s">
        <v>7</v>
      </c>
      <c r="AB295" s="212"/>
      <c r="AC295" s="213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211" t="s">
        <v>7</v>
      </c>
      <c r="O297" s="212"/>
      <c r="P297" s="212"/>
      <c r="Q297" s="213"/>
      <c r="R297" s="18">
        <f>SUM(R281:R296)</f>
        <v>0</v>
      </c>
      <c r="S297" s="3"/>
      <c r="V297" s="17"/>
      <c r="X297" s="12"/>
      <c r="Y297" s="10"/>
      <c r="AJ297" s="211" t="s">
        <v>7</v>
      </c>
      <c r="AK297" s="212"/>
      <c r="AL297" s="212"/>
      <c r="AM297" s="213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214" t="s">
        <v>30</v>
      </c>
      <c r="I319" s="214"/>
      <c r="J319" s="214"/>
      <c r="V319" s="17"/>
      <c r="AA319" s="214" t="s">
        <v>31</v>
      </c>
      <c r="AB319" s="214"/>
      <c r="AC319" s="214"/>
    </row>
    <row r="320" spans="1:43">
      <c r="H320" s="214"/>
      <c r="I320" s="214"/>
      <c r="J320" s="214"/>
      <c r="V320" s="17"/>
      <c r="AA320" s="214"/>
      <c r="AB320" s="214"/>
      <c r="AC320" s="214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215" t="s">
        <v>20</v>
      </c>
      <c r="F324" s="215"/>
      <c r="G324" s="215"/>
      <c r="H324" s="215"/>
      <c r="V324" s="17"/>
      <c r="X324" s="23" t="s">
        <v>32</v>
      </c>
      <c r="Y324" s="20">
        <f>IF(B1124="PAGADO",0,C329)</f>
        <v>0</v>
      </c>
      <c r="AA324" s="215" t="s">
        <v>20</v>
      </c>
      <c r="AB324" s="215"/>
      <c r="AC324" s="215"/>
      <c r="AD324" s="215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16" t="str">
        <f>IF(Y329&lt;0,"NO PAGAR","COBRAR'")</f>
        <v>COBRAR'</v>
      </c>
      <c r="Y330" s="216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216" t="str">
        <f>IF(C329&lt;0,"NO PAGAR","COBRAR'")</f>
        <v>COBRAR'</v>
      </c>
      <c r="C331" s="216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209" t="s">
        <v>9</v>
      </c>
      <c r="C332" s="210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209" t="s">
        <v>9</v>
      </c>
      <c r="Y332" s="210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211" t="s">
        <v>7</v>
      </c>
      <c r="F340" s="212"/>
      <c r="G340" s="213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211" t="s">
        <v>7</v>
      </c>
      <c r="AB340" s="212"/>
      <c r="AC340" s="213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211" t="s">
        <v>7</v>
      </c>
      <c r="O342" s="212"/>
      <c r="P342" s="212"/>
      <c r="Q342" s="213"/>
      <c r="R342" s="18">
        <f>SUM(R326:R341)</f>
        <v>0</v>
      </c>
      <c r="S342" s="3"/>
      <c r="V342" s="17"/>
      <c r="X342" s="12"/>
      <c r="Y342" s="10"/>
      <c r="AJ342" s="211" t="s">
        <v>7</v>
      </c>
      <c r="AK342" s="212"/>
      <c r="AL342" s="212"/>
      <c r="AM342" s="213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217" t="s">
        <v>29</v>
      </c>
      <c r="AD366" s="217"/>
      <c r="AE366" s="217"/>
    </row>
    <row r="367" spans="5:31">
      <c r="H367" s="214" t="s">
        <v>28</v>
      </c>
      <c r="I367" s="214"/>
      <c r="J367" s="214"/>
      <c r="V367" s="17"/>
      <c r="AC367" s="217"/>
      <c r="AD367" s="217"/>
      <c r="AE367" s="217"/>
    </row>
    <row r="368" spans="5:31">
      <c r="H368" s="214"/>
      <c r="I368" s="214"/>
      <c r="J368" s="214"/>
      <c r="V368" s="17"/>
      <c r="AC368" s="217"/>
      <c r="AD368" s="217"/>
      <c r="AE368" s="217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215" t="s">
        <v>20</v>
      </c>
      <c r="F372" s="215"/>
      <c r="G372" s="215"/>
      <c r="H372" s="215"/>
      <c r="V372" s="17"/>
      <c r="X372" s="23" t="s">
        <v>32</v>
      </c>
      <c r="Y372" s="20">
        <f>IF(B372="PAGADO",0,C377)</f>
        <v>0</v>
      </c>
      <c r="AA372" s="215" t="s">
        <v>20</v>
      </c>
      <c r="AB372" s="215"/>
      <c r="AC372" s="215"/>
      <c r="AD372" s="215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218" t="str">
        <f>IF(C377&lt;0,"NO PAGAR","COBRAR")</f>
        <v>COBRAR</v>
      </c>
      <c r="C378" s="218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18" t="str">
        <f>IF(Y377&lt;0,"NO PAGAR","COBRAR")</f>
        <v>COBRAR</v>
      </c>
      <c r="Y378" s="218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209" t="s">
        <v>9</v>
      </c>
      <c r="C379" s="2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209" t="s">
        <v>9</v>
      </c>
      <c r="Y379" s="2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211" t="s">
        <v>7</v>
      </c>
      <c r="F388" s="212"/>
      <c r="G388" s="213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211" t="s">
        <v>7</v>
      </c>
      <c r="AB388" s="212"/>
      <c r="AC388" s="213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211" t="s">
        <v>7</v>
      </c>
      <c r="O390" s="212"/>
      <c r="P390" s="212"/>
      <c r="Q390" s="213"/>
      <c r="R390" s="18">
        <f>SUM(R374:R389)</f>
        <v>0</v>
      </c>
      <c r="S390" s="3"/>
      <c r="V390" s="17"/>
      <c r="X390" s="12"/>
      <c r="Y390" s="10"/>
      <c r="AJ390" s="211" t="s">
        <v>7</v>
      </c>
      <c r="AK390" s="212"/>
      <c r="AL390" s="212"/>
      <c r="AM390" s="213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214" t="s">
        <v>30</v>
      </c>
      <c r="I412" s="214"/>
      <c r="J412" s="214"/>
      <c r="V412" s="17"/>
      <c r="AA412" s="214" t="s">
        <v>31</v>
      </c>
      <c r="AB412" s="214"/>
      <c r="AC412" s="214"/>
    </row>
    <row r="413" spans="1:43">
      <c r="H413" s="214"/>
      <c r="I413" s="214"/>
      <c r="J413" s="214"/>
      <c r="V413" s="17"/>
      <c r="AA413" s="214"/>
      <c r="AB413" s="214"/>
      <c r="AC413" s="214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215" t="s">
        <v>20</v>
      </c>
      <c r="F417" s="215"/>
      <c r="G417" s="215"/>
      <c r="H417" s="215"/>
      <c r="V417" s="17"/>
      <c r="X417" s="23" t="s">
        <v>32</v>
      </c>
      <c r="Y417" s="20">
        <f>IF(B1217="PAGADO",0,C422)</f>
        <v>0</v>
      </c>
      <c r="AA417" s="215" t="s">
        <v>20</v>
      </c>
      <c r="AB417" s="215"/>
      <c r="AC417" s="215"/>
      <c r="AD417" s="215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6" t="str">
        <f>IF(Y422&lt;0,"NO PAGAR","COBRAR'")</f>
        <v>COBRAR'</v>
      </c>
      <c r="Y423" s="216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216" t="str">
        <f>IF(C422&lt;0,"NO PAGAR","COBRAR'")</f>
        <v>COBRAR'</v>
      </c>
      <c r="C424" s="216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209" t="s">
        <v>9</v>
      </c>
      <c r="C425" s="210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09" t="s">
        <v>9</v>
      </c>
      <c r="Y425" s="2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211" t="s">
        <v>7</v>
      </c>
      <c r="F433" s="212"/>
      <c r="G433" s="213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211" t="s">
        <v>7</v>
      </c>
      <c r="AB433" s="212"/>
      <c r="AC433" s="213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211" t="s">
        <v>7</v>
      </c>
      <c r="O435" s="212"/>
      <c r="P435" s="212"/>
      <c r="Q435" s="213"/>
      <c r="R435" s="18">
        <f>SUM(R419:R434)</f>
        <v>0</v>
      </c>
      <c r="S435" s="3"/>
      <c r="V435" s="17"/>
      <c r="X435" s="12"/>
      <c r="Y435" s="10"/>
      <c r="AJ435" s="211" t="s">
        <v>7</v>
      </c>
      <c r="AK435" s="212"/>
      <c r="AL435" s="212"/>
      <c r="AM435" s="213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217" t="s">
        <v>29</v>
      </c>
      <c r="AD463" s="217"/>
      <c r="AE463" s="217"/>
    </row>
    <row r="464" spans="8:31">
      <c r="H464" s="214" t="s">
        <v>28</v>
      </c>
      <c r="I464" s="214"/>
      <c r="J464" s="214"/>
      <c r="V464" s="17"/>
      <c r="AC464" s="217"/>
      <c r="AD464" s="217"/>
      <c r="AE464" s="217"/>
    </row>
    <row r="465" spans="2:41">
      <c r="H465" s="214"/>
      <c r="I465" s="214"/>
      <c r="J465" s="214"/>
      <c r="V465" s="17"/>
      <c r="AC465" s="217"/>
      <c r="AD465" s="217"/>
      <c r="AE465" s="217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215" t="s">
        <v>20</v>
      </c>
      <c r="F469" s="215"/>
      <c r="G469" s="215"/>
      <c r="H469" s="215"/>
      <c r="V469" s="17"/>
      <c r="X469" s="23" t="s">
        <v>32</v>
      </c>
      <c r="Y469" s="20">
        <f>IF(B469="PAGADO",0,C474)</f>
        <v>0</v>
      </c>
      <c r="AA469" s="215" t="s">
        <v>20</v>
      </c>
      <c r="AB469" s="215"/>
      <c r="AC469" s="215"/>
      <c r="AD469" s="215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218" t="str">
        <f>IF(C474&lt;0,"NO PAGAR","COBRAR")</f>
        <v>COBRAR</v>
      </c>
      <c r="C475" s="218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18" t="str">
        <f>IF(Y474&lt;0,"NO PAGAR","COBRAR")</f>
        <v>COBRAR</v>
      </c>
      <c r="Y475" s="218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209" t="s">
        <v>9</v>
      </c>
      <c r="C476" s="2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209" t="s">
        <v>9</v>
      </c>
      <c r="Y476" s="2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211" t="s">
        <v>7</v>
      </c>
      <c r="F485" s="212"/>
      <c r="G485" s="213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211" t="s">
        <v>7</v>
      </c>
      <c r="AB485" s="212"/>
      <c r="AC485" s="213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211" t="s">
        <v>7</v>
      </c>
      <c r="O487" s="212"/>
      <c r="P487" s="212"/>
      <c r="Q487" s="213"/>
      <c r="R487" s="18">
        <f>SUM(R471:R486)</f>
        <v>0</v>
      </c>
      <c r="S487" s="3"/>
      <c r="V487" s="17"/>
      <c r="X487" s="12"/>
      <c r="Y487" s="10"/>
      <c r="AJ487" s="211" t="s">
        <v>7</v>
      </c>
      <c r="AK487" s="212"/>
      <c r="AL487" s="212"/>
      <c r="AM487" s="213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214" t="s">
        <v>30</v>
      </c>
      <c r="I509" s="214"/>
      <c r="J509" s="214"/>
      <c r="V509" s="17"/>
      <c r="AA509" s="214" t="s">
        <v>31</v>
      </c>
      <c r="AB509" s="214"/>
      <c r="AC509" s="214"/>
    </row>
    <row r="510" spans="1:43">
      <c r="H510" s="214"/>
      <c r="I510" s="214"/>
      <c r="J510" s="214"/>
      <c r="V510" s="17"/>
      <c r="AA510" s="214"/>
      <c r="AB510" s="214"/>
      <c r="AC510" s="214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215" t="s">
        <v>20</v>
      </c>
      <c r="F514" s="215"/>
      <c r="G514" s="215"/>
      <c r="H514" s="215"/>
      <c r="V514" s="17"/>
      <c r="X514" s="23" t="s">
        <v>32</v>
      </c>
      <c r="Y514" s="20">
        <f>IF(B1314="PAGADO",0,C519)</f>
        <v>0</v>
      </c>
      <c r="AA514" s="215" t="s">
        <v>20</v>
      </c>
      <c r="AB514" s="215"/>
      <c r="AC514" s="215"/>
      <c r="AD514" s="215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16" t="str">
        <f>IF(Y519&lt;0,"NO PAGAR","COBRAR'")</f>
        <v>COBRAR'</v>
      </c>
      <c r="Y520" s="216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216" t="str">
        <f>IF(C519&lt;0,"NO PAGAR","COBRAR'")</f>
        <v>COBRAR'</v>
      </c>
      <c r="C521" s="216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209" t="s">
        <v>9</v>
      </c>
      <c r="C522" s="2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209" t="s">
        <v>9</v>
      </c>
      <c r="Y522" s="2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211" t="s">
        <v>7</v>
      </c>
      <c r="F530" s="212"/>
      <c r="G530" s="213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211" t="s">
        <v>7</v>
      </c>
      <c r="AB530" s="212"/>
      <c r="AC530" s="213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211" t="s">
        <v>7</v>
      </c>
      <c r="O532" s="212"/>
      <c r="P532" s="212"/>
      <c r="Q532" s="213"/>
      <c r="R532" s="18">
        <f>SUM(R516:R531)</f>
        <v>0</v>
      </c>
      <c r="S532" s="3"/>
      <c r="V532" s="17"/>
      <c r="X532" s="12"/>
      <c r="Y532" s="10"/>
      <c r="AJ532" s="211" t="s">
        <v>7</v>
      </c>
      <c r="AK532" s="212"/>
      <c r="AL532" s="212"/>
      <c r="AM532" s="213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217" t="s">
        <v>29</v>
      </c>
      <c r="AD562" s="217"/>
      <c r="AE562" s="217"/>
    </row>
    <row r="563" spans="2:41">
      <c r="H563" s="214" t="s">
        <v>28</v>
      </c>
      <c r="I563" s="214"/>
      <c r="J563" s="214"/>
      <c r="V563" s="17"/>
      <c r="AC563" s="217"/>
      <c r="AD563" s="217"/>
      <c r="AE563" s="217"/>
    </row>
    <row r="564" spans="2:41">
      <c r="H564" s="214"/>
      <c r="I564" s="214"/>
      <c r="J564" s="214"/>
      <c r="V564" s="17"/>
      <c r="AC564" s="217"/>
      <c r="AD564" s="217"/>
      <c r="AE564" s="217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215" t="s">
        <v>20</v>
      </c>
      <c r="F568" s="215"/>
      <c r="G568" s="215"/>
      <c r="H568" s="215"/>
      <c r="V568" s="17"/>
      <c r="X568" s="23" t="s">
        <v>32</v>
      </c>
      <c r="Y568" s="20">
        <f>IF(B568="PAGADO",0,C573)</f>
        <v>0</v>
      </c>
      <c r="AA568" s="215" t="s">
        <v>20</v>
      </c>
      <c r="AB568" s="215"/>
      <c r="AC568" s="215"/>
      <c r="AD568" s="215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218" t="str">
        <f>IF(C573&lt;0,"NO PAGAR","COBRAR")</f>
        <v>COBRAR</v>
      </c>
      <c r="C574" s="218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18" t="str">
        <f>IF(Y573&lt;0,"NO PAGAR","COBRAR")</f>
        <v>COBRAR</v>
      </c>
      <c r="Y574" s="21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209" t="s">
        <v>9</v>
      </c>
      <c r="C575" s="2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209" t="s">
        <v>9</v>
      </c>
      <c r="Y575" s="2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211" t="s">
        <v>7</v>
      </c>
      <c r="F584" s="212"/>
      <c r="G584" s="213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211" t="s">
        <v>7</v>
      </c>
      <c r="AB584" s="212"/>
      <c r="AC584" s="213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211" t="s">
        <v>7</v>
      </c>
      <c r="O586" s="212"/>
      <c r="P586" s="212"/>
      <c r="Q586" s="213"/>
      <c r="R586" s="18">
        <f>SUM(R570:R585)</f>
        <v>0</v>
      </c>
      <c r="S586" s="3"/>
      <c r="V586" s="17"/>
      <c r="X586" s="12"/>
      <c r="Y586" s="10"/>
      <c r="AJ586" s="211" t="s">
        <v>7</v>
      </c>
      <c r="AK586" s="212"/>
      <c r="AL586" s="212"/>
      <c r="AM586" s="213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214" t="s">
        <v>30</v>
      </c>
      <c r="I608" s="214"/>
      <c r="J608" s="214"/>
      <c r="V608" s="17"/>
      <c r="AA608" s="214" t="s">
        <v>31</v>
      </c>
      <c r="AB608" s="214"/>
      <c r="AC608" s="214"/>
    </row>
    <row r="609" spans="2:41">
      <c r="H609" s="214"/>
      <c r="I609" s="214"/>
      <c r="J609" s="214"/>
      <c r="V609" s="17"/>
      <c r="AA609" s="214"/>
      <c r="AB609" s="214"/>
      <c r="AC609" s="214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215" t="s">
        <v>20</v>
      </c>
      <c r="F613" s="215"/>
      <c r="G613" s="215"/>
      <c r="H613" s="215"/>
      <c r="V613" s="17"/>
      <c r="X613" s="23" t="s">
        <v>32</v>
      </c>
      <c r="Y613" s="20">
        <f>IF(B1413="PAGADO",0,C618)</f>
        <v>0</v>
      </c>
      <c r="AA613" s="215" t="s">
        <v>20</v>
      </c>
      <c r="AB613" s="215"/>
      <c r="AC613" s="215"/>
      <c r="AD613" s="215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16" t="str">
        <f>IF(Y618&lt;0,"NO PAGAR","COBRAR'")</f>
        <v>COBRAR'</v>
      </c>
      <c r="Y619" s="216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216" t="str">
        <f>IF(C618&lt;0,"NO PAGAR","COBRAR'")</f>
        <v>COBRAR'</v>
      </c>
      <c r="C620" s="216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209" t="s">
        <v>9</v>
      </c>
      <c r="C621" s="2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209" t="s">
        <v>9</v>
      </c>
      <c r="Y621" s="2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211" t="s">
        <v>7</v>
      </c>
      <c r="F629" s="212"/>
      <c r="G629" s="213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211" t="s">
        <v>7</v>
      </c>
      <c r="AB629" s="212"/>
      <c r="AC629" s="213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211" t="s">
        <v>7</v>
      </c>
      <c r="O631" s="212"/>
      <c r="P631" s="212"/>
      <c r="Q631" s="213"/>
      <c r="R631" s="18">
        <f>SUM(R615:R630)</f>
        <v>0</v>
      </c>
      <c r="S631" s="3"/>
      <c r="V631" s="17"/>
      <c r="X631" s="12"/>
      <c r="Y631" s="10"/>
      <c r="AJ631" s="211" t="s">
        <v>7</v>
      </c>
      <c r="AK631" s="212"/>
      <c r="AL631" s="212"/>
      <c r="AM631" s="213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217" t="s">
        <v>29</v>
      </c>
      <c r="AD655" s="217"/>
      <c r="AE655" s="217"/>
    </row>
    <row r="656" spans="2:31">
      <c r="H656" s="214" t="s">
        <v>28</v>
      </c>
      <c r="I656" s="214"/>
      <c r="J656" s="214"/>
      <c r="V656" s="17"/>
      <c r="AC656" s="217"/>
      <c r="AD656" s="217"/>
      <c r="AE656" s="217"/>
    </row>
    <row r="657" spans="2:41">
      <c r="H657" s="214"/>
      <c r="I657" s="214"/>
      <c r="J657" s="214"/>
      <c r="V657" s="17"/>
      <c r="AC657" s="217"/>
      <c r="AD657" s="217"/>
      <c r="AE657" s="217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215" t="s">
        <v>20</v>
      </c>
      <c r="F661" s="215"/>
      <c r="G661" s="215"/>
      <c r="H661" s="215"/>
      <c r="V661" s="17"/>
      <c r="X661" s="23" t="s">
        <v>32</v>
      </c>
      <c r="Y661" s="20">
        <f>IF(B661="PAGADO",0,C666)</f>
        <v>0</v>
      </c>
      <c r="AA661" s="215" t="s">
        <v>20</v>
      </c>
      <c r="AB661" s="215"/>
      <c r="AC661" s="215"/>
      <c r="AD661" s="215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218" t="str">
        <f>IF(C666&lt;0,"NO PAGAR","COBRAR")</f>
        <v>COBRAR</v>
      </c>
      <c r="C667" s="218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18" t="str">
        <f>IF(Y666&lt;0,"NO PAGAR","COBRAR")</f>
        <v>COBRAR</v>
      </c>
      <c r="Y667" s="21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209" t="s">
        <v>9</v>
      </c>
      <c r="C668" s="2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209" t="s">
        <v>9</v>
      </c>
      <c r="Y668" s="2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211" t="s">
        <v>7</v>
      </c>
      <c r="F677" s="212"/>
      <c r="G677" s="213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211" t="s">
        <v>7</v>
      </c>
      <c r="AB677" s="212"/>
      <c r="AC677" s="213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211" t="s">
        <v>7</v>
      </c>
      <c r="O679" s="212"/>
      <c r="P679" s="212"/>
      <c r="Q679" s="213"/>
      <c r="R679" s="18">
        <f>SUM(R663:R678)</f>
        <v>0</v>
      </c>
      <c r="S679" s="3"/>
      <c r="V679" s="17"/>
      <c r="X679" s="12"/>
      <c r="Y679" s="10"/>
      <c r="AJ679" s="211" t="s">
        <v>7</v>
      </c>
      <c r="AK679" s="212"/>
      <c r="AL679" s="212"/>
      <c r="AM679" s="213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214" t="s">
        <v>30</v>
      </c>
      <c r="I701" s="214"/>
      <c r="J701" s="214"/>
      <c r="V701" s="17"/>
      <c r="AA701" s="214" t="s">
        <v>31</v>
      </c>
      <c r="AB701" s="214"/>
      <c r="AC701" s="214"/>
    </row>
    <row r="702" spans="1:43">
      <c r="H702" s="214"/>
      <c r="I702" s="214"/>
      <c r="J702" s="214"/>
      <c r="V702" s="17"/>
      <c r="AA702" s="214"/>
      <c r="AB702" s="214"/>
      <c r="AC702" s="214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215" t="s">
        <v>20</v>
      </c>
      <c r="F706" s="215"/>
      <c r="G706" s="215"/>
      <c r="H706" s="215"/>
      <c r="V706" s="17"/>
      <c r="X706" s="23" t="s">
        <v>32</v>
      </c>
      <c r="Y706" s="20">
        <f>IF(B1506="PAGADO",0,C711)</f>
        <v>0</v>
      </c>
      <c r="AA706" s="215" t="s">
        <v>20</v>
      </c>
      <c r="AB706" s="215"/>
      <c r="AC706" s="215"/>
      <c r="AD706" s="215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16" t="str">
        <f>IF(Y711&lt;0,"NO PAGAR","COBRAR'")</f>
        <v>COBRAR'</v>
      </c>
      <c r="Y712" s="216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216" t="str">
        <f>IF(C711&lt;0,"NO PAGAR","COBRAR'")</f>
        <v>COBRAR'</v>
      </c>
      <c r="C713" s="216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209" t="s">
        <v>9</v>
      </c>
      <c r="C714" s="2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209" t="s">
        <v>9</v>
      </c>
      <c r="Y714" s="2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211" t="s">
        <v>7</v>
      </c>
      <c r="F722" s="212"/>
      <c r="G722" s="213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211" t="s">
        <v>7</v>
      </c>
      <c r="AB722" s="212"/>
      <c r="AC722" s="213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211" t="s">
        <v>7</v>
      </c>
      <c r="O724" s="212"/>
      <c r="P724" s="212"/>
      <c r="Q724" s="213"/>
      <c r="R724" s="18">
        <f>SUM(R708:R723)</f>
        <v>0</v>
      </c>
      <c r="S724" s="3"/>
      <c r="V724" s="17"/>
      <c r="X724" s="12"/>
      <c r="Y724" s="10"/>
      <c r="AJ724" s="211" t="s">
        <v>7</v>
      </c>
      <c r="AK724" s="212"/>
      <c r="AL724" s="212"/>
      <c r="AM724" s="213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217" t="s">
        <v>29</v>
      </c>
      <c r="AD748" s="217"/>
      <c r="AE748" s="217"/>
    </row>
    <row r="749" spans="8:31">
      <c r="H749" s="214" t="s">
        <v>28</v>
      </c>
      <c r="I749" s="214"/>
      <c r="J749" s="214"/>
      <c r="V749" s="17"/>
      <c r="AC749" s="217"/>
      <c r="AD749" s="217"/>
      <c r="AE749" s="217"/>
    </row>
    <row r="750" spans="8:31">
      <c r="H750" s="214"/>
      <c r="I750" s="214"/>
      <c r="J750" s="214"/>
      <c r="V750" s="17"/>
      <c r="AC750" s="217"/>
      <c r="AD750" s="217"/>
      <c r="AE750" s="217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215" t="s">
        <v>20</v>
      </c>
      <c r="F754" s="215"/>
      <c r="G754" s="215"/>
      <c r="H754" s="215"/>
      <c r="V754" s="17"/>
      <c r="X754" s="23" t="s">
        <v>32</v>
      </c>
      <c r="Y754" s="20">
        <f>IF(B754="PAGADO",0,C759)</f>
        <v>0</v>
      </c>
      <c r="AA754" s="215" t="s">
        <v>20</v>
      </c>
      <c r="AB754" s="215"/>
      <c r="AC754" s="215"/>
      <c r="AD754" s="215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218" t="str">
        <f>IF(C759&lt;0,"NO PAGAR","COBRAR")</f>
        <v>COBRAR</v>
      </c>
      <c r="C760" s="218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18" t="str">
        <f>IF(Y759&lt;0,"NO PAGAR","COBRAR")</f>
        <v>COBRAR</v>
      </c>
      <c r="Y760" s="218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209" t="s">
        <v>9</v>
      </c>
      <c r="C761" s="2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209" t="s">
        <v>9</v>
      </c>
      <c r="Y761" s="2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211" t="s">
        <v>7</v>
      </c>
      <c r="F770" s="212"/>
      <c r="G770" s="213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211" t="s">
        <v>7</v>
      </c>
      <c r="AB770" s="212"/>
      <c r="AC770" s="213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211" t="s">
        <v>7</v>
      </c>
      <c r="O772" s="212"/>
      <c r="P772" s="212"/>
      <c r="Q772" s="213"/>
      <c r="R772" s="18">
        <f>SUM(R756:R771)</f>
        <v>0</v>
      </c>
      <c r="S772" s="3"/>
      <c r="V772" s="17"/>
      <c r="X772" s="12"/>
      <c r="Y772" s="10"/>
      <c r="AJ772" s="211" t="s">
        <v>7</v>
      </c>
      <c r="AK772" s="212"/>
      <c r="AL772" s="212"/>
      <c r="AM772" s="213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214" t="s">
        <v>30</v>
      </c>
      <c r="I794" s="214"/>
      <c r="J794" s="214"/>
      <c r="V794" s="17"/>
      <c r="AA794" s="214" t="s">
        <v>31</v>
      </c>
      <c r="AB794" s="214"/>
      <c r="AC794" s="214"/>
    </row>
    <row r="795" spans="1:43">
      <c r="H795" s="214"/>
      <c r="I795" s="214"/>
      <c r="J795" s="214"/>
      <c r="V795" s="17"/>
      <c r="AA795" s="214"/>
      <c r="AB795" s="214"/>
      <c r="AC795" s="214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215" t="s">
        <v>20</v>
      </c>
      <c r="F799" s="215"/>
      <c r="G799" s="215"/>
      <c r="H799" s="215"/>
      <c r="V799" s="17"/>
      <c r="X799" s="23" t="s">
        <v>32</v>
      </c>
      <c r="Y799" s="20">
        <f>IF(B1599="PAGADO",0,C804)</f>
        <v>0</v>
      </c>
      <c r="AA799" s="215" t="s">
        <v>20</v>
      </c>
      <c r="AB799" s="215"/>
      <c r="AC799" s="215"/>
      <c r="AD799" s="215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16" t="str">
        <f>IF(Y804&lt;0,"NO PAGAR","COBRAR'")</f>
        <v>COBRAR'</v>
      </c>
      <c r="Y805" s="216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216" t="str">
        <f>IF(C804&lt;0,"NO PAGAR","COBRAR'")</f>
        <v>COBRAR'</v>
      </c>
      <c r="C806" s="216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209" t="s">
        <v>9</v>
      </c>
      <c r="C807" s="2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209" t="s">
        <v>9</v>
      </c>
      <c r="Y807" s="2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211" t="s">
        <v>7</v>
      </c>
      <c r="F815" s="212"/>
      <c r="G815" s="213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211" t="s">
        <v>7</v>
      </c>
      <c r="AB815" s="212"/>
      <c r="AC815" s="213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211" t="s">
        <v>7</v>
      </c>
      <c r="O817" s="212"/>
      <c r="P817" s="212"/>
      <c r="Q817" s="213"/>
      <c r="R817" s="18">
        <f>SUM(R801:R816)</f>
        <v>0</v>
      </c>
      <c r="S817" s="3"/>
      <c r="V817" s="17"/>
      <c r="X817" s="12"/>
      <c r="Y817" s="10"/>
      <c r="AJ817" s="211" t="s">
        <v>7</v>
      </c>
      <c r="AK817" s="212"/>
      <c r="AL817" s="212"/>
      <c r="AM817" s="213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217" t="s">
        <v>29</v>
      </c>
      <c r="AD841" s="217"/>
      <c r="AE841" s="217"/>
    </row>
    <row r="842" spans="2:41">
      <c r="H842" s="214" t="s">
        <v>28</v>
      </c>
      <c r="I842" s="214"/>
      <c r="J842" s="214"/>
      <c r="V842" s="17"/>
      <c r="AC842" s="217"/>
      <c r="AD842" s="217"/>
      <c r="AE842" s="217"/>
    </row>
    <row r="843" spans="2:41">
      <c r="H843" s="214"/>
      <c r="I843" s="214"/>
      <c r="J843" s="214"/>
      <c r="V843" s="17"/>
      <c r="AC843" s="217"/>
      <c r="AD843" s="217"/>
      <c r="AE843" s="217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215" t="s">
        <v>20</v>
      </c>
      <c r="F847" s="215"/>
      <c r="G847" s="215"/>
      <c r="H847" s="215"/>
      <c r="V847" s="17"/>
      <c r="X847" s="23" t="s">
        <v>32</v>
      </c>
      <c r="Y847" s="20">
        <f>IF(B847="PAGADO",0,C852)</f>
        <v>0</v>
      </c>
      <c r="AA847" s="215" t="s">
        <v>20</v>
      </c>
      <c r="AB847" s="215"/>
      <c r="AC847" s="215"/>
      <c r="AD847" s="215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218" t="str">
        <f>IF(C852&lt;0,"NO PAGAR","COBRAR")</f>
        <v>COBRAR</v>
      </c>
      <c r="C853" s="218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18" t="str">
        <f>IF(Y852&lt;0,"NO PAGAR","COBRAR")</f>
        <v>COBRAR</v>
      </c>
      <c r="Y853" s="21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209" t="s">
        <v>9</v>
      </c>
      <c r="C854" s="2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09" t="s">
        <v>9</v>
      </c>
      <c r="Y854" s="2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211" t="s">
        <v>7</v>
      </c>
      <c r="F863" s="212"/>
      <c r="G863" s="213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211" t="s">
        <v>7</v>
      </c>
      <c r="AB863" s="212"/>
      <c r="AC863" s="213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211" t="s">
        <v>7</v>
      </c>
      <c r="O865" s="212"/>
      <c r="P865" s="212"/>
      <c r="Q865" s="213"/>
      <c r="R865" s="18">
        <f>SUM(R849:R864)</f>
        <v>0</v>
      </c>
      <c r="S865" s="3"/>
      <c r="V865" s="17"/>
      <c r="X865" s="12"/>
      <c r="Y865" s="10"/>
      <c r="AJ865" s="211" t="s">
        <v>7</v>
      </c>
      <c r="AK865" s="212"/>
      <c r="AL865" s="212"/>
      <c r="AM865" s="213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214" t="s">
        <v>30</v>
      </c>
      <c r="I887" s="214"/>
      <c r="J887" s="214"/>
      <c r="V887" s="17"/>
      <c r="AA887" s="214" t="s">
        <v>31</v>
      </c>
      <c r="AB887" s="214"/>
      <c r="AC887" s="214"/>
    </row>
    <row r="888" spans="1:43">
      <c r="H888" s="214"/>
      <c r="I888" s="214"/>
      <c r="J888" s="214"/>
      <c r="V888" s="17"/>
      <c r="AA888" s="214"/>
      <c r="AB888" s="214"/>
      <c r="AC888" s="214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215" t="s">
        <v>20</v>
      </c>
      <c r="F892" s="215"/>
      <c r="G892" s="215"/>
      <c r="H892" s="215"/>
      <c r="V892" s="17"/>
      <c r="X892" s="23" t="s">
        <v>32</v>
      </c>
      <c r="Y892" s="20">
        <f>IF(B1692="PAGADO",0,C897)</f>
        <v>0</v>
      </c>
      <c r="AA892" s="215" t="s">
        <v>20</v>
      </c>
      <c r="AB892" s="215"/>
      <c r="AC892" s="215"/>
      <c r="AD892" s="215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16" t="str">
        <f>IF(Y897&lt;0,"NO PAGAR","COBRAR'")</f>
        <v>COBRAR'</v>
      </c>
      <c r="Y898" s="216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216" t="str">
        <f>IF(C897&lt;0,"NO PAGAR","COBRAR'")</f>
        <v>COBRAR'</v>
      </c>
      <c r="C899" s="216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209" t="s">
        <v>9</v>
      </c>
      <c r="C900" s="2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09" t="s">
        <v>9</v>
      </c>
      <c r="Y900" s="2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211" t="s">
        <v>7</v>
      </c>
      <c r="F908" s="212"/>
      <c r="G908" s="213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211" t="s">
        <v>7</v>
      </c>
      <c r="AB908" s="212"/>
      <c r="AC908" s="213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211" t="s">
        <v>7</v>
      </c>
      <c r="O910" s="212"/>
      <c r="P910" s="212"/>
      <c r="Q910" s="213"/>
      <c r="R910" s="18">
        <f>SUM(R894:R909)</f>
        <v>0</v>
      </c>
      <c r="S910" s="3"/>
      <c r="V910" s="17"/>
      <c r="X910" s="12"/>
      <c r="Y910" s="10"/>
      <c r="AJ910" s="211" t="s">
        <v>7</v>
      </c>
      <c r="AK910" s="212"/>
      <c r="AL910" s="212"/>
      <c r="AM910" s="213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217" t="s">
        <v>29</v>
      </c>
      <c r="AD935" s="217"/>
      <c r="AE935" s="217"/>
    </row>
    <row r="936" spans="2:41">
      <c r="H936" s="214" t="s">
        <v>28</v>
      </c>
      <c r="I936" s="214"/>
      <c r="J936" s="214"/>
      <c r="V936" s="17"/>
      <c r="AC936" s="217"/>
      <c r="AD936" s="217"/>
      <c r="AE936" s="217"/>
    </row>
    <row r="937" spans="2:41">
      <c r="H937" s="214"/>
      <c r="I937" s="214"/>
      <c r="J937" s="214"/>
      <c r="V937" s="17"/>
      <c r="AC937" s="217"/>
      <c r="AD937" s="217"/>
      <c r="AE937" s="217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215" t="s">
        <v>20</v>
      </c>
      <c r="F941" s="215"/>
      <c r="G941" s="215"/>
      <c r="H941" s="215"/>
      <c r="V941" s="17"/>
      <c r="X941" s="23" t="s">
        <v>32</v>
      </c>
      <c r="Y941" s="20">
        <f>IF(B941="PAGADO",0,C946)</f>
        <v>0</v>
      </c>
      <c r="AA941" s="215" t="s">
        <v>20</v>
      </c>
      <c r="AB941" s="215"/>
      <c r="AC941" s="215"/>
      <c r="AD941" s="215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218" t="str">
        <f>IF(C946&lt;0,"NO PAGAR","COBRAR")</f>
        <v>COBRAR</v>
      </c>
      <c r="C947" s="218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18" t="str">
        <f>IF(Y946&lt;0,"NO PAGAR","COBRAR")</f>
        <v>COBRAR</v>
      </c>
      <c r="Y947" s="21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209" t="s">
        <v>9</v>
      </c>
      <c r="C948" s="2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209" t="s">
        <v>9</v>
      </c>
      <c r="Y948" s="2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211" t="s">
        <v>7</v>
      </c>
      <c r="F957" s="212"/>
      <c r="G957" s="213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211" t="s">
        <v>7</v>
      </c>
      <c r="AB957" s="212"/>
      <c r="AC957" s="213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211" t="s">
        <v>7</v>
      </c>
      <c r="O959" s="212"/>
      <c r="P959" s="212"/>
      <c r="Q959" s="213"/>
      <c r="R959" s="18">
        <f>SUM(R943:R958)</f>
        <v>0</v>
      </c>
      <c r="S959" s="3"/>
      <c r="V959" s="17"/>
      <c r="X959" s="12"/>
      <c r="Y959" s="10"/>
      <c r="AJ959" s="211" t="s">
        <v>7</v>
      </c>
      <c r="AK959" s="212"/>
      <c r="AL959" s="212"/>
      <c r="AM959" s="213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214" t="s">
        <v>30</v>
      </c>
      <c r="I981" s="214"/>
      <c r="J981" s="214"/>
      <c r="V981" s="17"/>
      <c r="AA981" s="214" t="s">
        <v>31</v>
      </c>
      <c r="AB981" s="214"/>
      <c r="AC981" s="214"/>
    </row>
    <row r="982" spans="1:43">
      <c r="H982" s="214"/>
      <c r="I982" s="214"/>
      <c r="J982" s="214"/>
      <c r="V982" s="17"/>
      <c r="AA982" s="214"/>
      <c r="AB982" s="214"/>
      <c r="AC982" s="214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215" t="s">
        <v>20</v>
      </c>
      <c r="F986" s="215"/>
      <c r="G986" s="215"/>
      <c r="H986" s="215"/>
      <c r="V986" s="17"/>
      <c r="X986" s="23" t="s">
        <v>32</v>
      </c>
      <c r="Y986" s="20">
        <f>IF(B1786="PAGADO",0,C991)</f>
        <v>0</v>
      </c>
      <c r="AA986" s="215" t="s">
        <v>20</v>
      </c>
      <c r="AB986" s="215"/>
      <c r="AC986" s="215"/>
      <c r="AD986" s="215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16" t="str">
        <f>IF(Y991&lt;0,"NO PAGAR","COBRAR'")</f>
        <v>COBRAR'</v>
      </c>
      <c r="Y992" s="216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216" t="str">
        <f>IF(C991&lt;0,"NO PAGAR","COBRAR'")</f>
        <v>COBRAR'</v>
      </c>
      <c r="C993" s="216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209" t="s">
        <v>9</v>
      </c>
      <c r="C994" s="2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09" t="s">
        <v>9</v>
      </c>
      <c r="Y994" s="2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211" t="s">
        <v>7</v>
      </c>
      <c r="F1002" s="212"/>
      <c r="G1002" s="213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211" t="s">
        <v>7</v>
      </c>
      <c r="AB1002" s="212"/>
      <c r="AC1002" s="213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211" t="s">
        <v>7</v>
      </c>
      <c r="O1004" s="212"/>
      <c r="P1004" s="212"/>
      <c r="Q1004" s="213"/>
      <c r="R1004" s="18">
        <f>SUM(R988:R1003)</f>
        <v>0</v>
      </c>
      <c r="S1004" s="3"/>
      <c r="V1004" s="17"/>
      <c r="X1004" s="12"/>
      <c r="Y1004" s="10"/>
      <c r="AJ1004" s="211" t="s">
        <v>7</v>
      </c>
      <c r="AK1004" s="212"/>
      <c r="AL1004" s="212"/>
      <c r="AM1004" s="213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217" t="s">
        <v>29</v>
      </c>
      <c r="AD1028" s="217"/>
      <c r="AE1028" s="217"/>
    </row>
    <row r="1029" spans="2:41">
      <c r="H1029" s="214" t="s">
        <v>28</v>
      </c>
      <c r="I1029" s="214"/>
      <c r="J1029" s="214"/>
      <c r="V1029" s="17"/>
      <c r="AC1029" s="217"/>
      <c r="AD1029" s="217"/>
      <c r="AE1029" s="217"/>
    </row>
    <row r="1030" spans="2:41">
      <c r="H1030" s="214"/>
      <c r="I1030" s="214"/>
      <c r="J1030" s="214"/>
      <c r="V1030" s="17"/>
      <c r="AC1030" s="217"/>
      <c r="AD1030" s="217"/>
      <c r="AE1030" s="217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215" t="s">
        <v>20</v>
      </c>
      <c r="F1034" s="215"/>
      <c r="G1034" s="215"/>
      <c r="H1034" s="215"/>
      <c r="V1034" s="17"/>
      <c r="X1034" s="23" t="s">
        <v>32</v>
      </c>
      <c r="Y1034" s="20">
        <f>IF(B1034="PAGADO",0,C1039)</f>
        <v>0</v>
      </c>
      <c r="AA1034" s="215" t="s">
        <v>20</v>
      </c>
      <c r="AB1034" s="215"/>
      <c r="AC1034" s="215"/>
      <c r="AD1034" s="215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218" t="str">
        <f>IF(C1039&lt;0,"NO PAGAR","COBRAR")</f>
        <v>COBRAR</v>
      </c>
      <c r="C1040" s="218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18" t="str">
        <f>IF(Y1039&lt;0,"NO PAGAR","COBRAR")</f>
        <v>COBRAR</v>
      </c>
      <c r="Y1040" s="21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209" t="s">
        <v>9</v>
      </c>
      <c r="C1041" s="2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09" t="s">
        <v>9</v>
      </c>
      <c r="Y1041" s="2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211" t="s">
        <v>7</v>
      </c>
      <c r="F1050" s="212"/>
      <c r="G1050" s="213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211" t="s">
        <v>7</v>
      </c>
      <c r="AB1050" s="212"/>
      <c r="AC1050" s="213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211" t="s">
        <v>7</v>
      </c>
      <c r="O1052" s="212"/>
      <c r="P1052" s="212"/>
      <c r="Q1052" s="213"/>
      <c r="R1052" s="18">
        <f>SUM(R1036:R1051)</f>
        <v>0</v>
      </c>
      <c r="S1052" s="3"/>
      <c r="V1052" s="17"/>
      <c r="X1052" s="12"/>
      <c r="Y1052" s="10"/>
      <c r="AJ1052" s="211" t="s">
        <v>7</v>
      </c>
      <c r="AK1052" s="212"/>
      <c r="AL1052" s="212"/>
      <c r="AM1052" s="213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214" t="s">
        <v>30</v>
      </c>
      <c r="I1074" s="214"/>
      <c r="J1074" s="214"/>
      <c r="V1074" s="17"/>
      <c r="AA1074" s="214" t="s">
        <v>31</v>
      </c>
      <c r="AB1074" s="214"/>
      <c r="AC1074" s="214"/>
    </row>
    <row r="1075" spans="2:41">
      <c r="H1075" s="214"/>
      <c r="I1075" s="214"/>
      <c r="J1075" s="214"/>
      <c r="V1075" s="17"/>
      <c r="AA1075" s="214"/>
      <c r="AB1075" s="214"/>
      <c r="AC1075" s="214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215" t="s">
        <v>20</v>
      </c>
      <c r="F1079" s="215"/>
      <c r="G1079" s="215"/>
      <c r="H1079" s="215"/>
      <c r="V1079" s="17"/>
      <c r="X1079" s="23" t="s">
        <v>32</v>
      </c>
      <c r="Y1079" s="20">
        <f>IF(B1879="PAGADO",0,C1084)</f>
        <v>0</v>
      </c>
      <c r="AA1079" s="215" t="s">
        <v>20</v>
      </c>
      <c r="AB1079" s="215"/>
      <c r="AC1079" s="215"/>
      <c r="AD1079" s="215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16" t="str">
        <f>IF(Y1084&lt;0,"NO PAGAR","COBRAR'")</f>
        <v>COBRAR'</v>
      </c>
      <c r="Y1085" s="216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216" t="str">
        <f>IF(C1084&lt;0,"NO PAGAR","COBRAR'")</f>
        <v>COBRAR'</v>
      </c>
      <c r="C1086" s="216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209" t="s">
        <v>9</v>
      </c>
      <c r="C1087" s="2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209" t="s">
        <v>9</v>
      </c>
      <c r="Y1087" s="21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211" t="s">
        <v>7</v>
      </c>
      <c r="F1095" s="212"/>
      <c r="G1095" s="213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211" t="s">
        <v>7</v>
      </c>
      <c r="AB1095" s="212"/>
      <c r="AC1095" s="213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211" t="s">
        <v>7</v>
      </c>
      <c r="O1097" s="212"/>
      <c r="P1097" s="212"/>
      <c r="Q1097" s="213"/>
      <c r="R1097" s="18">
        <f>SUM(R1081:R1096)</f>
        <v>0</v>
      </c>
      <c r="S1097" s="3"/>
      <c r="V1097" s="17"/>
      <c r="X1097" s="12"/>
      <c r="Y1097" s="10"/>
      <c r="AJ1097" s="211" t="s">
        <v>7</v>
      </c>
      <c r="AK1097" s="212"/>
      <c r="AL1097" s="212"/>
      <c r="AM1097" s="213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A940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4" t="s">
        <v>28</v>
      </c>
      <c r="I3" s="214"/>
      <c r="J3" s="214"/>
      <c r="V3" s="17"/>
      <c r="AC3" s="217"/>
      <c r="AD3" s="217"/>
      <c r="AE3" s="217"/>
    </row>
    <row r="4" spans="2:41">
      <c r="H4" s="214"/>
      <c r="I4" s="214"/>
      <c r="J4" s="214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15" t="s">
        <v>224</v>
      </c>
      <c r="F8" s="215"/>
      <c r="G8" s="215"/>
      <c r="H8" s="215"/>
      <c r="V8" s="17"/>
      <c r="X8" s="23" t="s">
        <v>156</v>
      </c>
      <c r="Y8" s="20">
        <f>IF(B8="PAGADO",0,C13)</f>
        <v>0</v>
      </c>
      <c r="AA8" s="215" t="s">
        <v>215</v>
      </c>
      <c r="AB8" s="215"/>
      <c r="AC8" s="215"/>
      <c r="AD8" s="215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8" t="str">
        <f>IF(C13&lt;0,"NO PAGAR","COBRAR")</f>
        <v>COBRAR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COBRAR</v>
      </c>
      <c r="Y14" s="21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>
      <c r="H49" s="214"/>
      <c r="I49" s="214"/>
      <c r="J49" s="214"/>
      <c r="V49" s="17"/>
      <c r="AA49" s="214"/>
      <c r="AB49" s="214"/>
      <c r="AC49" s="21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15" t="s">
        <v>202</v>
      </c>
      <c r="F53" s="215"/>
      <c r="G53" s="215"/>
      <c r="H53" s="215"/>
      <c r="V53" s="17"/>
      <c r="X53" s="23" t="s">
        <v>82</v>
      </c>
      <c r="Y53" s="20">
        <f>IF(B53="PAGADO",0,C58)</f>
        <v>0</v>
      </c>
      <c r="AA53" s="215" t="s">
        <v>238</v>
      </c>
      <c r="AB53" s="215"/>
      <c r="AC53" s="215"/>
      <c r="AD53" s="215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6" t="str">
        <f>IF(Y58&lt;0,"NO PAGAR","COBRAR'")</f>
        <v>COBRAR'</v>
      </c>
      <c r="Y59" s="21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6" t="str">
        <f>IF(C58&lt;0,"NO PAGAR","COBRAR'")</f>
        <v>COBRAR'</v>
      </c>
      <c r="C60" s="21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7" t="s">
        <v>29</v>
      </c>
      <c r="AD100" s="217"/>
      <c r="AE100" s="217"/>
    </row>
    <row r="101" spans="2:41">
      <c r="H101" s="214" t="s">
        <v>28</v>
      </c>
      <c r="I101" s="214"/>
      <c r="J101" s="214"/>
      <c r="V101" s="17"/>
      <c r="AC101" s="217"/>
      <c r="AD101" s="217"/>
      <c r="AE101" s="217"/>
    </row>
    <row r="102" spans="2:41">
      <c r="H102" s="214"/>
      <c r="I102" s="214"/>
      <c r="J102" s="214"/>
      <c r="V102" s="17"/>
      <c r="AC102" s="217"/>
      <c r="AD102" s="217"/>
      <c r="AE102" s="21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15"/>
      <c r="F106" s="215"/>
      <c r="G106" s="215"/>
      <c r="H106" s="215"/>
      <c r="V106" s="17"/>
      <c r="X106" s="23" t="s">
        <v>32</v>
      </c>
      <c r="Y106" s="20">
        <f>IF(B106="PAGADO",0,C111)</f>
        <v>0</v>
      </c>
      <c r="AA106" s="215" t="s">
        <v>20</v>
      </c>
      <c r="AB106" s="215"/>
      <c r="AC106" s="215"/>
      <c r="AD106" s="215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8" t="str">
        <f>IF(C111&lt;0,"NO PAGAR","COBRAR")</f>
        <v>COBRAR</v>
      </c>
      <c r="C112" s="21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8" t="str">
        <f>IF(Y111&lt;0,"NO PAGAR","COBRAR")</f>
        <v>COBRAR</v>
      </c>
      <c r="Y112" s="21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09" t="s">
        <v>9</v>
      </c>
      <c r="C113" s="2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1" t="s">
        <v>7</v>
      </c>
      <c r="F122" s="212"/>
      <c r="G122" s="21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1" t="s">
        <v>7</v>
      </c>
      <c r="O124" s="212"/>
      <c r="P124" s="212"/>
      <c r="Q124" s="213"/>
      <c r="R124" s="18">
        <f>SUM(R108:R123)</f>
        <v>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4" t="s">
        <v>30</v>
      </c>
      <c r="I146" s="214"/>
      <c r="J146" s="214"/>
      <c r="V146" s="17"/>
      <c r="AA146" s="214" t="s">
        <v>31</v>
      </c>
      <c r="AB146" s="214"/>
      <c r="AC146" s="214"/>
    </row>
    <row r="147" spans="2:41">
      <c r="H147" s="214"/>
      <c r="I147" s="214"/>
      <c r="J147" s="214"/>
      <c r="V147" s="17"/>
      <c r="AA147" s="214"/>
      <c r="AB147" s="214"/>
      <c r="AC147" s="21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215" t="s">
        <v>20</v>
      </c>
      <c r="F151" s="215"/>
      <c r="G151" s="215"/>
      <c r="H151" s="215"/>
      <c r="V151" s="17"/>
      <c r="X151" s="23" t="s">
        <v>32</v>
      </c>
      <c r="Y151" s="20">
        <f>IF(B151="PAGADO",0,C156)</f>
        <v>0</v>
      </c>
      <c r="AA151" s="215" t="s">
        <v>20</v>
      </c>
      <c r="AB151" s="215"/>
      <c r="AC151" s="215"/>
      <c r="AD151" s="215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6" t="str">
        <f>IF(Y156&lt;0,"NO PAGAR","COBRAR'")</f>
        <v>COBRAR'</v>
      </c>
      <c r="Y157" s="21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6" t="str">
        <f>IF(C156&lt;0,"NO PAGAR","COBRAR'")</f>
        <v>COBRAR'</v>
      </c>
      <c r="C158" s="21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09" t="s">
        <v>9</v>
      </c>
      <c r="C159" s="21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09" t="s">
        <v>9</v>
      </c>
      <c r="Y159" s="2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1" t="s">
        <v>7</v>
      </c>
      <c r="F167" s="212"/>
      <c r="G167" s="21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1" t="s">
        <v>7</v>
      </c>
      <c r="AB167" s="212"/>
      <c r="AC167" s="21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1" t="s">
        <v>7</v>
      </c>
      <c r="O169" s="212"/>
      <c r="P169" s="212"/>
      <c r="Q169" s="213"/>
      <c r="R169" s="18">
        <f>SUM(R153:R168)</f>
        <v>0</v>
      </c>
      <c r="S169" s="3"/>
      <c r="V169" s="17"/>
      <c r="X169" s="12"/>
      <c r="Y169" s="10"/>
      <c r="AJ169" s="211" t="s">
        <v>7</v>
      </c>
      <c r="AK169" s="212"/>
      <c r="AL169" s="212"/>
      <c r="AM169" s="213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17" t="s">
        <v>29</v>
      </c>
      <c r="AD194" s="217"/>
      <c r="AE194" s="217"/>
    </row>
    <row r="195" spans="2:41">
      <c r="H195" s="214" t="s">
        <v>28</v>
      </c>
      <c r="I195" s="214"/>
      <c r="J195" s="214"/>
      <c r="V195" s="17"/>
      <c r="AC195" s="217"/>
      <c r="AD195" s="217"/>
      <c r="AE195" s="217"/>
    </row>
    <row r="196" spans="2:41">
      <c r="H196" s="214"/>
      <c r="I196" s="214"/>
      <c r="J196" s="214"/>
      <c r="V196" s="17"/>
      <c r="AC196" s="217"/>
      <c r="AD196" s="217"/>
      <c r="AE196" s="217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215" t="s">
        <v>398</v>
      </c>
      <c r="F200" s="215"/>
      <c r="G200" s="215"/>
      <c r="H200" s="215"/>
      <c r="V200" s="17"/>
      <c r="X200" s="23" t="s">
        <v>82</v>
      </c>
      <c r="Y200" s="20">
        <f>IF(B200="PAGADO",0,C205)</f>
        <v>0</v>
      </c>
      <c r="AA200" s="215" t="s">
        <v>435</v>
      </c>
      <c r="AB200" s="215"/>
      <c r="AC200" s="215"/>
      <c r="AD200" s="215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18" t="str">
        <f>IF(C205&lt;0,"NO PAGAR","COBRAR")</f>
        <v>COBRAR</v>
      </c>
      <c r="C206" s="21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18" t="str">
        <f>IF(Y205&lt;0,"NO PAGAR","COBRAR")</f>
        <v>COBRAR</v>
      </c>
      <c r="Y206" s="21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09" t="s">
        <v>9</v>
      </c>
      <c r="C207" s="2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09" t="s">
        <v>9</v>
      </c>
      <c r="Y207" s="21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1" t="s">
        <v>7</v>
      </c>
      <c r="F216" s="212"/>
      <c r="G216" s="213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1" t="s">
        <v>7</v>
      </c>
      <c r="AB216" s="212"/>
      <c r="AC216" s="213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1" t="s">
        <v>7</v>
      </c>
      <c r="O218" s="212"/>
      <c r="P218" s="212"/>
      <c r="Q218" s="213"/>
      <c r="R218" s="18">
        <f>SUM(R202:R217)</f>
        <v>50</v>
      </c>
      <c r="S218" s="3"/>
      <c r="V218" s="17"/>
      <c r="X218" s="12"/>
      <c r="Y218" s="10"/>
      <c r="AJ218" s="211" t="s">
        <v>7</v>
      </c>
      <c r="AK218" s="212"/>
      <c r="AL218" s="212"/>
      <c r="AM218" s="213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14" t="s">
        <v>30</v>
      </c>
      <c r="I240" s="214"/>
      <c r="J240" s="214"/>
      <c r="V240" s="17"/>
      <c r="AA240" s="214" t="s">
        <v>31</v>
      </c>
      <c r="AB240" s="214"/>
      <c r="AC240" s="214"/>
    </row>
    <row r="241" spans="2:41">
      <c r="H241" s="214"/>
      <c r="I241" s="214"/>
      <c r="J241" s="214"/>
      <c r="V241" s="17"/>
      <c r="AA241" s="214"/>
      <c r="AB241" s="214"/>
      <c r="AC241" s="214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215" t="s">
        <v>513</v>
      </c>
      <c r="F245" s="215"/>
      <c r="G245" s="215"/>
      <c r="H245" s="215"/>
      <c r="O245" s="239" t="s">
        <v>248</v>
      </c>
      <c r="P245" s="239"/>
      <c r="Q245" s="239"/>
      <c r="R245" s="239"/>
      <c r="V245" s="17"/>
      <c r="X245" s="23" t="s">
        <v>32</v>
      </c>
      <c r="Y245" s="20">
        <f>IF(B245="PAGADO",0,C250)</f>
        <v>0</v>
      </c>
      <c r="AA245" s="215" t="s">
        <v>398</v>
      </c>
      <c r="AB245" s="215"/>
      <c r="AC245" s="215"/>
      <c r="AD245" s="215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216" t="str">
        <f>IF(Y250&lt;0,"NO PAGAR","COBRAR'")</f>
        <v>NO PAGAR</v>
      </c>
      <c r="Y251" s="216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16" t="str">
        <f>IF(C250&lt;0,"NO PAGAR","COBRAR'")</f>
        <v>COBRAR'</v>
      </c>
      <c r="C252" s="216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09" t="s">
        <v>9</v>
      </c>
      <c r="C253" s="2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09" t="s">
        <v>9</v>
      </c>
      <c r="Y253" s="2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1" t="s">
        <v>7</v>
      </c>
      <c r="F261" s="212"/>
      <c r="G261" s="213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1" t="s">
        <v>7</v>
      </c>
      <c r="AB261" s="212"/>
      <c r="AC261" s="213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1" t="s">
        <v>7</v>
      </c>
      <c r="O263" s="212"/>
      <c r="P263" s="212"/>
      <c r="Q263" s="213"/>
      <c r="R263" s="18">
        <f>SUM(R247:R262)</f>
        <v>520</v>
      </c>
      <c r="S263" s="3"/>
      <c r="V263" s="17"/>
      <c r="X263" s="12"/>
      <c r="Y263" s="10"/>
      <c r="AE263" t="s">
        <v>559</v>
      </c>
      <c r="AJ263" s="211" t="s">
        <v>7</v>
      </c>
      <c r="AK263" s="212"/>
      <c r="AL263" s="212"/>
      <c r="AM263" s="213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17" t="s">
        <v>29</v>
      </c>
      <c r="AD286" s="217"/>
      <c r="AE286" s="217"/>
    </row>
    <row r="287" spans="2:31">
      <c r="H287" s="214" t="s">
        <v>28</v>
      </c>
      <c r="I287" s="214"/>
      <c r="J287" s="214"/>
      <c r="V287" s="17"/>
      <c r="AC287" s="217"/>
      <c r="AD287" s="217"/>
      <c r="AE287" s="217"/>
    </row>
    <row r="288" spans="2:31">
      <c r="H288" s="214"/>
      <c r="I288" s="214"/>
      <c r="J288" s="214"/>
      <c r="V288" s="17"/>
      <c r="AC288" s="217"/>
      <c r="AD288" s="217"/>
      <c r="AE288" s="217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215" t="s">
        <v>20</v>
      </c>
      <c r="F292" s="215"/>
      <c r="G292" s="215"/>
      <c r="H292" s="215"/>
      <c r="V292" s="17"/>
      <c r="X292" s="23" t="s">
        <v>32</v>
      </c>
      <c r="Y292" s="20">
        <f>IF(B292="PAGADO",0,C297)</f>
        <v>-200</v>
      </c>
      <c r="AA292" s="215" t="s">
        <v>610</v>
      </c>
      <c r="AB292" s="215"/>
      <c r="AC292" s="215"/>
      <c r="AD292" s="215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18" t="str">
        <f>IF(C297&lt;0,"NO PAGAR","COBRAR")</f>
        <v>NO PAGAR</v>
      </c>
      <c r="C298" s="21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18" t="str">
        <f>IF(Y297&lt;0,"NO PAGAR","COBRAR")</f>
        <v>COBRAR</v>
      </c>
      <c r="Y298" s="21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09" t="s">
        <v>9</v>
      </c>
      <c r="C299" s="2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09" t="s">
        <v>9</v>
      </c>
      <c r="Y299" s="21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1" t="s">
        <v>7</v>
      </c>
      <c r="F308" s="212"/>
      <c r="G308" s="21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211" t="s">
        <v>7</v>
      </c>
      <c r="AB308" s="212"/>
      <c r="AC308" s="213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1" t="s">
        <v>7</v>
      </c>
      <c r="O310" s="212"/>
      <c r="P310" s="212"/>
      <c r="Q310" s="213"/>
      <c r="R310" s="18">
        <f>SUM(R294:R309)</f>
        <v>0</v>
      </c>
      <c r="S310" s="3"/>
      <c r="V310" s="17"/>
      <c r="X310" s="12"/>
      <c r="Y310" s="10"/>
      <c r="AJ310" s="211" t="s">
        <v>7</v>
      </c>
      <c r="AK310" s="212"/>
      <c r="AL310" s="212"/>
      <c r="AM310" s="213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14" t="s">
        <v>30</v>
      </c>
      <c r="I332" s="214"/>
      <c r="J332" s="214"/>
      <c r="V332" s="17"/>
      <c r="AA332" s="214" t="s">
        <v>31</v>
      </c>
      <c r="AB332" s="214"/>
      <c r="AC332" s="214"/>
    </row>
    <row r="333" spans="1:43">
      <c r="H333" s="214"/>
      <c r="I333" s="214"/>
      <c r="J333" s="214"/>
      <c r="V333" s="17"/>
      <c r="AA333" s="214"/>
      <c r="AB333" s="214"/>
      <c r="AC333" s="214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215" t="s">
        <v>20</v>
      </c>
      <c r="F337" s="215"/>
      <c r="G337" s="215"/>
      <c r="H337" s="215"/>
      <c r="V337" s="17"/>
      <c r="X337" s="23" t="s">
        <v>32</v>
      </c>
      <c r="Y337" s="20">
        <f>IF(B1129="PAGADO",0,C342)</f>
        <v>14</v>
      </c>
      <c r="AA337" s="215" t="s">
        <v>20</v>
      </c>
      <c r="AB337" s="215"/>
      <c r="AC337" s="215"/>
      <c r="AD337" s="215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16" t="str">
        <f>IF(Y342&lt;0,"NO PAGAR","COBRAR'")</f>
        <v>COBRAR'</v>
      </c>
      <c r="Y343" s="216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16" t="str">
        <f>IF(C342&lt;0,"NO PAGAR","COBRAR'")</f>
        <v>COBRAR'</v>
      </c>
      <c r="C344" s="216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209" t="s">
        <v>9</v>
      </c>
      <c r="C345" s="2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09" t="s">
        <v>9</v>
      </c>
      <c r="Y345" s="2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1" t="s">
        <v>7</v>
      </c>
      <c r="F353" s="212"/>
      <c r="G353" s="213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1" t="s">
        <v>7</v>
      </c>
      <c r="AB353" s="212"/>
      <c r="AC353" s="213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1" t="s">
        <v>7</v>
      </c>
      <c r="O355" s="212"/>
      <c r="P355" s="212"/>
      <c r="Q355" s="213"/>
      <c r="R355" s="18">
        <f>SUM(R339:R354)</f>
        <v>0</v>
      </c>
      <c r="S355" s="3"/>
      <c r="V355" s="17"/>
      <c r="X355" s="12"/>
      <c r="Y355" s="10"/>
      <c r="AJ355" s="211" t="s">
        <v>7</v>
      </c>
      <c r="AK355" s="212"/>
      <c r="AL355" s="212"/>
      <c r="AM355" s="213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17" t="s">
        <v>29</v>
      </c>
      <c r="AD379" s="217"/>
      <c r="AE379" s="217"/>
    </row>
    <row r="380" spans="2:31">
      <c r="H380" s="214" t="s">
        <v>28</v>
      </c>
      <c r="I380" s="214"/>
      <c r="J380" s="214"/>
      <c r="V380" s="17"/>
      <c r="AC380" s="217"/>
      <c r="AD380" s="217"/>
      <c r="AE380" s="217"/>
    </row>
    <row r="381" spans="2:31">
      <c r="H381" s="214"/>
      <c r="I381" s="214"/>
      <c r="J381" s="214"/>
      <c r="V381" s="17"/>
      <c r="AC381" s="217"/>
      <c r="AD381" s="217"/>
      <c r="AE381" s="217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215" t="s">
        <v>20</v>
      </c>
      <c r="F385" s="215"/>
      <c r="G385" s="215"/>
      <c r="H385" s="215"/>
      <c r="V385" s="17"/>
      <c r="X385" s="23" t="s">
        <v>32</v>
      </c>
      <c r="Y385" s="20">
        <f>IF(B385="PAGADO",0,C390)</f>
        <v>14</v>
      </c>
      <c r="AA385" s="215" t="s">
        <v>20</v>
      </c>
      <c r="AB385" s="215"/>
      <c r="AC385" s="215"/>
      <c r="AD385" s="215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18" t="str">
        <f>IF(C390&lt;0,"NO PAGAR","COBRAR")</f>
        <v>COBRAR</v>
      </c>
      <c r="C391" s="218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18" t="str">
        <f>IF(Y390&lt;0,"NO PAGAR","COBRAR")</f>
        <v>COBRAR</v>
      </c>
      <c r="Y391" s="218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209" t="s">
        <v>9</v>
      </c>
      <c r="C392" s="2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09" t="s">
        <v>9</v>
      </c>
      <c r="Y392" s="2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211" t="s">
        <v>7</v>
      </c>
      <c r="F401" s="212"/>
      <c r="G401" s="213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1" t="s">
        <v>7</v>
      </c>
      <c r="AB401" s="212"/>
      <c r="AC401" s="213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211" t="s">
        <v>7</v>
      </c>
      <c r="O403" s="212"/>
      <c r="P403" s="212"/>
      <c r="Q403" s="213"/>
      <c r="R403" s="18">
        <f>SUM(R387:R402)</f>
        <v>0</v>
      </c>
      <c r="S403" s="3"/>
      <c r="V403" s="17"/>
      <c r="X403" s="12"/>
      <c r="Y403" s="10"/>
      <c r="AJ403" s="211" t="s">
        <v>7</v>
      </c>
      <c r="AK403" s="212"/>
      <c r="AL403" s="212"/>
      <c r="AM403" s="213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821</v>
      </c>
      <c r="H425" s="214" t="s">
        <v>30</v>
      </c>
      <c r="I425" s="214"/>
      <c r="J425" s="214"/>
      <c r="V425" s="17"/>
      <c r="AA425" s="214" t="s">
        <v>31</v>
      </c>
      <c r="AB425" s="214"/>
      <c r="AC425" s="214"/>
    </row>
    <row r="426" spans="1:43">
      <c r="H426" s="214"/>
      <c r="I426" s="214"/>
      <c r="J426" s="214"/>
      <c r="V426" s="17"/>
      <c r="AA426" s="214"/>
      <c r="AB426" s="214"/>
      <c r="AC426" s="214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215" t="s">
        <v>435</v>
      </c>
      <c r="F430" s="215"/>
      <c r="G430" s="215"/>
      <c r="H430" s="215"/>
      <c r="V430" s="17"/>
      <c r="X430" s="23" t="s">
        <v>75</v>
      </c>
      <c r="Y430" s="20">
        <f>IF(B430="PAGADO",0,C435)</f>
        <v>0</v>
      </c>
      <c r="AA430" s="215" t="s">
        <v>20</v>
      </c>
      <c r="AB430" s="215"/>
      <c r="AC430" s="215"/>
      <c r="AD430" s="215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16" t="str">
        <f>IF(Y435&lt;0,"NO PAGAR","COBRAR'")</f>
        <v>COBRAR'</v>
      </c>
      <c r="Y436" s="216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16" t="str">
        <f>IF(C435&lt;0,"NO PAGAR","COBRAR'")</f>
        <v>COBRAR'</v>
      </c>
      <c r="C437" s="216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209" t="s">
        <v>9</v>
      </c>
      <c r="C438" s="2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09" t="s">
        <v>9</v>
      </c>
      <c r="Y438" s="2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211" t="s">
        <v>7</v>
      </c>
      <c r="F446" s="212"/>
      <c r="G446" s="213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1" t="s">
        <v>7</v>
      </c>
      <c r="AB446" s="212"/>
      <c r="AC446" s="213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211" t="s">
        <v>7</v>
      </c>
      <c r="O448" s="212"/>
      <c r="P448" s="212"/>
      <c r="Q448" s="213"/>
      <c r="R448" s="18">
        <f>SUM(R432:R447)</f>
        <v>0</v>
      </c>
      <c r="S448" s="3"/>
      <c r="V448" s="17"/>
      <c r="X448" s="12"/>
      <c r="Y448" s="10"/>
      <c r="AJ448" s="211" t="s">
        <v>7</v>
      </c>
      <c r="AK448" s="212"/>
      <c r="AL448" s="212"/>
      <c r="AM448" s="213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217" t="s">
        <v>29</v>
      </c>
      <c r="AD468" s="217"/>
      <c r="AE468" s="217"/>
    </row>
    <row r="469" spans="2:41">
      <c r="H469" s="214" t="s">
        <v>28</v>
      </c>
      <c r="I469" s="214"/>
      <c r="J469" s="214"/>
      <c r="V469" s="17"/>
      <c r="AC469" s="217"/>
      <c r="AD469" s="217"/>
      <c r="AE469" s="217"/>
    </row>
    <row r="470" spans="2:41">
      <c r="H470" s="214"/>
      <c r="I470" s="214"/>
      <c r="J470" s="214"/>
      <c r="V470" s="17"/>
      <c r="AC470" s="217"/>
      <c r="AD470" s="217"/>
      <c r="AE470" s="217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215" t="s">
        <v>20</v>
      </c>
      <c r="F474" s="215"/>
      <c r="G474" s="215"/>
      <c r="H474" s="215"/>
      <c r="V474" s="17"/>
      <c r="X474" s="23" t="s">
        <v>32</v>
      </c>
      <c r="Y474" s="20">
        <f>IF(B474="PAGADO",0,C479)</f>
        <v>0</v>
      </c>
      <c r="AA474" s="215" t="s">
        <v>20</v>
      </c>
      <c r="AB474" s="215"/>
      <c r="AC474" s="215"/>
      <c r="AD474" s="215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218" t="str">
        <f>IF(C479&lt;0,"NO PAGAR","COBRAR")</f>
        <v>COBRAR</v>
      </c>
      <c r="C480" s="218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18" t="str">
        <f>IF(Y479&lt;0,"NO PAGAR","COBRAR")</f>
        <v>COBRAR</v>
      </c>
      <c r="Y480" s="218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209" t="s">
        <v>9</v>
      </c>
      <c r="C481" s="2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209" t="s">
        <v>9</v>
      </c>
      <c r="Y481" s="2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211" t="s">
        <v>7</v>
      </c>
      <c r="F490" s="212"/>
      <c r="G490" s="213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211" t="s">
        <v>7</v>
      </c>
      <c r="AB490" s="212"/>
      <c r="AC490" s="213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211" t="s">
        <v>7</v>
      </c>
      <c r="O492" s="212"/>
      <c r="P492" s="212"/>
      <c r="Q492" s="213"/>
      <c r="R492" s="18">
        <f>SUM(R476:R491)</f>
        <v>0</v>
      </c>
      <c r="S492" s="3"/>
      <c r="V492" s="17"/>
      <c r="X492" s="12"/>
      <c r="Y492" s="10"/>
      <c r="AJ492" s="211" t="s">
        <v>7</v>
      </c>
      <c r="AK492" s="212"/>
      <c r="AL492" s="212"/>
      <c r="AM492" s="213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214" t="s">
        <v>30</v>
      </c>
      <c r="I514" s="214"/>
      <c r="J514" s="214"/>
      <c r="V514" s="17"/>
      <c r="AA514" s="214" t="s">
        <v>31</v>
      </c>
      <c r="AB514" s="214"/>
      <c r="AC514" s="214"/>
    </row>
    <row r="515" spans="2:41">
      <c r="H515" s="214"/>
      <c r="I515" s="214"/>
      <c r="J515" s="214"/>
      <c r="V515" s="17"/>
      <c r="AA515" s="214"/>
      <c r="AB515" s="214"/>
      <c r="AC515" s="214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215" t="s">
        <v>20</v>
      </c>
      <c r="F519" s="215"/>
      <c r="G519" s="215"/>
      <c r="H519" s="215"/>
      <c r="V519" s="17"/>
      <c r="X519" s="23" t="s">
        <v>32</v>
      </c>
      <c r="Y519" s="20">
        <f>IF(B1319="PAGADO",0,C524)</f>
        <v>0</v>
      </c>
      <c r="AA519" s="215" t="s">
        <v>20</v>
      </c>
      <c r="AB519" s="215"/>
      <c r="AC519" s="215"/>
      <c r="AD519" s="215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16" t="str">
        <f>IF(Y524&lt;0,"NO PAGAR","COBRAR'")</f>
        <v>COBRAR'</v>
      </c>
      <c r="Y525" s="216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216" t="str">
        <f>IF(C524&lt;0,"NO PAGAR","COBRAR'")</f>
        <v>COBRAR'</v>
      </c>
      <c r="C526" s="216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209" t="s">
        <v>9</v>
      </c>
      <c r="C527" s="2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09" t="s">
        <v>9</v>
      </c>
      <c r="Y527" s="2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211" t="s">
        <v>7</v>
      </c>
      <c r="F535" s="212"/>
      <c r="G535" s="213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211" t="s">
        <v>7</v>
      </c>
      <c r="AB535" s="212"/>
      <c r="AC535" s="213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211" t="s">
        <v>7</v>
      </c>
      <c r="O537" s="212"/>
      <c r="P537" s="212"/>
      <c r="Q537" s="213"/>
      <c r="R537" s="18">
        <f>SUM(R521:R536)</f>
        <v>0</v>
      </c>
      <c r="S537" s="3"/>
      <c r="V537" s="17"/>
      <c r="X537" s="12"/>
      <c r="Y537" s="10"/>
      <c r="AJ537" s="211" t="s">
        <v>7</v>
      </c>
      <c r="AK537" s="212"/>
      <c r="AL537" s="212"/>
      <c r="AM537" s="213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217" t="s">
        <v>29</v>
      </c>
      <c r="AD567" s="217"/>
      <c r="AE567" s="217"/>
    </row>
    <row r="568" spans="2:41">
      <c r="H568" s="214" t="s">
        <v>28</v>
      </c>
      <c r="I568" s="214"/>
      <c r="J568" s="214"/>
      <c r="V568" s="17"/>
      <c r="AC568" s="217"/>
      <c r="AD568" s="217"/>
      <c r="AE568" s="217"/>
    </row>
    <row r="569" spans="2:41">
      <c r="H569" s="214"/>
      <c r="I569" s="214"/>
      <c r="J569" s="214"/>
      <c r="V569" s="17"/>
      <c r="AC569" s="217"/>
      <c r="AD569" s="217"/>
      <c r="AE569" s="217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215" t="s">
        <v>20</v>
      </c>
      <c r="F573" s="215"/>
      <c r="G573" s="215"/>
      <c r="H573" s="215"/>
      <c r="V573" s="17"/>
      <c r="X573" s="23" t="s">
        <v>32</v>
      </c>
      <c r="Y573" s="20">
        <f>IF(B573="PAGADO",0,C578)</f>
        <v>0</v>
      </c>
      <c r="AA573" s="215" t="s">
        <v>20</v>
      </c>
      <c r="AB573" s="215"/>
      <c r="AC573" s="215"/>
      <c r="AD573" s="215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218" t="str">
        <f>IF(C578&lt;0,"NO PAGAR","COBRAR")</f>
        <v>COBRAR</v>
      </c>
      <c r="C579" s="218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18" t="str">
        <f>IF(Y578&lt;0,"NO PAGAR","COBRAR")</f>
        <v>COBRAR</v>
      </c>
      <c r="Y579" s="218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209" t="s">
        <v>9</v>
      </c>
      <c r="C580" s="2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209" t="s">
        <v>9</v>
      </c>
      <c r="Y580" s="2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211" t="s">
        <v>7</v>
      </c>
      <c r="F589" s="212"/>
      <c r="G589" s="213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211" t="s">
        <v>7</v>
      </c>
      <c r="AB589" s="212"/>
      <c r="AC589" s="213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211" t="s">
        <v>7</v>
      </c>
      <c r="O591" s="212"/>
      <c r="P591" s="212"/>
      <c r="Q591" s="213"/>
      <c r="R591" s="18">
        <f>SUM(R575:R590)</f>
        <v>0</v>
      </c>
      <c r="S591" s="3"/>
      <c r="V591" s="17"/>
      <c r="X591" s="12"/>
      <c r="Y591" s="10"/>
      <c r="AJ591" s="211" t="s">
        <v>7</v>
      </c>
      <c r="AK591" s="212"/>
      <c r="AL591" s="212"/>
      <c r="AM591" s="213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214" t="s">
        <v>30</v>
      </c>
      <c r="I613" s="214"/>
      <c r="J613" s="214"/>
      <c r="V613" s="17"/>
      <c r="AA613" s="214" t="s">
        <v>31</v>
      </c>
      <c r="AB613" s="214"/>
      <c r="AC613" s="214"/>
    </row>
    <row r="614" spans="1:43">
      <c r="H614" s="214"/>
      <c r="I614" s="214"/>
      <c r="J614" s="214"/>
      <c r="V614" s="17"/>
      <c r="AA614" s="214"/>
      <c r="AB614" s="214"/>
      <c r="AC614" s="214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215" t="s">
        <v>20</v>
      </c>
      <c r="F618" s="215"/>
      <c r="G618" s="215"/>
      <c r="H618" s="215"/>
      <c r="V618" s="17"/>
      <c r="X618" s="23" t="s">
        <v>32</v>
      </c>
      <c r="Y618" s="20">
        <f>IF(B1418="PAGADO",0,C623)</f>
        <v>0</v>
      </c>
      <c r="AA618" s="215" t="s">
        <v>20</v>
      </c>
      <c r="AB618" s="215"/>
      <c r="AC618" s="215"/>
      <c r="AD618" s="215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16" t="str">
        <f>IF(Y623&lt;0,"NO PAGAR","COBRAR'")</f>
        <v>COBRAR'</v>
      </c>
      <c r="Y624" s="216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216" t="str">
        <f>IF(C623&lt;0,"NO PAGAR","COBRAR'")</f>
        <v>COBRAR'</v>
      </c>
      <c r="C625" s="216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209" t="s">
        <v>9</v>
      </c>
      <c r="C626" s="2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09" t="s">
        <v>9</v>
      </c>
      <c r="Y626" s="2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211" t="s">
        <v>7</v>
      </c>
      <c r="F634" s="212"/>
      <c r="G634" s="213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211" t="s">
        <v>7</v>
      </c>
      <c r="AB634" s="212"/>
      <c r="AC634" s="213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211" t="s">
        <v>7</v>
      </c>
      <c r="O636" s="212"/>
      <c r="P636" s="212"/>
      <c r="Q636" s="213"/>
      <c r="R636" s="18">
        <f>SUM(R620:R635)</f>
        <v>0</v>
      </c>
      <c r="S636" s="3"/>
      <c r="V636" s="17"/>
      <c r="X636" s="12"/>
      <c r="Y636" s="10"/>
      <c r="AJ636" s="211" t="s">
        <v>7</v>
      </c>
      <c r="AK636" s="212"/>
      <c r="AL636" s="212"/>
      <c r="AM636" s="213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217" t="s">
        <v>29</v>
      </c>
      <c r="AD660" s="217"/>
      <c r="AE660" s="217"/>
    </row>
    <row r="661" spans="2:41">
      <c r="H661" s="214" t="s">
        <v>28</v>
      </c>
      <c r="I661" s="214"/>
      <c r="J661" s="214"/>
      <c r="V661" s="17"/>
      <c r="AC661" s="217"/>
      <c r="AD661" s="217"/>
      <c r="AE661" s="217"/>
    </row>
    <row r="662" spans="2:41">
      <c r="H662" s="214"/>
      <c r="I662" s="214"/>
      <c r="J662" s="214"/>
      <c r="V662" s="17"/>
      <c r="AC662" s="217"/>
      <c r="AD662" s="217"/>
      <c r="AE662" s="217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215" t="s">
        <v>20</v>
      </c>
      <c r="F666" s="215"/>
      <c r="G666" s="215"/>
      <c r="H666" s="215"/>
      <c r="V666" s="17"/>
      <c r="X666" s="23" t="s">
        <v>32</v>
      </c>
      <c r="Y666" s="20">
        <f>IF(B666="PAGADO",0,C671)</f>
        <v>0</v>
      </c>
      <c r="AA666" s="215" t="s">
        <v>20</v>
      </c>
      <c r="AB666" s="215"/>
      <c r="AC666" s="215"/>
      <c r="AD666" s="215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218" t="str">
        <f>IF(C671&lt;0,"NO PAGAR","COBRAR")</f>
        <v>COBRAR</v>
      </c>
      <c r="C672" s="218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18" t="str">
        <f>IF(Y671&lt;0,"NO PAGAR","COBRAR")</f>
        <v>COBRAR</v>
      </c>
      <c r="Y672" s="218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209" t="s">
        <v>9</v>
      </c>
      <c r="C673" s="2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209" t="s">
        <v>9</v>
      </c>
      <c r="Y673" s="2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211" t="s">
        <v>7</v>
      </c>
      <c r="F682" s="212"/>
      <c r="G682" s="213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211" t="s">
        <v>7</v>
      </c>
      <c r="AB682" s="212"/>
      <c r="AC682" s="213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211" t="s">
        <v>7</v>
      </c>
      <c r="O684" s="212"/>
      <c r="P684" s="212"/>
      <c r="Q684" s="213"/>
      <c r="R684" s="18">
        <f>SUM(R668:R683)</f>
        <v>0</v>
      </c>
      <c r="S684" s="3"/>
      <c r="V684" s="17"/>
      <c r="X684" s="12"/>
      <c r="Y684" s="10"/>
      <c r="AJ684" s="211" t="s">
        <v>7</v>
      </c>
      <c r="AK684" s="212"/>
      <c r="AL684" s="212"/>
      <c r="AM684" s="213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214" t="s">
        <v>30</v>
      </c>
      <c r="I706" s="214"/>
      <c r="J706" s="214"/>
      <c r="V706" s="17"/>
      <c r="AA706" s="214" t="s">
        <v>31</v>
      </c>
      <c r="AB706" s="214"/>
      <c r="AC706" s="214"/>
    </row>
    <row r="707" spans="2:41">
      <c r="H707" s="214"/>
      <c r="I707" s="214"/>
      <c r="J707" s="214"/>
      <c r="V707" s="17"/>
      <c r="AA707" s="214"/>
      <c r="AB707" s="214"/>
      <c r="AC707" s="214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215" t="s">
        <v>20</v>
      </c>
      <c r="F711" s="215"/>
      <c r="G711" s="215"/>
      <c r="H711" s="215"/>
      <c r="V711" s="17"/>
      <c r="X711" s="23" t="s">
        <v>32</v>
      </c>
      <c r="Y711" s="20">
        <f>IF(B1511="PAGADO",0,C716)</f>
        <v>0</v>
      </c>
      <c r="AA711" s="215" t="s">
        <v>20</v>
      </c>
      <c r="AB711" s="215"/>
      <c r="AC711" s="215"/>
      <c r="AD711" s="215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16" t="str">
        <f>IF(Y716&lt;0,"NO PAGAR","COBRAR'")</f>
        <v>COBRAR'</v>
      </c>
      <c r="Y717" s="216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216" t="str">
        <f>IF(C716&lt;0,"NO PAGAR","COBRAR'")</f>
        <v>COBRAR'</v>
      </c>
      <c r="C718" s="216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209" t="s">
        <v>9</v>
      </c>
      <c r="C719" s="2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209" t="s">
        <v>9</v>
      </c>
      <c r="Y719" s="2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211" t="s">
        <v>7</v>
      </c>
      <c r="F727" s="212"/>
      <c r="G727" s="213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211" t="s">
        <v>7</v>
      </c>
      <c r="AB727" s="212"/>
      <c r="AC727" s="213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211" t="s">
        <v>7</v>
      </c>
      <c r="O729" s="212"/>
      <c r="P729" s="212"/>
      <c r="Q729" s="213"/>
      <c r="R729" s="18">
        <f>SUM(R713:R728)</f>
        <v>0</v>
      </c>
      <c r="S729" s="3"/>
      <c r="V729" s="17"/>
      <c r="X729" s="12"/>
      <c r="Y729" s="10"/>
      <c r="AJ729" s="211" t="s">
        <v>7</v>
      </c>
      <c r="AK729" s="212"/>
      <c r="AL729" s="212"/>
      <c r="AM729" s="213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217" t="s">
        <v>29</v>
      </c>
      <c r="AD753" s="217"/>
      <c r="AE753" s="217"/>
    </row>
    <row r="754" spans="2:41">
      <c r="H754" s="214" t="s">
        <v>28</v>
      </c>
      <c r="I754" s="214"/>
      <c r="J754" s="214"/>
      <c r="V754" s="17"/>
      <c r="AC754" s="217"/>
      <c r="AD754" s="217"/>
      <c r="AE754" s="217"/>
    </row>
    <row r="755" spans="2:41">
      <c r="H755" s="214"/>
      <c r="I755" s="214"/>
      <c r="J755" s="214"/>
      <c r="V755" s="17"/>
      <c r="AC755" s="217"/>
      <c r="AD755" s="217"/>
      <c r="AE755" s="217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215" t="s">
        <v>20</v>
      </c>
      <c r="F759" s="215"/>
      <c r="G759" s="215"/>
      <c r="H759" s="215"/>
      <c r="V759" s="17"/>
      <c r="X759" s="23" t="s">
        <v>32</v>
      </c>
      <c r="Y759" s="20">
        <f>IF(B759="PAGADO",0,C764)</f>
        <v>0</v>
      </c>
      <c r="AA759" s="215" t="s">
        <v>20</v>
      </c>
      <c r="AB759" s="215"/>
      <c r="AC759" s="215"/>
      <c r="AD759" s="215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218" t="str">
        <f>IF(C764&lt;0,"NO PAGAR","COBRAR")</f>
        <v>COBRAR</v>
      </c>
      <c r="C765" s="218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18" t="str">
        <f>IF(Y764&lt;0,"NO PAGAR","COBRAR")</f>
        <v>COBRAR</v>
      </c>
      <c r="Y765" s="21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209" t="s">
        <v>9</v>
      </c>
      <c r="C766" s="2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09" t="s">
        <v>9</v>
      </c>
      <c r="Y766" s="2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211" t="s">
        <v>7</v>
      </c>
      <c r="F775" s="212"/>
      <c r="G775" s="213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211" t="s">
        <v>7</v>
      </c>
      <c r="AB775" s="212"/>
      <c r="AC775" s="213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211" t="s">
        <v>7</v>
      </c>
      <c r="O777" s="212"/>
      <c r="P777" s="212"/>
      <c r="Q777" s="213"/>
      <c r="R777" s="18">
        <f>SUM(R761:R776)</f>
        <v>0</v>
      </c>
      <c r="S777" s="3"/>
      <c r="V777" s="17"/>
      <c r="X777" s="12"/>
      <c r="Y777" s="10"/>
      <c r="AJ777" s="211" t="s">
        <v>7</v>
      </c>
      <c r="AK777" s="212"/>
      <c r="AL777" s="212"/>
      <c r="AM777" s="213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214" t="s">
        <v>30</v>
      </c>
      <c r="I799" s="214"/>
      <c r="J799" s="214"/>
      <c r="V799" s="17"/>
      <c r="AA799" s="214" t="s">
        <v>31</v>
      </c>
      <c r="AB799" s="214"/>
      <c r="AC799" s="214"/>
    </row>
    <row r="800" spans="1:43">
      <c r="H800" s="214"/>
      <c r="I800" s="214"/>
      <c r="J800" s="214"/>
      <c r="V800" s="17"/>
      <c r="AA800" s="214"/>
      <c r="AB800" s="214"/>
      <c r="AC800" s="214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215" t="s">
        <v>20</v>
      </c>
      <c r="F804" s="215"/>
      <c r="G804" s="215"/>
      <c r="H804" s="215"/>
      <c r="V804" s="17"/>
      <c r="X804" s="23" t="s">
        <v>32</v>
      </c>
      <c r="Y804" s="20">
        <f>IF(B1604="PAGADO",0,C809)</f>
        <v>0</v>
      </c>
      <c r="AA804" s="215" t="s">
        <v>20</v>
      </c>
      <c r="AB804" s="215"/>
      <c r="AC804" s="215"/>
      <c r="AD804" s="215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16" t="str">
        <f>IF(Y809&lt;0,"NO PAGAR","COBRAR'")</f>
        <v>COBRAR'</v>
      </c>
      <c r="Y810" s="216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216" t="str">
        <f>IF(C809&lt;0,"NO PAGAR","COBRAR'")</f>
        <v>COBRAR'</v>
      </c>
      <c r="C811" s="216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209" t="s">
        <v>9</v>
      </c>
      <c r="C812" s="2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09" t="s">
        <v>9</v>
      </c>
      <c r="Y812" s="2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211" t="s">
        <v>7</v>
      </c>
      <c r="F820" s="212"/>
      <c r="G820" s="213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211" t="s">
        <v>7</v>
      </c>
      <c r="AB820" s="212"/>
      <c r="AC820" s="213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211" t="s">
        <v>7</v>
      </c>
      <c r="O822" s="212"/>
      <c r="P822" s="212"/>
      <c r="Q822" s="213"/>
      <c r="R822" s="18">
        <f>SUM(R806:R821)</f>
        <v>0</v>
      </c>
      <c r="S822" s="3"/>
      <c r="V822" s="17"/>
      <c r="X822" s="12"/>
      <c r="Y822" s="10"/>
      <c r="AJ822" s="211" t="s">
        <v>7</v>
      </c>
      <c r="AK822" s="212"/>
      <c r="AL822" s="212"/>
      <c r="AM822" s="213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217" t="s">
        <v>29</v>
      </c>
      <c r="AD846" s="217"/>
      <c r="AE846" s="217"/>
    </row>
    <row r="847" spans="5:31">
      <c r="H847" s="214" t="s">
        <v>28</v>
      </c>
      <c r="I847" s="214"/>
      <c r="J847" s="214"/>
      <c r="V847" s="17"/>
      <c r="AC847" s="217"/>
      <c r="AD847" s="217"/>
      <c r="AE847" s="217"/>
    </row>
    <row r="848" spans="5:31">
      <c r="H848" s="214"/>
      <c r="I848" s="214"/>
      <c r="J848" s="214"/>
      <c r="V848" s="17"/>
      <c r="AC848" s="217"/>
      <c r="AD848" s="217"/>
      <c r="AE848" s="217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215" t="s">
        <v>20</v>
      </c>
      <c r="F852" s="215"/>
      <c r="G852" s="215"/>
      <c r="H852" s="215"/>
      <c r="V852" s="17"/>
      <c r="X852" s="23" t="s">
        <v>32</v>
      </c>
      <c r="Y852" s="20">
        <f>IF(B852="PAGADO",0,C857)</f>
        <v>0</v>
      </c>
      <c r="AA852" s="215" t="s">
        <v>20</v>
      </c>
      <c r="AB852" s="215"/>
      <c r="AC852" s="215"/>
      <c r="AD852" s="215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218" t="str">
        <f>IF(C857&lt;0,"NO PAGAR","COBRAR")</f>
        <v>COBRAR</v>
      </c>
      <c r="C858" s="218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18" t="str">
        <f>IF(Y857&lt;0,"NO PAGAR","COBRAR")</f>
        <v>COBRAR</v>
      </c>
      <c r="Y858" s="218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209" t="s">
        <v>9</v>
      </c>
      <c r="C859" s="2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09" t="s">
        <v>9</v>
      </c>
      <c r="Y859" s="2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211" t="s">
        <v>7</v>
      </c>
      <c r="F868" s="212"/>
      <c r="G868" s="213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211" t="s">
        <v>7</v>
      </c>
      <c r="AB868" s="212"/>
      <c r="AC868" s="213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211" t="s">
        <v>7</v>
      </c>
      <c r="O870" s="212"/>
      <c r="P870" s="212"/>
      <c r="Q870" s="213"/>
      <c r="R870" s="18">
        <f>SUM(R854:R869)</f>
        <v>0</v>
      </c>
      <c r="S870" s="3"/>
      <c r="V870" s="17"/>
      <c r="X870" s="12"/>
      <c r="Y870" s="10"/>
      <c r="AJ870" s="211" t="s">
        <v>7</v>
      </c>
      <c r="AK870" s="212"/>
      <c r="AL870" s="212"/>
      <c r="AM870" s="213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214" t="s">
        <v>30</v>
      </c>
      <c r="I892" s="214"/>
      <c r="J892" s="214"/>
      <c r="V892" s="17"/>
      <c r="AA892" s="214" t="s">
        <v>31</v>
      </c>
      <c r="AB892" s="214"/>
      <c r="AC892" s="214"/>
    </row>
    <row r="893" spans="1:43">
      <c r="H893" s="214"/>
      <c r="I893" s="214"/>
      <c r="J893" s="214"/>
      <c r="V893" s="17"/>
      <c r="AA893" s="214"/>
      <c r="AB893" s="214"/>
      <c r="AC893" s="214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215" t="s">
        <v>20</v>
      </c>
      <c r="F897" s="215"/>
      <c r="G897" s="215"/>
      <c r="H897" s="215"/>
      <c r="V897" s="17"/>
      <c r="X897" s="23" t="s">
        <v>32</v>
      </c>
      <c r="Y897" s="20">
        <f>IF(B1697="PAGADO",0,C902)</f>
        <v>0</v>
      </c>
      <c r="AA897" s="215" t="s">
        <v>20</v>
      </c>
      <c r="AB897" s="215"/>
      <c r="AC897" s="215"/>
      <c r="AD897" s="215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16" t="str">
        <f>IF(Y902&lt;0,"NO PAGAR","COBRAR'")</f>
        <v>COBRAR'</v>
      </c>
      <c r="Y903" s="216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216" t="str">
        <f>IF(C902&lt;0,"NO PAGAR","COBRAR'")</f>
        <v>COBRAR'</v>
      </c>
      <c r="C904" s="216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209" t="s">
        <v>9</v>
      </c>
      <c r="C905" s="2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09" t="s">
        <v>9</v>
      </c>
      <c r="Y905" s="2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211" t="s">
        <v>7</v>
      </c>
      <c r="F913" s="212"/>
      <c r="G913" s="213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211" t="s">
        <v>7</v>
      </c>
      <c r="AB913" s="212"/>
      <c r="AC913" s="213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211" t="s">
        <v>7</v>
      </c>
      <c r="O915" s="212"/>
      <c r="P915" s="212"/>
      <c r="Q915" s="213"/>
      <c r="R915" s="18">
        <f>SUM(R899:R914)</f>
        <v>0</v>
      </c>
      <c r="S915" s="3"/>
      <c r="V915" s="17"/>
      <c r="X915" s="12"/>
      <c r="Y915" s="10"/>
      <c r="AJ915" s="211" t="s">
        <v>7</v>
      </c>
      <c r="AK915" s="212"/>
      <c r="AL915" s="212"/>
      <c r="AM915" s="213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217" t="s">
        <v>29</v>
      </c>
      <c r="AD940" s="217"/>
      <c r="AE940" s="217"/>
    </row>
    <row r="941" spans="8:31">
      <c r="H941" s="214" t="s">
        <v>28</v>
      </c>
      <c r="I941" s="214"/>
      <c r="J941" s="214"/>
      <c r="V941" s="17"/>
      <c r="AC941" s="217"/>
      <c r="AD941" s="217"/>
      <c r="AE941" s="217"/>
    </row>
    <row r="942" spans="8:31">
      <c r="H942" s="214"/>
      <c r="I942" s="214"/>
      <c r="J942" s="214"/>
      <c r="V942" s="17"/>
      <c r="AC942" s="217"/>
      <c r="AD942" s="217"/>
      <c r="AE942" s="217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215" t="s">
        <v>20</v>
      </c>
      <c r="F946" s="215"/>
      <c r="G946" s="215"/>
      <c r="H946" s="215"/>
      <c r="V946" s="17"/>
      <c r="X946" s="23" t="s">
        <v>32</v>
      </c>
      <c r="Y946" s="20">
        <f>IF(B946="PAGADO",0,C951)</f>
        <v>0</v>
      </c>
      <c r="AA946" s="215" t="s">
        <v>20</v>
      </c>
      <c r="AB946" s="215"/>
      <c r="AC946" s="215"/>
      <c r="AD946" s="215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218" t="str">
        <f>IF(C951&lt;0,"NO PAGAR","COBRAR")</f>
        <v>COBRAR</v>
      </c>
      <c r="C952" s="218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18" t="str">
        <f>IF(Y951&lt;0,"NO PAGAR","COBRAR")</f>
        <v>COBRAR</v>
      </c>
      <c r="Y952" s="218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209" t="s">
        <v>9</v>
      </c>
      <c r="C953" s="2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09" t="s">
        <v>9</v>
      </c>
      <c r="Y953" s="2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211" t="s">
        <v>7</v>
      </c>
      <c r="F962" s="212"/>
      <c r="G962" s="213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211" t="s">
        <v>7</v>
      </c>
      <c r="AB962" s="212"/>
      <c r="AC962" s="213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211" t="s">
        <v>7</v>
      </c>
      <c r="O964" s="212"/>
      <c r="P964" s="212"/>
      <c r="Q964" s="213"/>
      <c r="R964" s="18">
        <f>SUM(R948:R963)</f>
        <v>0</v>
      </c>
      <c r="S964" s="3"/>
      <c r="V964" s="17"/>
      <c r="X964" s="12"/>
      <c r="Y964" s="10"/>
      <c r="AJ964" s="211" t="s">
        <v>7</v>
      </c>
      <c r="AK964" s="212"/>
      <c r="AL964" s="212"/>
      <c r="AM964" s="213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214" t="s">
        <v>30</v>
      </c>
      <c r="I986" s="214"/>
      <c r="J986" s="214"/>
      <c r="V986" s="17"/>
      <c r="AA986" s="214" t="s">
        <v>31</v>
      </c>
      <c r="AB986" s="214"/>
      <c r="AC986" s="214"/>
    </row>
    <row r="987" spans="1:43">
      <c r="H987" s="214"/>
      <c r="I987" s="214"/>
      <c r="J987" s="214"/>
      <c r="V987" s="17"/>
      <c r="AA987" s="214"/>
      <c r="AB987" s="214"/>
      <c r="AC987" s="214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215" t="s">
        <v>20</v>
      </c>
      <c r="F991" s="215"/>
      <c r="G991" s="215"/>
      <c r="H991" s="215"/>
      <c r="V991" s="17"/>
      <c r="X991" s="23" t="s">
        <v>32</v>
      </c>
      <c r="Y991" s="20">
        <f>IF(B1791="PAGADO",0,C996)</f>
        <v>0</v>
      </c>
      <c r="AA991" s="215" t="s">
        <v>20</v>
      </c>
      <c r="AB991" s="215"/>
      <c r="AC991" s="215"/>
      <c r="AD991" s="215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16" t="str">
        <f>IF(Y996&lt;0,"NO PAGAR","COBRAR'")</f>
        <v>COBRAR'</v>
      </c>
      <c r="Y997" s="216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216" t="str">
        <f>IF(C996&lt;0,"NO PAGAR","COBRAR'")</f>
        <v>COBRAR'</v>
      </c>
      <c r="C998" s="216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209" t="s">
        <v>9</v>
      </c>
      <c r="C999" s="2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209" t="s">
        <v>9</v>
      </c>
      <c r="Y999" s="2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211" t="s">
        <v>7</v>
      </c>
      <c r="F1007" s="212"/>
      <c r="G1007" s="213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211" t="s">
        <v>7</v>
      </c>
      <c r="AB1007" s="212"/>
      <c r="AC1007" s="213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211" t="s">
        <v>7</v>
      </c>
      <c r="O1009" s="212"/>
      <c r="P1009" s="212"/>
      <c r="Q1009" s="213"/>
      <c r="R1009" s="18">
        <f>SUM(R993:R1008)</f>
        <v>0</v>
      </c>
      <c r="S1009" s="3"/>
      <c r="V1009" s="17"/>
      <c r="X1009" s="12"/>
      <c r="Y1009" s="10"/>
      <c r="AJ1009" s="211" t="s">
        <v>7</v>
      </c>
      <c r="AK1009" s="212"/>
      <c r="AL1009" s="212"/>
      <c r="AM1009" s="213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217" t="s">
        <v>29</v>
      </c>
      <c r="AD1033" s="217"/>
      <c r="AE1033" s="217"/>
    </row>
    <row r="1034" spans="2:41">
      <c r="H1034" s="214" t="s">
        <v>28</v>
      </c>
      <c r="I1034" s="214"/>
      <c r="J1034" s="214"/>
      <c r="V1034" s="17"/>
      <c r="AC1034" s="217"/>
      <c r="AD1034" s="217"/>
      <c r="AE1034" s="217"/>
    </row>
    <row r="1035" spans="2:41">
      <c r="H1035" s="214"/>
      <c r="I1035" s="214"/>
      <c r="J1035" s="214"/>
      <c r="V1035" s="17"/>
      <c r="AC1035" s="217"/>
      <c r="AD1035" s="217"/>
      <c r="AE1035" s="217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215" t="s">
        <v>20</v>
      </c>
      <c r="F1039" s="215"/>
      <c r="G1039" s="215"/>
      <c r="H1039" s="215"/>
      <c r="V1039" s="17"/>
      <c r="X1039" s="23" t="s">
        <v>32</v>
      </c>
      <c r="Y1039" s="20">
        <f>IF(B1039="PAGADO",0,C1044)</f>
        <v>0</v>
      </c>
      <c r="AA1039" s="215" t="s">
        <v>20</v>
      </c>
      <c r="AB1039" s="215"/>
      <c r="AC1039" s="215"/>
      <c r="AD1039" s="215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218" t="str">
        <f>IF(C1044&lt;0,"NO PAGAR","COBRAR")</f>
        <v>COBRAR</v>
      </c>
      <c r="C1045" s="218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18" t="str">
        <f>IF(Y1044&lt;0,"NO PAGAR","COBRAR")</f>
        <v>COBRAR</v>
      </c>
      <c r="Y1045" s="218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209" t="s">
        <v>9</v>
      </c>
      <c r="C1046" s="2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09" t="s">
        <v>9</v>
      </c>
      <c r="Y1046" s="2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211" t="s">
        <v>7</v>
      </c>
      <c r="F1055" s="212"/>
      <c r="G1055" s="213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211" t="s">
        <v>7</v>
      </c>
      <c r="AB1055" s="212"/>
      <c r="AC1055" s="213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211" t="s">
        <v>7</v>
      </c>
      <c r="O1057" s="212"/>
      <c r="P1057" s="212"/>
      <c r="Q1057" s="213"/>
      <c r="R1057" s="18">
        <f>SUM(R1041:R1056)</f>
        <v>0</v>
      </c>
      <c r="S1057" s="3"/>
      <c r="V1057" s="17"/>
      <c r="X1057" s="12"/>
      <c r="Y1057" s="10"/>
      <c r="AJ1057" s="211" t="s">
        <v>7</v>
      </c>
      <c r="AK1057" s="212"/>
      <c r="AL1057" s="212"/>
      <c r="AM1057" s="213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214" t="s">
        <v>30</v>
      </c>
      <c r="I1079" s="214"/>
      <c r="J1079" s="214"/>
      <c r="V1079" s="17"/>
      <c r="AA1079" s="214" t="s">
        <v>31</v>
      </c>
      <c r="AB1079" s="214"/>
      <c r="AC1079" s="214"/>
    </row>
    <row r="1080" spans="1:43">
      <c r="H1080" s="214"/>
      <c r="I1080" s="214"/>
      <c r="J1080" s="214"/>
      <c r="V1080" s="17"/>
      <c r="AA1080" s="214"/>
      <c r="AB1080" s="214"/>
      <c r="AC1080" s="214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215" t="s">
        <v>20</v>
      </c>
      <c r="F1084" s="215"/>
      <c r="G1084" s="215"/>
      <c r="H1084" s="215"/>
      <c r="V1084" s="17"/>
      <c r="X1084" s="23" t="s">
        <v>32</v>
      </c>
      <c r="Y1084" s="20">
        <f>IF(B1884="PAGADO",0,C1089)</f>
        <v>0</v>
      </c>
      <c r="AA1084" s="215" t="s">
        <v>20</v>
      </c>
      <c r="AB1084" s="215"/>
      <c r="AC1084" s="215"/>
      <c r="AD1084" s="215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16" t="str">
        <f>IF(Y1089&lt;0,"NO PAGAR","COBRAR'")</f>
        <v>COBRAR'</v>
      </c>
      <c r="Y1090" s="216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216" t="str">
        <f>IF(C1089&lt;0,"NO PAGAR","COBRAR'")</f>
        <v>COBRAR'</v>
      </c>
      <c r="C1091" s="216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209" t="s">
        <v>9</v>
      </c>
      <c r="C1092" s="2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209" t="s">
        <v>9</v>
      </c>
      <c r="Y1092" s="2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211" t="s">
        <v>7</v>
      </c>
      <c r="F1100" s="212"/>
      <c r="G1100" s="213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211" t="s">
        <v>7</v>
      </c>
      <c r="AB1100" s="212"/>
      <c r="AC1100" s="213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211" t="s">
        <v>7</v>
      </c>
      <c r="O1102" s="212"/>
      <c r="P1102" s="212"/>
      <c r="Q1102" s="213"/>
      <c r="R1102" s="18">
        <f>SUM(R1086:R1101)</f>
        <v>0</v>
      </c>
      <c r="S1102" s="3"/>
      <c r="V1102" s="17"/>
      <c r="X1102" s="12"/>
      <c r="Y1102" s="10"/>
      <c r="AJ1102" s="211" t="s">
        <v>7</v>
      </c>
      <c r="AK1102" s="212"/>
      <c r="AL1102" s="212"/>
      <c r="AM1102" s="213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177"/>
  <sheetViews>
    <sheetView topLeftCell="X932" workbookViewId="0">
      <selection activeCell="AC945" sqref="AC945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4" t="s">
        <v>28</v>
      </c>
      <c r="I3" s="214"/>
      <c r="J3" s="214"/>
      <c r="V3" s="17"/>
      <c r="AC3" s="217"/>
      <c r="AD3" s="217"/>
      <c r="AE3" s="217"/>
    </row>
    <row r="4" spans="2:41">
      <c r="H4" s="214"/>
      <c r="I4" s="214"/>
      <c r="J4" s="214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15"/>
      <c r="F8" s="215"/>
      <c r="G8" s="215"/>
      <c r="H8" s="215"/>
      <c r="V8" s="17"/>
      <c r="X8" s="23" t="s">
        <v>156</v>
      </c>
      <c r="Y8" s="20">
        <f>IF(B8="PAGADO",0,C13)</f>
        <v>0</v>
      </c>
      <c r="AA8" s="215" t="s">
        <v>215</v>
      </c>
      <c r="AB8" s="215"/>
      <c r="AC8" s="215"/>
      <c r="AD8" s="215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8" t="str">
        <f>IF(C13&lt;0,"NO PAGAR","COBRAR")</f>
        <v>COBRAR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COBRAR</v>
      </c>
      <c r="Y14" s="21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>
      <c r="H49" s="214"/>
      <c r="I49" s="214"/>
      <c r="J49" s="214"/>
      <c r="V49" s="17"/>
      <c r="AA49" s="214"/>
      <c r="AB49" s="214"/>
      <c r="AC49" s="21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15" t="s">
        <v>202</v>
      </c>
      <c r="F53" s="215"/>
      <c r="G53" s="215"/>
      <c r="H53" s="215"/>
      <c r="V53" s="17"/>
      <c r="X53" s="23" t="s">
        <v>82</v>
      </c>
      <c r="Y53" s="20">
        <f>IF(B53="PAGADO",0,C58)</f>
        <v>0</v>
      </c>
      <c r="AA53" s="215" t="s">
        <v>259</v>
      </c>
      <c r="AB53" s="215"/>
      <c r="AC53" s="215"/>
      <c r="AD53" s="215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6" t="str">
        <f>IF(Y58&lt;0,"NO PAGAR","COBRAR'")</f>
        <v>COBRAR'</v>
      </c>
      <c r="Y59" s="21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6" t="str">
        <f>IF(C58&lt;0,"NO PAGAR","COBRAR'")</f>
        <v>COBRAR'</v>
      </c>
      <c r="C60" s="21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11" t="s">
        <v>7</v>
      </c>
      <c r="AB69" s="212"/>
      <c r="AC69" s="213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7" t="s">
        <v>29</v>
      </c>
      <c r="AD100" s="217"/>
      <c r="AE100" s="217"/>
    </row>
    <row r="101" spans="2:41">
      <c r="H101" s="214" t="s">
        <v>28</v>
      </c>
      <c r="I101" s="214"/>
      <c r="J101" s="214"/>
      <c r="V101" s="17"/>
      <c r="AC101" s="217"/>
      <c r="AD101" s="217"/>
      <c r="AE101" s="217"/>
    </row>
    <row r="102" spans="2:41">
      <c r="H102" s="214"/>
      <c r="I102" s="214"/>
      <c r="J102" s="214"/>
      <c r="V102" s="17"/>
      <c r="AC102" s="217"/>
      <c r="AD102" s="217"/>
      <c r="AE102" s="21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15"/>
      <c r="F106" s="215"/>
      <c r="G106" s="215"/>
      <c r="H106" s="215"/>
      <c r="V106" s="17"/>
      <c r="X106" s="23" t="s">
        <v>32</v>
      </c>
      <c r="Y106" s="20">
        <f>IF(B106="PAGADO",0,C111)</f>
        <v>0</v>
      </c>
      <c r="AA106" s="215" t="s">
        <v>309</v>
      </c>
      <c r="AB106" s="215"/>
      <c r="AC106" s="215"/>
      <c r="AD106" s="215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8" t="str">
        <f>IF(C111&lt;0,"NO PAGAR","COBRAR")</f>
        <v>COBRAR</v>
      </c>
      <c r="C112" s="21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8" t="str">
        <f>IF(Y111&lt;0,"NO PAGAR","COBRAR")</f>
        <v>COBRAR</v>
      </c>
      <c r="Y112" s="21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09" t="s">
        <v>9</v>
      </c>
      <c r="C113" s="2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1" t="s">
        <v>7</v>
      </c>
      <c r="F122" s="212"/>
      <c r="G122" s="21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1" t="s">
        <v>7</v>
      </c>
      <c r="O124" s="212"/>
      <c r="P124" s="212"/>
      <c r="Q124" s="213"/>
      <c r="R124" s="18">
        <f>SUM(R108:R123)</f>
        <v>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4" t="s">
        <v>30</v>
      </c>
      <c r="I146" s="214"/>
      <c r="J146" s="214"/>
      <c r="V146" s="17"/>
      <c r="AA146" s="214" t="s">
        <v>31</v>
      </c>
      <c r="AB146" s="214"/>
      <c r="AC146" s="214"/>
    </row>
    <row r="147" spans="2:41">
      <c r="H147" s="214"/>
      <c r="I147" s="214"/>
      <c r="J147" s="214"/>
      <c r="V147" s="17"/>
      <c r="AA147" s="214"/>
      <c r="AB147" s="214"/>
      <c r="AC147" s="21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215" t="s">
        <v>224</v>
      </c>
      <c r="F151" s="215"/>
      <c r="G151" s="215"/>
      <c r="H151" s="215"/>
      <c r="V151" s="17"/>
      <c r="X151" s="23" t="s">
        <v>32</v>
      </c>
      <c r="Y151" s="20">
        <f>IF(B151="PAGADO",0,C156)</f>
        <v>0</v>
      </c>
      <c r="AA151" s="215" t="s">
        <v>20</v>
      </c>
      <c r="AB151" s="215"/>
      <c r="AC151" s="215"/>
      <c r="AD151" s="215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6" t="str">
        <f>IF(Y156&lt;0,"NO PAGAR","COBRAR'")</f>
        <v>COBRAR'</v>
      </c>
      <c r="Y157" s="21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6" t="str">
        <f>IF(C156&lt;0,"NO PAGAR","COBRAR'")</f>
        <v>COBRAR'</v>
      </c>
      <c r="C158" s="21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09" t="s">
        <v>9</v>
      </c>
      <c r="C159" s="21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09" t="s">
        <v>9</v>
      </c>
      <c r="Y159" s="2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1" t="s">
        <v>7</v>
      </c>
      <c r="F167" s="212"/>
      <c r="G167" s="213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1" t="s">
        <v>7</v>
      </c>
      <c r="AB167" s="212"/>
      <c r="AC167" s="21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1" t="s">
        <v>7</v>
      </c>
      <c r="O169" s="212"/>
      <c r="P169" s="212"/>
      <c r="Q169" s="213"/>
      <c r="R169" s="18">
        <f>SUM(R153:R168)</f>
        <v>0</v>
      </c>
      <c r="S169" s="3"/>
      <c r="V169" s="17"/>
      <c r="X169" s="12"/>
      <c r="Y169" s="10"/>
      <c r="AJ169" s="211" t="s">
        <v>7</v>
      </c>
      <c r="AK169" s="212"/>
      <c r="AL169" s="212"/>
      <c r="AM169" s="213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17" t="s">
        <v>29</v>
      </c>
      <c r="AD194" s="217"/>
      <c r="AE194" s="217"/>
    </row>
    <row r="195" spans="2:41">
      <c r="H195" s="214" t="s">
        <v>28</v>
      </c>
      <c r="I195" s="214"/>
      <c r="J195" s="214"/>
      <c r="V195" s="17"/>
      <c r="AC195" s="217"/>
      <c r="AD195" s="217"/>
      <c r="AE195" s="217"/>
    </row>
    <row r="196" spans="2:41">
      <c r="H196" s="214"/>
      <c r="I196" s="214"/>
      <c r="J196" s="214"/>
      <c r="V196" s="17"/>
      <c r="AC196" s="217"/>
      <c r="AD196" s="217"/>
      <c r="AE196" s="217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215" t="s">
        <v>437</v>
      </c>
      <c r="F200" s="215"/>
      <c r="G200" s="215"/>
      <c r="H200" s="215"/>
      <c r="V200" s="17"/>
      <c r="X200" s="23" t="s">
        <v>130</v>
      </c>
      <c r="Y200" s="20">
        <f>IF(B200="PAGADO",0,C205)</f>
        <v>520</v>
      </c>
      <c r="AA200" s="215" t="s">
        <v>20</v>
      </c>
      <c r="AB200" s="215"/>
      <c r="AC200" s="215"/>
      <c r="AD200" s="215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18" t="str">
        <f>IF(C205&lt;0,"NO PAGAR","COBRAR")</f>
        <v>COBRAR</v>
      </c>
      <c r="C206" s="21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18" t="str">
        <f>IF(Y205&lt;0,"NO PAGAR","COBRAR")</f>
        <v>COBRAR</v>
      </c>
      <c r="Y206" s="21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09" t="s">
        <v>9</v>
      </c>
      <c r="C207" s="2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09" t="s">
        <v>9</v>
      </c>
      <c r="Y207" s="21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1" t="s">
        <v>7</v>
      </c>
      <c r="F216" s="212"/>
      <c r="G216" s="213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1" t="s">
        <v>7</v>
      </c>
      <c r="AB216" s="212"/>
      <c r="AC216" s="213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1" t="s">
        <v>7</v>
      </c>
      <c r="O218" s="212"/>
      <c r="P218" s="212"/>
      <c r="Q218" s="213"/>
      <c r="R218" s="18">
        <f>SUM(R202:R217)</f>
        <v>0</v>
      </c>
      <c r="S218" s="3"/>
      <c r="V218" s="17"/>
      <c r="X218" s="12"/>
      <c r="Y218" s="10"/>
      <c r="AJ218" s="211" t="s">
        <v>7</v>
      </c>
      <c r="AK218" s="212"/>
      <c r="AL218" s="212"/>
      <c r="AM218" s="213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14" t="s">
        <v>30</v>
      </c>
      <c r="I240" s="214"/>
      <c r="J240" s="214"/>
      <c r="V240" s="17"/>
      <c r="AA240" s="214" t="s">
        <v>31</v>
      </c>
      <c r="AB240" s="214"/>
      <c r="AC240" s="214"/>
    </row>
    <row r="241" spans="2:41">
      <c r="H241" s="214"/>
      <c r="I241" s="214"/>
      <c r="J241" s="214"/>
      <c r="V241" s="17"/>
      <c r="AA241" s="214"/>
      <c r="AB241" s="214"/>
      <c r="AC241" s="214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215" t="s">
        <v>224</v>
      </c>
      <c r="F245" s="215"/>
      <c r="G245" s="215"/>
      <c r="H245" s="215"/>
      <c r="V245" s="17"/>
      <c r="X245" s="23" t="s">
        <v>130</v>
      </c>
      <c r="Y245" s="20">
        <f>IF(B245="PAGADO",0,C250)</f>
        <v>0</v>
      </c>
      <c r="AA245" s="215" t="s">
        <v>562</v>
      </c>
      <c r="AB245" s="215"/>
      <c r="AC245" s="215"/>
      <c r="AD245" s="215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16" t="str">
        <f>IF(Y250&lt;0,"NO PAGAR","COBRAR'")</f>
        <v>COBRAR'</v>
      </c>
      <c r="Y251" s="216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16" t="str">
        <f>IF(C250&lt;0,"NO PAGAR","COBRAR'")</f>
        <v>COBRAR'</v>
      </c>
      <c r="C252" s="216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09" t="s">
        <v>9</v>
      </c>
      <c r="C253" s="2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09" t="s">
        <v>9</v>
      </c>
      <c r="Y253" s="2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1" t="s">
        <v>7</v>
      </c>
      <c r="F261" s="212"/>
      <c r="G261" s="213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1" t="s">
        <v>7</v>
      </c>
      <c r="AB261" s="212"/>
      <c r="AC261" s="213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1" t="s">
        <v>7</v>
      </c>
      <c r="O263" s="212"/>
      <c r="P263" s="212"/>
      <c r="Q263" s="213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11" t="s">
        <v>7</v>
      </c>
      <c r="AK263" s="212"/>
      <c r="AL263" s="212"/>
      <c r="AM263" s="213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17" t="s">
        <v>29</v>
      </c>
      <c r="AD286" s="217"/>
      <c r="AE286" s="217"/>
    </row>
    <row r="287" spans="2:31">
      <c r="H287" s="214" t="s">
        <v>28</v>
      </c>
      <c r="I287" s="214"/>
      <c r="J287" s="214"/>
      <c r="V287" s="17"/>
      <c r="AC287" s="217"/>
      <c r="AD287" s="217"/>
      <c r="AE287" s="217"/>
    </row>
    <row r="288" spans="2:31">
      <c r="H288" s="214"/>
      <c r="I288" s="214"/>
      <c r="J288" s="214"/>
      <c r="V288" s="17"/>
      <c r="AC288" s="217"/>
      <c r="AD288" s="217"/>
      <c r="AE288" s="217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215" t="s">
        <v>20</v>
      </c>
      <c r="F292" s="215"/>
      <c r="G292" s="215"/>
      <c r="H292" s="215"/>
      <c r="V292" s="17"/>
      <c r="X292" s="23" t="s">
        <v>579</v>
      </c>
      <c r="Y292" s="20">
        <f>IF(B292="PAGADO",0,C297)</f>
        <v>0</v>
      </c>
      <c r="AA292" s="215" t="s">
        <v>224</v>
      </c>
      <c r="AB292" s="215"/>
      <c r="AC292" s="215"/>
      <c r="AD292" s="215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18" t="str">
        <f>IF(C297&lt;0,"NO PAGAR","COBRAR")</f>
        <v>COBRAR</v>
      </c>
      <c r="C298" s="21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18" t="str">
        <f>IF(Y297&lt;0,"NO PAGAR","COBRAR")</f>
        <v>COBRAR</v>
      </c>
      <c r="Y298" s="21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09" t="s">
        <v>9</v>
      </c>
      <c r="C299" s="2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09" t="s">
        <v>9</v>
      </c>
      <c r="Y299" s="21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1" t="s">
        <v>7</v>
      </c>
      <c r="F308" s="212"/>
      <c r="G308" s="21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1" t="s">
        <v>7</v>
      </c>
      <c r="AB308" s="212"/>
      <c r="AC308" s="213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1" t="s">
        <v>7</v>
      </c>
      <c r="O310" s="212"/>
      <c r="P310" s="212"/>
      <c r="Q310" s="213"/>
      <c r="R310" s="18">
        <f>SUM(R294:R309)</f>
        <v>0</v>
      </c>
      <c r="S310" s="3"/>
      <c r="V310" s="17"/>
      <c r="X310" s="12"/>
      <c r="Y310" s="10"/>
      <c r="AJ310" s="211" t="s">
        <v>7</v>
      </c>
      <c r="AK310" s="212"/>
      <c r="AL310" s="212"/>
      <c r="AM310" s="213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14" t="s">
        <v>30</v>
      </c>
      <c r="I332" s="214"/>
      <c r="J332" s="214"/>
      <c r="V332" s="17"/>
      <c r="AA332" s="214" t="s">
        <v>31</v>
      </c>
      <c r="AB332" s="214"/>
      <c r="AC332" s="214"/>
    </row>
    <row r="333" spans="1:43">
      <c r="H333" s="214"/>
      <c r="I333" s="214"/>
      <c r="J333" s="214"/>
      <c r="V333" s="17"/>
      <c r="AA333" s="214"/>
      <c r="AB333" s="214"/>
      <c r="AC333" s="214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215" t="s">
        <v>562</v>
      </c>
      <c r="F337" s="215"/>
      <c r="G337" s="215"/>
      <c r="H337" s="215"/>
      <c r="V337" s="17"/>
      <c r="X337" s="23" t="s">
        <v>32</v>
      </c>
      <c r="Y337" s="20">
        <f>IF(B337="PAGADO",0,C342)</f>
        <v>0</v>
      </c>
      <c r="AA337" s="215" t="s">
        <v>20</v>
      </c>
      <c r="AB337" s="215"/>
      <c r="AC337" s="215"/>
      <c r="AD337" s="215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16" t="str">
        <f>IF(Y342&lt;0,"NO PAGAR","COBRAR'")</f>
        <v>COBRAR'</v>
      </c>
      <c r="Y343" s="216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16" t="str">
        <f>IF(C342&lt;0,"NO PAGAR","COBRAR'")</f>
        <v>COBRAR'</v>
      </c>
      <c r="C344" s="216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209" t="s">
        <v>9</v>
      </c>
      <c r="C345" s="2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09" t="s">
        <v>9</v>
      </c>
      <c r="Y345" s="2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1" t="s">
        <v>7</v>
      </c>
      <c r="F353" s="212"/>
      <c r="G353" s="213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1" t="s">
        <v>7</v>
      </c>
      <c r="AB353" s="212"/>
      <c r="AC353" s="213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1" t="s">
        <v>7</v>
      </c>
      <c r="O355" s="212"/>
      <c r="P355" s="212"/>
      <c r="Q355" s="213"/>
      <c r="R355" s="18">
        <f>SUM(R339:R354)</f>
        <v>0</v>
      </c>
      <c r="S355" s="3"/>
      <c r="V355" s="17"/>
      <c r="X355" s="12"/>
      <c r="Y355" s="10"/>
      <c r="AJ355" s="211" t="s">
        <v>7</v>
      </c>
      <c r="AK355" s="212"/>
      <c r="AL355" s="212"/>
      <c r="AM355" s="213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217" t="s">
        <v>29</v>
      </c>
      <c r="AD373" s="217"/>
      <c r="AE373" s="217"/>
    </row>
    <row r="374" spans="2:41">
      <c r="H374" s="214" t="s">
        <v>28</v>
      </c>
      <c r="I374" s="214"/>
      <c r="J374" s="214"/>
      <c r="V374" s="17"/>
      <c r="AC374" s="217"/>
      <c r="AD374" s="217"/>
      <c r="AE374" s="217"/>
    </row>
    <row r="375" spans="2:41">
      <c r="H375" s="214"/>
      <c r="I375" s="214"/>
      <c r="J375" s="214"/>
      <c r="V375" s="17"/>
      <c r="AC375" s="217"/>
      <c r="AD375" s="217"/>
      <c r="AE375" s="217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215" t="s">
        <v>20</v>
      </c>
      <c r="F379" s="215"/>
      <c r="G379" s="215"/>
      <c r="H379" s="215"/>
      <c r="V379" s="17"/>
      <c r="X379" s="23" t="s">
        <v>82</v>
      </c>
      <c r="Y379" s="20">
        <f>IF(B379="PAGADO",0,C384)</f>
        <v>0</v>
      </c>
      <c r="AA379" s="215" t="s">
        <v>562</v>
      </c>
      <c r="AB379" s="215"/>
      <c r="AC379" s="215"/>
      <c r="AD379" s="215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218" t="str">
        <f>IF(C384&lt;0,"NO PAGAR","COBRAR")</f>
        <v>COBRAR</v>
      </c>
      <c r="C385" s="218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18" t="str">
        <f>IF(Y384&lt;0,"NO PAGAR","COBRAR")</f>
        <v>COBRAR</v>
      </c>
      <c r="Y385" s="21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209" t="s">
        <v>9</v>
      </c>
      <c r="C386" s="2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09" t="s">
        <v>9</v>
      </c>
      <c r="Y386" s="2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211" t="s">
        <v>7</v>
      </c>
      <c r="F395" s="212"/>
      <c r="G395" s="213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11" t="s">
        <v>7</v>
      </c>
      <c r="AB395" s="212"/>
      <c r="AC395" s="213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211" t="s">
        <v>7</v>
      </c>
      <c r="O397" s="212"/>
      <c r="P397" s="212"/>
      <c r="Q397" s="213"/>
      <c r="R397" s="18">
        <f>SUM(R381:R396)</f>
        <v>0</v>
      </c>
      <c r="S397" s="3"/>
      <c r="V397" s="17"/>
      <c r="X397" s="12"/>
      <c r="Y397" s="10"/>
      <c r="AJ397" s="211" t="s">
        <v>7</v>
      </c>
      <c r="AK397" s="212"/>
      <c r="AL397" s="212"/>
      <c r="AM397" s="213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214" t="s">
        <v>30</v>
      </c>
      <c r="I414" s="214"/>
      <c r="J414" s="214"/>
      <c r="V414" s="17"/>
      <c r="AA414" s="214" t="s">
        <v>31</v>
      </c>
      <c r="AB414" s="214"/>
      <c r="AC414" s="214"/>
    </row>
    <row r="415" spans="1:43">
      <c r="H415" s="214"/>
      <c r="I415" s="214"/>
      <c r="J415" s="214"/>
      <c r="V415" s="17"/>
      <c r="AA415" s="214"/>
      <c r="AB415" s="214"/>
      <c r="AC415" s="214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215" t="s">
        <v>20</v>
      </c>
      <c r="F419" s="215"/>
      <c r="G419" s="215"/>
      <c r="H419" s="215"/>
      <c r="V419" s="17"/>
      <c r="X419" s="23" t="s">
        <v>82</v>
      </c>
      <c r="Y419" s="20">
        <f>IF(B1170="PAGADO",0,C424)</f>
        <v>0</v>
      </c>
      <c r="AA419" s="215" t="s">
        <v>846</v>
      </c>
      <c r="AB419" s="215"/>
      <c r="AC419" s="215"/>
      <c r="AD419" s="215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16" t="str">
        <f>IF(Y424&lt;0,"NO PAGAR","COBRAR'")</f>
        <v>COBRAR'</v>
      </c>
      <c r="Y425" s="216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216" t="str">
        <f>IF(C424&lt;0,"NO PAGAR","COBRAR'")</f>
        <v>COBRAR'</v>
      </c>
      <c r="C426" s="216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209" t="s">
        <v>9</v>
      </c>
      <c r="C427" s="2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09" t="s">
        <v>9</v>
      </c>
      <c r="Y427" s="2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211" t="s">
        <v>7</v>
      </c>
      <c r="F435" s="212"/>
      <c r="G435" s="213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11" t="s">
        <v>7</v>
      </c>
      <c r="AB435" s="212"/>
      <c r="AC435" s="213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211" t="s">
        <v>7</v>
      </c>
      <c r="O437" s="212"/>
      <c r="P437" s="212"/>
      <c r="Q437" s="213"/>
      <c r="R437" s="18">
        <f>SUM(R421:R436)</f>
        <v>0</v>
      </c>
      <c r="S437" s="3"/>
      <c r="V437" s="17"/>
      <c r="X437" s="12"/>
      <c r="Y437" s="10"/>
      <c r="AJ437" s="211" t="s">
        <v>7</v>
      </c>
      <c r="AK437" s="212"/>
      <c r="AL437" s="212"/>
      <c r="AM437" s="213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217" t="s">
        <v>29</v>
      </c>
      <c r="AD458" s="217"/>
      <c r="AE458" s="217"/>
    </row>
    <row r="459" spans="2:31">
      <c r="H459" s="214" t="s">
        <v>28</v>
      </c>
      <c r="I459" s="214"/>
      <c r="J459" s="214"/>
      <c r="V459" s="17"/>
      <c r="AC459" s="217"/>
      <c r="AD459" s="217"/>
      <c r="AE459" s="217"/>
    </row>
    <row r="460" spans="2:31">
      <c r="H460" s="214"/>
      <c r="I460" s="214"/>
      <c r="J460" s="214"/>
      <c r="V460" s="17"/>
      <c r="AC460" s="217"/>
      <c r="AD460" s="217"/>
      <c r="AE460" s="217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215" t="s">
        <v>20</v>
      </c>
      <c r="F464" s="215"/>
      <c r="G464" s="215"/>
      <c r="H464" s="215"/>
      <c r="V464" s="17"/>
      <c r="X464" s="23" t="s">
        <v>32</v>
      </c>
      <c r="Y464" s="20">
        <f>IF(B464="PAGADO",0,C469)</f>
        <v>0</v>
      </c>
      <c r="AA464" s="215" t="s">
        <v>20</v>
      </c>
      <c r="AB464" s="215"/>
      <c r="AC464" s="215"/>
      <c r="AD464" s="215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218" t="str">
        <f>IF(C469&lt;0,"NO PAGAR","COBRAR")</f>
        <v>COBRAR</v>
      </c>
      <c r="C470" s="21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18" t="str">
        <f>IF(Y469&lt;0,"NO PAGAR","COBRAR")</f>
        <v>COBRAR</v>
      </c>
      <c r="Y470" s="21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209" t="s">
        <v>9</v>
      </c>
      <c r="C471" s="2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09" t="s">
        <v>9</v>
      </c>
      <c r="Y471" s="2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211" t="s">
        <v>7</v>
      </c>
      <c r="F480" s="212"/>
      <c r="G480" s="213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11" t="s">
        <v>7</v>
      </c>
      <c r="AB480" s="212"/>
      <c r="AC480" s="213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211" t="s">
        <v>7</v>
      </c>
      <c r="O482" s="212"/>
      <c r="P482" s="212"/>
      <c r="Q482" s="213"/>
      <c r="R482" s="18">
        <f>SUM(R466:R481)</f>
        <v>0</v>
      </c>
      <c r="S482" s="3"/>
      <c r="V482" s="17"/>
      <c r="X482" s="12"/>
      <c r="Y482" s="10"/>
      <c r="AJ482" s="211" t="s">
        <v>7</v>
      </c>
      <c r="AK482" s="212"/>
      <c r="AL482" s="212"/>
      <c r="AM482" s="213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214" t="s">
        <v>30</v>
      </c>
      <c r="I504" s="214"/>
      <c r="J504" s="214"/>
      <c r="V504" s="17"/>
      <c r="AA504" s="214" t="s">
        <v>31</v>
      </c>
      <c r="AB504" s="214"/>
      <c r="AC504" s="214"/>
    </row>
    <row r="505" spans="1:43">
      <c r="H505" s="214"/>
      <c r="I505" s="214"/>
      <c r="J505" s="214"/>
      <c r="V505" s="17"/>
      <c r="AA505" s="214"/>
      <c r="AB505" s="214"/>
      <c r="AC505" s="214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215" t="s">
        <v>20</v>
      </c>
      <c r="F509" s="215"/>
      <c r="G509" s="215"/>
      <c r="H509" s="215"/>
      <c r="V509" s="17"/>
      <c r="X509" s="23" t="s">
        <v>82</v>
      </c>
      <c r="Y509" s="20">
        <f>IF(B1267="PAGADO",0,C514)</f>
        <v>0</v>
      </c>
      <c r="AA509" s="215" t="s">
        <v>846</v>
      </c>
      <c r="AB509" s="215"/>
      <c r="AC509" s="215"/>
      <c r="AD509" s="215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16" t="str">
        <f>IF(Y514&lt;0,"NO PAGAR","COBRAR'")</f>
        <v>COBRAR'</v>
      </c>
      <c r="Y515" s="216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216" t="str">
        <f>IF(C514&lt;0,"NO PAGAR","COBRAR'")</f>
        <v>COBRAR'</v>
      </c>
      <c r="C516" s="216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209" t="s">
        <v>9</v>
      </c>
      <c r="C517" s="2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09" t="s">
        <v>9</v>
      </c>
      <c r="Y517" s="2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211" t="s">
        <v>7</v>
      </c>
      <c r="F525" s="212"/>
      <c r="G525" s="213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11" t="s">
        <v>7</v>
      </c>
      <c r="AB525" s="212"/>
      <c r="AC525" s="213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211" t="s">
        <v>7</v>
      </c>
      <c r="O527" s="212"/>
      <c r="P527" s="212"/>
      <c r="Q527" s="213"/>
      <c r="R527" s="18">
        <f>SUM(R511:R526)</f>
        <v>0</v>
      </c>
      <c r="S527" s="3"/>
      <c r="V527" s="17"/>
      <c r="X527" s="12"/>
      <c r="Y527" s="10"/>
      <c r="AJ527" s="211" t="s">
        <v>7</v>
      </c>
      <c r="AK527" s="212"/>
      <c r="AL527" s="212"/>
      <c r="AM527" s="213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217" t="s">
        <v>29</v>
      </c>
      <c r="AD550" s="217"/>
      <c r="AE550" s="217"/>
    </row>
    <row r="551" spans="2:41">
      <c r="H551" s="214" t="s">
        <v>28</v>
      </c>
      <c r="I551" s="214"/>
      <c r="J551" s="214"/>
      <c r="V551" s="17"/>
      <c r="AC551" s="217"/>
      <c r="AD551" s="217"/>
      <c r="AE551" s="217"/>
    </row>
    <row r="552" spans="2:41">
      <c r="H552" s="214"/>
      <c r="I552" s="214"/>
      <c r="J552" s="214"/>
      <c r="V552" s="17"/>
      <c r="AC552" s="217"/>
      <c r="AD552" s="217"/>
      <c r="AE552" s="217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215" t="s">
        <v>1021</v>
      </c>
      <c r="F556" s="215"/>
      <c r="G556" s="215"/>
      <c r="H556" s="215"/>
      <c r="V556" s="17"/>
      <c r="X556" s="23" t="s">
        <v>32</v>
      </c>
      <c r="Y556" s="20">
        <f>IF(B556="PAGADO",0,C561)</f>
        <v>0</v>
      </c>
      <c r="AA556" s="215" t="s">
        <v>20</v>
      </c>
      <c r="AB556" s="215"/>
      <c r="AC556" s="215"/>
      <c r="AD556" s="215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218" t="str">
        <f>IF(C561&lt;0,"NO PAGAR","COBRAR")</f>
        <v>COBRAR</v>
      </c>
      <c r="C562" s="218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18" t="str">
        <f>IF(Y561&lt;0,"NO PAGAR","COBRAR")</f>
        <v>COBRAR</v>
      </c>
      <c r="Y562" s="218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209" t="s">
        <v>9</v>
      </c>
      <c r="C563" s="2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09" t="s">
        <v>9</v>
      </c>
      <c r="Y563" s="2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211" t="s">
        <v>7</v>
      </c>
      <c r="F572" s="212"/>
      <c r="G572" s="213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11" t="s">
        <v>7</v>
      </c>
      <c r="AB572" s="212"/>
      <c r="AC572" s="213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211" t="s">
        <v>7</v>
      </c>
      <c r="O574" s="212"/>
      <c r="P574" s="212"/>
      <c r="Q574" s="213"/>
      <c r="R574" s="18">
        <f>SUM(R558:R573)</f>
        <v>0</v>
      </c>
      <c r="S574" s="3"/>
      <c r="V574" s="17"/>
      <c r="X574" s="12"/>
      <c r="Y574" s="10"/>
      <c r="AJ574" s="211" t="s">
        <v>7</v>
      </c>
      <c r="AK574" s="212"/>
      <c r="AL574" s="212"/>
      <c r="AM574" s="213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214" t="s">
        <v>30</v>
      </c>
      <c r="I591" s="214"/>
      <c r="J591" s="214"/>
      <c r="V591" s="17"/>
      <c r="AA591" s="214" t="s">
        <v>31</v>
      </c>
      <c r="AB591" s="214"/>
      <c r="AC591" s="214"/>
    </row>
    <row r="592" spans="1:43">
      <c r="H592" s="214"/>
      <c r="I592" s="214"/>
      <c r="J592" s="214"/>
      <c r="V592" s="17"/>
      <c r="AA592" s="214"/>
      <c r="AB592" s="214"/>
      <c r="AC592" s="214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215" t="s">
        <v>20</v>
      </c>
      <c r="F596" s="215"/>
      <c r="G596" s="215"/>
      <c r="H596" s="215"/>
      <c r="V596" s="17"/>
      <c r="X596" s="23" t="s">
        <v>32</v>
      </c>
      <c r="Y596" s="20">
        <f>IF(B1366="PAGADO",0,C601)</f>
        <v>0</v>
      </c>
      <c r="AA596" s="215" t="s">
        <v>20</v>
      </c>
      <c r="AB596" s="215"/>
      <c r="AC596" s="215"/>
      <c r="AD596" s="215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16" t="str">
        <f>IF(Y601&lt;0,"NO PAGAR","COBRAR'")</f>
        <v>COBRAR'</v>
      </c>
      <c r="Y602" s="216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216" t="str">
        <f>IF(C601&lt;0,"NO PAGAR","COBRAR'")</f>
        <v>COBRAR'</v>
      </c>
      <c r="C603" s="216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209" t="s">
        <v>9</v>
      </c>
      <c r="C604" s="2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09" t="s">
        <v>9</v>
      </c>
      <c r="Y604" s="2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211" t="s">
        <v>7</v>
      </c>
      <c r="F612" s="212"/>
      <c r="G612" s="213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11" t="s">
        <v>7</v>
      </c>
      <c r="AB612" s="212"/>
      <c r="AC612" s="213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211" t="s">
        <v>7</v>
      </c>
      <c r="O614" s="212"/>
      <c r="P614" s="212"/>
      <c r="Q614" s="213"/>
      <c r="R614" s="18">
        <f>SUM(R598:R613)</f>
        <v>0</v>
      </c>
      <c r="S614" s="3"/>
      <c r="V614" s="17"/>
      <c r="X614" s="12"/>
      <c r="Y614" s="10"/>
      <c r="AJ614" s="211" t="s">
        <v>7</v>
      </c>
      <c r="AK614" s="212"/>
      <c r="AL614" s="212"/>
      <c r="AM614" s="213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217" t="s">
        <v>29</v>
      </c>
      <c r="AD638" s="217"/>
      <c r="AE638" s="217"/>
    </row>
    <row r="639" spans="5:31">
      <c r="H639" s="214" t="s">
        <v>28</v>
      </c>
      <c r="I639" s="214"/>
      <c r="J639" s="214"/>
      <c r="V639" s="17"/>
      <c r="AC639" s="217"/>
      <c r="AD639" s="217"/>
      <c r="AE639" s="217"/>
    </row>
    <row r="640" spans="5:31">
      <c r="H640" s="214"/>
      <c r="I640" s="214"/>
      <c r="J640" s="214"/>
      <c r="V640" s="17"/>
      <c r="AC640" s="217"/>
      <c r="AD640" s="217"/>
      <c r="AE640" s="217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215" t="s">
        <v>562</v>
      </c>
      <c r="F644" s="215"/>
      <c r="G644" s="215"/>
      <c r="H644" s="215"/>
      <c r="V644" s="17"/>
      <c r="X644" s="23" t="s">
        <v>156</v>
      </c>
      <c r="Y644" s="20">
        <f>IF(B644="PAGADO",0,C649)</f>
        <v>0</v>
      </c>
      <c r="AA644" s="215" t="s">
        <v>1102</v>
      </c>
      <c r="AB644" s="215"/>
      <c r="AC644" s="215"/>
      <c r="AD644" s="215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218" t="str">
        <f>IF(C649&lt;0,"NO PAGAR","COBRAR")</f>
        <v>COBRAR</v>
      </c>
      <c r="C650" s="218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18" t="str">
        <f>IF(Y649&lt;0,"NO PAGAR","COBRAR")</f>
        <v>COBRAR</v>
      </c>
      <c r="Y650" s="218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209" t="s">
        <v>9</v>
      </c>
      <c r="C651" s="2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09" t="s">
        <v>9</v>
      </c>
      <c r="Y651" s="2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211" t="s">
        <v>7</v>
      </c>
      <c r="F660" s="212"/>
      <c r="G660" s="213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11" t="s">
        <v>7</v>
      </c>
      <c r="AB660" s="212"/>
      <c r="AC660" s="213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211" t="s">
        <v>7</v>
      </c>
      <c r="O662" s="212"/>
      <c r="P662" s="212"/>
      <c r="Q662" s="213"/>
      <c r="R662" s="18">
        <f>SUM(R646:R661)</f>
        <v>0</v>
      </c>
      <c r="S662" s="3"/>
      <c r="V662" s="17"/>
      <c r="X662" s="12"/>
      <c r="Y662" s="10"/>
      <c r="AJ662" s="211" t="s">
        <v>7</v>
      </c>
      <c r="AK662" s="212"/>
      <c r="AL662" s="212"/>
      <c r="AM662" s="213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14" t="s">
        <v>30</v>
      </c>
      <c r="I679" s="214"/>
      <c r="J679" s="214"/>
      <c r="V679" s="17"/>
      <c r="AA679" s="214" t="s">
        <v>31</v>
      </c>
      <c r="AB679" s="214"/>
      <c r="AC679" s="214"/>
    </row>
    <row r="680" spans="1:43">
      <c r="H680" s="214"/>
      <c r="I680" s="214"/>
      <c r="J680" s="214"/>
      <c r="V680" s="17"/>
      <c r="AA680" s="214"/>
      <c r="AB680" s="214"/>
      <c r="AC680" s="214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130</v>
      </c>
      <c r="C684" s="20">
        <f>IF(X644="PAGADO",0,C649)</f>
        <v>0</v>
      </c>
      <c r="E684" s="215" t="s">
        <v>858</v>
      </c>
      <c r="F684" s="215"/>
      <c r="G684" s="215"/>
      <c r="H684" s="215"/>
      <c r="V684" s="17"/>
      <c r="X684" s="23" t="s">
        <v>282</v>
      </c>
      <c r="Y684" s="20">
        <f>IF(B684="PAGADO",0,C689)</f>
        <v>0</v>
      </c>
      <c r="AA684" s="215" t="s">
        <v>1238</v>
      </c>
      <c r="AB684" s="215"/>
      <c r="AC684" s="215"/>
      <c r="AD684" s="215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16" t="str">
        <f>IF(Y689&lt;0,"NO PAGAR","COBRAR'")</f>
        <v>COBRAR'</v>
      </c>
      <c r="Y690" s="216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16" t="str">
        <f>IF(C689&lt;0,"NO PAGAR","COBRAR'")</f>
        <v>COBRAR'</v>
      </c>
      <c r="C691" s="216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209" t="s">
        <v>9</v>
      </c>
      <c r="C692" s="2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09" t="s">
        <v>9</v>
      </c>
      <c r="Y692" s="2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211" t="s">
        <v>7</v>
      </c>
      <c r="F700" s="212"/>
      <c r="G700" s="213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1" t="s">
        <v>7</v>
      </c>
      <c r="AB700" s="212"/>
      <c r="AC700" s="213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211" t="s">
        <v>7</v>
      </c>
      <c r="O702" s="212"/>
      <c r="P702" s="212"/>
      <c r="Q702" s="213"/>
      <c r="R702" s="18">
        <f>SUM(R686:R701)</f>
        <v>0</v>
      </c>
      <c r="S702" s="3"/>
      <c r="V702" s="17"/>
      <c r="X702" s="12"/>
      <c r="Y702" s="10"/>
      <c r="AJ702" s="211" t="s">
        <v>7</v>
      </c>
      <c r="AK702" s="212"/>
      <c r="AL702" s="212"/>
      <c r="AM702" s="213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217" t="s">
        <v>29</v>
      </c>
      <c r="AD722" s="217"/>
      <c r="AE722" s="217"/>
    </row>
    <row r="723" spans="2:41">
      <c r="H723" s="214" t="s">
        <v>28</v>
      </c>
      <c r="I723" s="214"/>
      <c r="J723" s="214"/>
      <c r="V723" s="17"/>
      <c r="AC723" s="217"/>
      <c r="AD723" s="217"/>
      <c r="AE723" s="217"/>
    </row>
    <row r="724" spans="2:41">
      <c r="H724" s="214"/>
      <c r="I724" s="214"/>
      <c r="J724" s="214"/>
      <c r="V724" s="17"/>
      <c r="AC724" s="217"/>
      <c r="AD724" s="217"/>
      <c r="AE724" s="217"/>
    </row>
    <row r="725" spans="2:41">
      <c r="V725" s="17"/>
    </row>
    <row r="726" spans="2:41">
      <c r="V726" s="17"/>
    </row>
    <row r="727" spans="2:41" ht="23.25">
      <c r="B727" s="22" t="s">
        <v>69</v>
      </c>
      <c r="V727" s="17"/>
      <c r="X727" s="22" t="s">
        <v>69</v>
      </c>
    </row>
    <row r="728" spans="2:41" ht="23.25">
      <c r="B728" s="23" t="s">
        <v>130</v>
      </c>
      <c r="C728" s="20"/>
      <c r="E728" s="215" t="s">
        <v>1307</v>
      </c>
      <c r="F728" s="215"/>
      <c r="G728" s="215"/>
      <c r="H728" s="215"/>
      <c r="V728" s="17"/>
      <c r="X728" s="23" t="s">
        <v>82</v>
      </c>
      <c r="Y728" s="20">
        <f>IF(B728="PAGADO",0,C733)</f>
        <v>0</v>
      </c>
      <c r="AA728" s="215" t="s">
        <v>1367</v>
      </c>
      <c r="AB728" s="215"/>
      <c r="AC728" s="215"/>
      <c r="AD728" s="215"/>
    </row>
    <row r="729" spans="2:41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218" t="str">
        <f>IF(C733&lt;0,"NO PAGAR","COBRAR")</f>
        <v>COBRAR</v>
      </c>
      <c r="C734" s="218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18" t="str">
        <f>IF(Y733&lt;0,"NO PAGAR","COBRAR")</f>
        <v>COBRAR</v>
      </c>
      <c r="Y734" s="218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209" t="s">
        <v>9</v>
      </c>
      <c r="C735" s="2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09" t="s">
        <v>9</v>
      </c>
      <c r="Y735" s="2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211" t="s">
        <v>7</v>
      </c>
      <c r="F744" s="212"/>
      <c r="G744" s="213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11" t="s">
        <v>7</v>
      </c>
      <c r="AB744" s="212"/>
      <c r="AC744" s="213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211" t="s">
        <v>7</v>
      </c>
      <c r="O746" s="212"/>
      <c r="P746" s="212"/>
      <c r="Q746" s="213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11" t="s">
        <v>7</v>
      </c>
      <c r="AK746" s="212"/>
      <c r="AL746" s="212"/>
      <c r="AM746" s="213"/>
      <c r="AN746" s="18">
        <f>SUM(AN730:AN745)</f>
        <v>0</v>
      </c>
      <c r="AO746" s="3"/>
    </row>
    <row r="747" spans="2:41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>
      <c r="E751" s="1" t="s">
        <v>19</v>
      </c>
      <c r="G751" s="233" t="s">
        <v>1310</v>
      </c>
      <c r="H751" s="233"/>
      <c r="V751" s="17"/>
      <c r="AA751" s="1" t="s">
        <v>19</v>
      </c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V761" s="17"/>
    </row>
    <row r="762" spans="1:43">
      <c r="H762" s="214" t="s">
        <v>30</v>
      </c>
      <c r="I762" s="214"/>
      <c r="J762" s="214"/>
      <c r="V762" s="17"/>
      <c r="AA762" s="214" t="s">
        <v>31</v>
      </c>
      <c r="AB762" s="214"/>
      <c r="AC762" s="214"/>
    </row>
    <row r="763" spans="1:43">
      <c r="H763" s="214"/>
      <c r="I763" s="214"/>
      <c r="J763" s="214"/>
      <c r="V763" s="17"/>
      <c r="AA763" s="214"/>
      <c r="AB763" s="214"/>
      <c r="AC763" s="214"/>
    </row>
    <row r="764" spans="1:43">
      <c r="V764" s="17"/>
    </row>
    <row r="765" spans="1:43">
      <c r="V765" s="17"/>
    </row>
    <row r="766" spans="1:43" ht="23.25">
      <c r="B766" s="24" t="s">
        <v>69</v>
      </c>
      <c r="V766" s="17"/>
      <c r="X766" s="22" t="s">
        <v>69</v>
      </c>
    </row>
    <row r="767" spans="1:43" ht="23.25">
      <c r="B767" s="23" t="s">
        <v>130</v>
      </c>
      <c r="C767" s="20">
        <f>IF(X728="PAGADO",0,C733)</f>
        <v>0</v>
      </c>
      <c r="E767" s="215" t="s">
        <v>1410</v>
      </c>
      <c r="F767" s="215"/>
      <c r="G767" s="215"/>
      <c r="H767" s="215"/>
      <c r="V767" s="17"/>
      <c r="X767" s="23" t="s">
        <v>82</v>
      </c>
      <c r="Y767" s="20">
        <f>IF(B767="PAGADO",0,C772)</f>
        <v>0</v>
      </c>
      <c r="AA767" s="215" t="s">
        <v>20</v>
      </c>
      <c r="AB767" s="215"/>
      <c r="AC767" s="215"/>
      <c r="AD767" s="215"/>
    </row>
    <row r="768" spans="1:43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16" t="str">
        <f>IF(Y772&lt;0,"NO PAGAR","COBRAR'")</f>
        <v>COBRAR'</v>
      </c>
      <c r="Y773" s="216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216" t="str">
        <f>IF(C772&lt;0,"NO PAGAR","COBRAR'")</f>
        <v>COBRAR'</v>
      </c>
      <c r="C774" s="216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209" t="s">
        <v>9</v>
      </c>
      <c r="C775" s="2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09" t="s">
        <v>9</v>
      </c>
      <c r="Y775" s="2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16</v>
      </c>
      <c r="C783" s="10"/>
      <c r="E783" s="211" t="s">
        <v>7</v>
      </c>
      <c r="F783" s="212"/>
      <c r="G783" s="213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11" t="s">
        <v>7</v>
      </c>
      <c r="AB783" s="212"/>
      <c r="AC783" s="213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211" t="s">
        <v>7</v>
      </c>
      <c r="O785" s="212"/>
      <c r="P785" s="212"/>
      <c r="Q785" s="213"/>
      <c r="R785" s="18">
        <f>SUM(R769:R784)</f>
        <v>0</v>
      </c>
      <c r="S785" s="3"/>
      <c r="V785" s="17"/>
      <c r="X785" s="12"/>
      <c r="Y785" s="10"/>
      <c r="AJ785" s="211" t="s">
        <v>7</v>
      </c>
      <c r="AK785" s="212"/>
      <c r="AL785" s="212"/>
      <c r="AM785" s="213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>
      <c r="E790" s="1" t="s">
        <v>19</v>
      </c>
      <c r="V790" s="17"/>
      <c r="AA790" s="1" t="s">
        <v>19</v>
      </c>
    </row>
    <row r="791" spans="2:41">
      <c r="V791" s="17"/>
    </row>
    <row r="792" spans="2:41">
      <c r="V792" s="17"/>
    </row>
    <row r="793" spans="2:41">
      <c r="V793" s="17"/>
    </row>
    <row r="794" spans="2:41">
      <c r="V794" s="17"/>
    </row>
    <row r="795" spans="2:41">
      <c r="V795" s="17"/>
    </row>
    <row r="796" spans="2:41">
      <c r="V796" s="17"/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2:41">
      <c r="V801" s="17"/>
    </row>
    <row r="802" spans="2:41">
      <c r="V802" s="17"/>
    </row>
    <row r="803" spans="2:41">
      <c r="V803" s="17"/>
      <c r="AC803" s="217" t="s">
        <v>29</v>
      </c>
      <c r="AD803" s="217"/>
      <c r="AE803" s="217"/>
    </row>
    <row r="804" spans="2:41">
      <c r="H804" s="214" t="s">
        <v>28</v>
      </c>
      <c r="I804" s="214"/>
      <c r="J804" s="214"/>
      <c r="V804" s="17"/>
      <c r="AC804" s="217"/>
      <c r="AD804" s="217"/>
      <c r="AE804" s="217"/>
    </row>
    <row r="805" spans="2:41">
      <c r="H805" s="214"/>
      <c r="I805" s="214"/>
      <c r="J805" s="214"/>
      <c r="V805" s="17"/>
      <c r="AC805" s="217"/>
      <c r="AD805" s="217"/>
      <c r="AE805" s="217"/>
    </row>
    <row r="806" spans="2:41" ht="23.25">
      <c r="B806" s="22" t="s">
        <v>70</v>
      </c>
      <c r="V806" s="17"/>
      <c r="X806" s="22" t="s">
        <v>70</v>
      </c>
    </row>
    <row r="807" spans="2:41" ht="23.25">
      <c r="B807" s="23" t="s">
        <v>130</v>
      </c>
      <c r="C807" s="20">
        <f>IF(X767="PAGADO",0,Y772)</f>
        <v>0</v>
      </c>
      <c r="E807" s="215" t="s">
        <v>1583</v>
      </c>
      <c r="F807" s="215"/>
      <c r="G807" s="215"/>
      <c r="H807" s="215"/>
      <c r="V807" s="17"/>
      <c r="X807" s="23" t="s">
        <v>82</v>
      </c>
      <c r="Y807" s="20">
        <f>IF(B807="PAGADO",0,C812)</f>
        <v>0</v>
      </c>
      <c r="AA807" s="215" t="s">
        <v>1308</v>
      </c>
      <c r="AB807" s="215"/>
      <c r="AC807" s="215"/>
      <c r="AD807" s="215"/>
    </row>
    <row r="808" spans="2:41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>
      <c r="C809" s="20"/>
      <c r="E809" s="4">
        <v>45196</v>
      </c>
      <c r="F809" s="3" t="s">
        <v>199</v>
      </c>
      <c r="G809" s="3" t="s">
        <v>169</v>
      </c>
      <c r="H809" s="5">
        <v>100</v>
      </c>
      <c r="I809" t="s">
        <v>1101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397</v>
      </c>
      <c r="AC809" s="3" t="s">
        <v>203</v>
      </c>
      <c r="AD809" s="5">
        <v>470</v>
      </c>
      <c r="AJ809" s="3"/>
      <c r="AK809" s="3"/>
      <c r="AL809" s="3"/>
      <c r="AM809" s="3"/>
      <c r="AN809" s="18"/>
      <c r="AO809" s="3"/>
    </row>
    <row r="810" spans="2:41">
      <c r="B810" s="1" t="s">
        <v>24</v>
      </c>
      <c r="C810" s="19">
        <f>IF(C807&gt;0,C807+C808,C808)</f>
        <v>370</v>
      </c>
      <c r="E810" s="4">
        <v>45197</v>
      </c>
      <c r="F810" s="3" t="s">
        <v>199</v>
      </c>
      <c r="G810" s="3" t="s">
        <v>170</v>
      </c>
      <c r="H810" s="5">
        <v>180</v>
      </c>
      <c r="I810" t="s">
        <v>1101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" t="s">
        <v>9</v>
      </c>
      <c r="C811" s="20">
        <f>C831</f>
        <v>0</v>
      </c>
      <c r="E811" s="4">
        <v>45198</v>
      </c>
      <c r="F811" s="3" t="s">
        <v>199</v>
      </c>
      <c r="G811" s="3" t="s">
        <v>169</v>
      </c>
      <c r="H811" s="5">
        <v>90</v>
      </c>
      <c r="I811" t="s">
        <v>1101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>
      <c r="B813" s="218" t="str">
        <f>IF(C812&lt;0,"NO PAGAR","COBRAR")</f>
        <v>COBRAR</v>
      </c>
      <c r="C813" s="218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8" t="str">
        <f>IF(Y812&lt;0,"NO PAGAR","COBRAR")</f>
        <v>COBRAR</v>
      </c>
      <c r="Y813" s="218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209" t="s">
        <v>9</v>
      </c>
      <c r="C814" s="2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09" t="s">
        <v>9</v>
      </c>
      <c r="Y814" s="2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/>
      <c r="C823" s="10"/>
      <c r="E823" s="211" t="s">
        <v>7</v>
      </c>
      <c r="F823" s="212"/>
      <c r="G823" s="213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11" t="s">
        <v>7</v>
      </c>
      <c r="AB823" s="212"/>
      <c r="AC823" s="213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>
      <c r="B824" s="12"/>
      <c r="C824" s="10"/>
      <c r="E824" s="13"/>
      <c r="F824" s="13"/>
      <c r="G824" s="13"/>
      <c r="N824" s="3"/>
      <c r="O824" s="3"/>
      <c r="P824" s="3"/>
      <c r="Q824" s="3"/>
      <c r="R824" s="18"/>
      <c r="S824" s="3"/>
      <c r="V824" s="17"/>
      <c r="X824" s="12"/>
      <c r="Y824" s="10"/>
      <c r="AA824" s="13"/>
      <c r="AB824" s="13"/>
      <c r="AC824" s="13"/>
      <c r="AJ824" s="3"/>
      <c r="AK824" s="3"/>
      <c r="AL824" s="3"/>
      <c r="AM824" s="3"/>
      <c r="AN824" s="18"/>
      <c r="AO824" s="3"/>
    </row>
    <row r="825" spans="2:41">
      <c r="B825" s="12"/>
      <c r="C825" s="10"/>
      <c r="E825" t="s">
        <v>484</v>
      </c>
      <c r="F825" s="3">
        <v>58225299</v>
      </c>
      <c r="N825" s="211" t="s">
        <v>7</v>
      </c>
      <c r="O825" s="212"/>
      <c r="P825" s="212"/>
      <c r="Q825" s="213"/>
      <c r="R825" s="18">
        <f>SUM(R809:R824)</f>
        <v>0</v>
      </c>
      <c r="S825" s="3"/>
      <c r="V825" s="17"/>
      <c r="X825" s="12"/>
      <c r="Y825" s="10"/>
      <c r="AA825" t="s">
        <v>484</v>
      </c>
      <c r="AB825" s="3" t="s">
        <v>1599</v>
      </c>
      <c r="AJ825" s="211" t="s">
        <v>7</v>
      </c>
      <c r="AK825" s="212"/>
      <c r="AL825" s="212"/>
      <c r="AM825" s="213"/>
      <c r="AN825" s="18">
        <f>SUM(AN809:AN824)</f>
        <v>0</v>
      </c>
      <c r="AO825" s="3"/>
    </row>
    <row r="826" spans="2:41">
      <c r="B826" s="12"/>
      <c r="C826" s="10"/>
      <c r="E826" t="s">
        <v>37</v>
      </c>
      <c r="F826" s="3">
        <v>784</v>
      </c>
      <c r="V826" s="17"/>
      <c r="X826" s="12"/>
      <c r="Y826" s="10"/>
      <c r="AA826" t="s">
        <v>37</v>
      </c>
      <c r="AB826" s="3">
        <v>636</v>
      </c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E828" s="14"/>
      <c r="V828" s="17"/>
      <c r="X828" s="12"/>
      <c r="Y828" s="10"/>
      <c r="AA828" s="14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>
      <c r="E833" s="1" t="s">
        <v>19</v>
      </c>
      <c r="V833" s="17"/>
      <c r="AA833" s="1" t="s">
        <v>19</v>
      </c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V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>
      <c r="V843" s="17"/>
    </row>
    <row r="844" spans="1:43">
      <c r="H844" s="214" t="s">
        <v>30</v>
      </c>
      <c r="I844" s="214"/>
      <c r="J844" s="214"/>
      <c r="V844" s="17"/>
      <c r="AA844" s="214" t="s">
        <v>31</v>
      </c>
      <c r="AB844" s="214"/>
      <c r="AC844" s="214"/>
    </row>
    <row r="845" spans="1:43">
      <c r="H845" s="214"/>
      <c r="I845" s="214"/>
      <c r="J845" s="214"/>
      <c r="V845" s="17"/>
      <c r="AA845" s="214"/>
      <c r="AB845" s="214"/>
      <c r="AC845" s="214"/>
    </row>
    <row r="846" spans="1:43">
      <c r="V846" s="17"/>
    </row>
    <row r="847" spans="1:43">
      <c r="V847" s="17"/>
    </row>
    <row r="848" spans="1:43" ht="23.25">
      <c r="B848" s="24" t="s">
        <v>70</v>
      </c>
      <c r="V848" s="17"/>
      <c r="X848" s="22" t="s">
        <v>70</v>
      </c>
    </row>
    <row r="849" spans="2:41" ht="23.25">
      <c r="B849" s="23" t="s">
        <v>82</v>
      </c>
      <c r="C849" s="20">
        <f>IF(X807="PAGADO",0,Y812)</f>
        <v>0</v>
      </c>
      <c r="E849" s="215" t="s">
        <v>1410</v>
      </c>
      <c r="F849" s="215"/>
      <c r="G849" s="215"/>
      <c r="H849" s="215"/>
      <c r="V849" s="17"/>
      <c r="X849" s="23" t="s">
        <v>130</v>
      </c>
      <c r="Y849" s="20">
        <f>IF(B849="PAGADO",0,C854)</f>
        <v>0</v>
      </c>
      <c r="AA849" s="215" t="s">
        <v>1364</v>
      </c>
      <c r="AB849" s="215"/>
      <c r="AC849" s="215"/>
      <c r="AD849" s="215"/>
    </row>
    <row r="850" spans="2:41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>
      <c r="C851" s="20"/>
      <c r="E851" s="4">
        <v>45175</v>
      </c>
      <c r="F851" s="3" t="s">
        <v>397</v>
      </c>
      <c r="G851" s="3" t="s">
        <v>1544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1570</v>
      </c>
      <c r="AC851" s="3" t="s">
        <v>203</v>
      </c>
      <c r="AD851" s="5">
        <v>530</v>
      </c>
      <c r="AJ851" s="3"/>
      <c r="AK851" s="3"/>
      <c r="AL851" s="3"/>
      <c r="AM851" s="3"/>
      <c r="AN851" s="18"/>
      <c r="AO851" s="3"/>
    </row>
    <row r="852" spans="2:41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16" t="str">
        <f>IF(Y854&lt;0,"NO PAGAR","COBRAR'")</f>
        <v>COBRAR'</v>
      </c>
      <c r="Y855" s="216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>
      <c r="B856" s="216" t="str">
        <f>IF(C854&lt;0,"NO PAGAR","COBRAR'")</f>
        <v>COBRAR'</v>
      </c>
      <c r="C856" s="216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209" t="s">
        <v>9</v>
      </c>
      <c r="C857" s="2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09" t="s">
        <v>9</v>
      </c>
      <c r="Y857" s="2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16</v>
      </c>
      <c r="C865" s="10"/>
      <c r="E865" s="211" t="s">
        <v>7</v>
      </c>
      <c r="F865" s="212"/>
      <c r="G865" s="213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11" t="s">
        <v>7</v>
      </c>
      <c r="AB865" s="212"/>
      <c r="AC865" s="213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>
      <c r="B866" s="11" t="s">
        <v>17</v>
      </c>
      <c r="C866" s="10"/>
      <c r="E866" s="13"/>
      <c r="F866" s="13"/>
      <c r="G866" s="13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13"/>
      <c r="AB866" s="13"/>
      <c r="AC866" s="13"/>
      <c r="AJ866" s="3"/>
      <c r="AK866" s="3"/>
      <c r="AL866" s="3"/>
      <c r="AM866" s="3"/>
      <c r="AN866" s="18"/>
      <c r="AO866" s="3"/>
    </row>
    <row r="867" spans="2:41">
      <c r="B867" s="12"/>
      <c r="C867" s="10"/>
      <c r="N867" s="211" t="s">
        <v>7</v>
      </c>
      <c r="O867" s="212"/>
      <c r="P867" s="212"/>
      <c r="Q867" s="213"/>
      <c r="R867" s="18">
        <f>SUM(R851:R866)</f>
        <v>0</v>
      </c>
      <c r="S867" s="3"/>
      <c r="V867" s="17"/>
      <c r="X867" s="12"/>
      <c r="Y867" s="10"/>
      <c r="AA867" t="s">
        <v>484</v>
      </c>
      <c r="AB867" s="3" t="s">
        <v>1610</v>
      </c>
      <c r="AJ867" s="211" t="s">
        <v>7</v>
      </c>
      <c r="AK867" s="212"/>
      <c r="AL867" s="212"/>
      <c r="AM867" s="213"/>
      <c r="AN867" s="18">
        <f>SUM(AN851:AN866)</f>
        <v>0</v>
      </c>
      <c r="AO867" s="3"/>
    </row>
    <row r="868" spans="2:41">
      <c r="B868" s="12"/>
      <c r="C868" s="10"/>
      <c r="V868" s="17"/>
      <c r="X868" s="12"/>
      <c r="Y868" s="10"/>
      <c r="AA868" t="s">
        <v>37</v>
      </c>
      <c r="AB868" s="3">
        <v>51</v>
      </c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E870" s="14"/>
      <c r="V870" s="17"/>
      <c r="X870" s="12"/>
      <c r="Y870" s="10"/>
      <c r="AA870" s="14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>
      <c r="E874" s="1" t="s">
        <v>19</v>
      </c>
      <c r="V874" s="17"/>
      <c r="AA874" s="1" t="s">
        <v>19</v>
      </c>
    </row>
    <row r="875" spans="2:41">
      <c r="V875" s="17"/>
    </row>
    <row r="876" spans="2:41">
      <c r="V876" s="17"/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</row>
    <row r="888" spans="2:41">
      <c r="V888" s="17"/>
      <c r="AC888" s="217" t="s">
        <v>29</v>
      </c>
      <c r="AD888" s="217"/>
      <c r="AE888" s="217"/>
    </row>
    <row r="889" spans="2:41">
      <c r="H889" s="214" t="s">
        <v>28</v>
      </c>
      <c r="I889" s="214"/>
      <c r="J889" s="214"/>
      <c r="V889" s="17"/>
      <c r="AC889" s="217"/>
      <c r="AD889" s="217"/>
      <c r="AE889" s="217"/>
    </row>
    <row r="890" spans="2:41">
      <c r="H890" s="214"/>
      <c r="I890" s="214"/>
      <c r="J890" s="214"/>
      <c r="V890" s="17"/>
      <c r="AC890" s="217"/>
      <c r="AD890" s="217"/>
      <c r="AE890" s="217"/>
    </row>
    <row r="891" spans="2:41">
      <c r="V891" s="17"/>
    </row>
    <row r="892" spans="2:41">
      <c r="V892" s="17"/>
    </row>
    <row r="893" spans="2:41" ht="23.25">
      <c r="B893" s="22" t="s">
        <v>71</v>
      </c>
      <c r="V893" s="17"/>
      <c r="X893" s="22" t="s">
        <v>71</v>
      </c>
    </row>
    <row r="894" spans="2:41" ht="23.25">
      <c r="B894" s="23" t="s">
        <v>82</v>
      </c>
      <c r="C894" s="20">
        <f>IF(X849="PAGADO",0,Y854)</f>
        <v>0</v>
      </c>
      <c r="E894" s="215" t="s">
        <v>1583</v>
      </c>
      <c r="F894" s="215"/>
      <c r="G894" s="215"/>
      <c r="H894" s="215"/>
      <c r="V894" s="17"/>
      <c r="X894" s="23" t="s">
        <v>32</v>
      </c>
      <c r="Y894" s="20">
        <f>IF(B894="PAGADO",0,C899)</f>
        <v>0</v>
      </c>
      <c r="AA894" s="215" t="s">
        <v>20</v>
      </c>
      <c r="AB894" s="215"/>
      <c r="AC894" s="215"/>
      <c r="AD894" s="215"/>
    </row>
    <row r="895" spans="2:41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>
      <c r="C896" s="20"/>
      <c r="E896" s="4">
        <v>45203</v>
      </c>
      <c r="F896" s="3" t="s">
        <v>199</v>
      </c>
      <c r="G896" s="3" t="s">
        <v>200</v>
      </c>
      <c r="H896" s="5">
        <v>80</v>
      </c>
      <c r="I896" t="s">
        <v>1101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>
      <c r="B900" s="218" t="str">
        <f>IF(C899&lt;0,"NO PAGAR","COBRAR")</f>
        <v>COBRAR</v>
      </c>
      <c r="C900" s="218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18" t="str">
        <f>IF(Y899&lt;0,"NO PAGAR","COBRAR")</f>
        <v>COBRAR</v>
      </c>
      <c r="Y900" s="218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209" t="s">
        <v>9</v>
      </c>
      <c r="C901" s="2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09" t="s">
        <v>9</v>
      </c>
      <c r="Y901" s="2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17</v>
      </c>
      <c r="C910" s="10"/>
      <c r="E910" s="211" t="s">
        <v>7</v>
      </c>
      <c r="F910" s="212"/>
      <c r="G910" s="213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11" t="s">
        <v>7</v>
      </c>
      <c r="AB910" s="212"/>
      <c r="AC910" s="213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>
      <c r="B912" s="12"/>
      <c r="C912" s="10"/>
      <c r="N912" s="211" t="s">
        <v>7</v>
      </c>
      <c r="O912" s="212"/>
      <c r="P912" s="212"/>
      <c r="Q912" s="213"/>
      <c r="R912" s="18">
        <f>SUM(R896:R911)</f>
        <v>0</v>
      </c>
      <c r="S912" s="3"/>
      <c r="V912" s="17"/>
      <c r="X912" s="12"/>
      <c r="Y912" s="10"/>
      <c r="AJ912" s="211" t="s">
        <v>7</v>
      </c>
      <c r="AK912" s="212"/>
      <c r="AL912" s="212"/>
      <c r="AM912" s="213"/>
      <c r="AN912" s="18">
        <f>SUM(AN896:AN911)</f>
        <v>0</v>
      </c>
      <c r="AO912" s="3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E915" s="14"/>
      <c r="V915" s="17"/>
      <c r="X915" s="12"/>
      <c r="Y915" s="10"/>
      <c r="AA915" s="14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2"/>
      <c r="C919" s="10"/>
      <c r="V919" s="17"/>
      <c r="X919" s="12"/>
      <c r="Y919" s="10"/>
    </row>
    <row r="920" spans="2:27">
      <c r="B920" s="11"/>
      <c r="C920" s="10"/>
      <c r="V920" s="17"/>
      <c r="X920" s="11"/>
      <c r="Y920" s="10"/>
    </row>
    <row r="921" spans="2:27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>
      <c r="E923" s="1" t="s">
        <v>19</v>
      </c>
      <c r="V923" s="17"/>
      <c r="AA923" s="1" t="s">
        <v>19</v>
      </c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1:43">
      <c r="V929" s="17"/>
    </row>
    <row r="930" spans="1:43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V933" s="17"/>
    </row>
    <row r="934" spans="1:43">
      <c r="H934" s="214" t="s">
        <v>30</v>
      </c>
      <c r="I934" s="214"/>
      <c r="J934" s="214"/>
      <c r="V934" s="17"/>
      <c r="AA934" s="214" t="s">
        <v>31</v>
      </c>
      <c r="AB934" s="214"/>
      <c r="AC934" s="214"/>
    </row>
    <row r="935" spans="1:43">
      <c r="H935" s="214"/>
      <c r="I935" s="214"/>
      <c r="J935" s="214"/>
      <c r="V935" s="17"/>
      <c r="AA935" s="214"/>
      <c r="AB935" s="214"/>
      <c r="AC935" s="214"/>
    </row>
    <row r="936" spans="1:43">
      <c r="V936" s="17"/>
    </row>
    <row r="937" spans="1:43">
      <c r="V937" s="17"/>
    </row>
    <row r="938" spans="1:43" ht="23.25">
      <c r="B938" s="24" t="s">
        <v>73</v>
      </c>
      <c r="V938" s="17"/>
      <c r="X938" s="22" t="s">
        <v>71</v>
      </c>
    </row>
    <row r="939" spans="1:43" ht="23.25">
      <c r="B939" s="23" t="s">
        <v>32</v>
      </c>
      <c r="C939" s="20">
        <f>IF(X894="PAGADO",0,Y899)</f>
        <v>0</v>
      </c>
      <c r="E939" s="215" t="s">
        <v>20</v>
      </c>
      <c r="F939" s="215"/>
      <c r="G939" s="215"/>
      <c r="H939" s="215"/>
      <c r="V939" s="17"/>
      <c r="X939" s="23" t="s">
        <v>32</v>
      </c>
      <c r="Y939" s="20">
        <f>IF(B1739="PAGADO",0,C944)</f>
        <v>0</v>
      </c>
      <c r="AA939" s="215" t="s">
        <v>287</v>
      </c>
      <c r="AB939" s="215"/>
      <c r="AC939" s="215"/>
      <c r="AD939" s="215"/>
    </row>
    <row r="940" spans="1:43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550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>
        <v>45224</v>
      </c>
      <c r="AB941" s="3" t="s">
        <v>199</v>
      </c>
      <c r="AC941" s="3" t="s">
        <v>203</v>
      </c>
      <c r="AD941" s="5">
        <v>550</v>
      </c>
      <c r="AJ941" s="3"/>
      <c r="AK941" s="3"/>
      <c r="AL941" s="3"/>
      <c r="AM941" s="3"/>
      <c r="AN941" s="18"/>
      <c r="AO941" s="3"/>
    </row>
    <row r="942" spans="1:43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550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1" t="s">
        <v>9</v>
      </c>
      <c r="C943" s="20">
        <f>C967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Y967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6" t="s">
        <v>26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550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16" t="str">
        <f>IF(Y944&lt;0,"NO PAGAR","COBRAR'")</f>
        <v>COBRAR'</v>
      </c>
      <c r="Y945" s="216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216" t="str">
        <f>IF(C944&lt;0,"NO PAGAR","COBRAR'")</f>
        <v>COBRAR'</v>
      </c>
      <c r="C946" s="216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209" t="s">
        <v>9</v>
      </c>
      <c r="C947" s="2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09" t="s">
        <v>9</v>
      </c>
      <c r="Y947" s="2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9" t="str">
        <f>IF(Y899&lt;0,"SALDO ADELANTADO","SALDO A FAVOR '")</f>
        <v>SALDO A FAVOR '</v>
      </c>
      <c r="C948" s="10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16</v>
      </c>
      <c r="C955" s="10"/>
      <c r="E955" s="211" t="s">
        <v>7</v>
      </c>
      <c r="F955" s="212"/>
      <c r="G955" s="213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11" t="s">
        <v>7</v>
      </c>
      <c r="AB955" s="212"/>
      <c r="AC955" s="213"/>
      <c r="AD955" s="5">
        <f>SUM(AD941:AD954)</f>
        <v>550</v>
      </c>
      <c r="AJ955" s="3"/>
      <c r="AK955" s="3"/>
      <c r="AL955" s="3"/>
      <c r="AM955" s="3"/>
      <c r="AN955" s="18"/>
      <c r="AO955" s="3"/>
    </row>
    <row r="956" spans="2:41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>
      <c r="B957" s="12"/>
      <c r="C957" s="10"/>
      <c r="N957" s="211" t="s">
        <v>7</v>
      </c>
      <c r="O957" s="212"/>
      <c r="P957" s="212"/>
      <c r="Q957" s="213"/>
      <c r="R957" s="18">
        <f>SUM(R941:R956)</f>
        <v>0</v>
      </c>
      <c r="S957" s="3"/>
      <c r="V957" s="17"/>
      <c r="X957" s="12"/>
      <c r="Y957" s="10"/>
      <c r="AJ957" s="211" t="s">
        <v>7</v>
      </c>
      <c r="AK957" s="212"/>
      <c r="AL957" s="212"/>
      <c r="AM957" s="213"/>
      <c r="AN957" s="18">
        <f>SUM(AN941:AN956)</f>
        <v>0</v>
      </c>
      <c r="AO957" s="3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1"/>
      <c r="C966" s="10"/>
      <c r="V966" s="17"/>
      <c r="X966" s="11"/>
      <c r="Y966" s="10"/>
    </row>
    <row r="967" spans="2:27">
      <c r="B967" s="15" t="s">
        <v>18</v>
      </c>
      <c r="C967" s="16">
        <f>SUM(C948:C966)</f>
        <v>0</v>
      </c>
      <c r="D967" t="s">
        <v>22</v>
      </c>
      <c r="E967" t="s">
        <v>21</v>
      </c>
      <c r="V967" s="17"/>
      <c r="X967" s="15" t="s">
        <v>18</v>
      </c>
      <c r="Y967" s="16">
        <f>SUM(Y948:Y966)</f>
        <v>0</v>
      </c>
      <c r="Z967" t="s">
        <v>22</v>
      </c>
      <c r="AA967" t="s">
        <v>21</v>
      </c>
    </row>
    <row r="968" spans="2:27">
      <c r="E968" s="1" t="s">
        <v>19</v>
      </c>
      <c r="V968" s="17"/>
      <c r="AA968" s="1" t="s">
        <v>19</v>
      </c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  <c r="AC981" s="217" t="s">
        <v>29</v>
      </c>
      <c r="AD981" s="217"/>
      <c r="AE981" s="217"/>
    </row>
    <row r="982" spans="2:41">
      <c r="H982" s="214" t="s">
        <v>28</v>
      </c>
      <c r="I982" s="214"/>
      <c r="J982" s="214"/>
      <c r="V982" s="17"/>
      <c r="AC982" s="217"/>
      <c r="AD982" s="217"/>
      <c r="AE982" s="217"/>
    </row>
    <row r="983" spans="2:41">
      <c r="H983" s="214"/>
      <c r="I983" s="214"/>
      <c r="J983" s="214"/>
      <c r="V983" s="17"/>
      <c r="AC983" s="217"/>
      <c r="AD983" s="217"/>
      <c r="AE983" s="217"/>
    </row>
    <row r="984" spans="2:41">
      <c r="V984" s="17"/>
    </row>
    <row r="985" spans="2:41">
      <c r="V985" s="17"/>
    </row>
    <row r="986" spans="2:41" ht="23.25">
      <c r="B986" s="22" t="s">
        <v>72</v>
      </c>
      <c r="V986" s="17"/>
      <c r="X986" s="22" t="s">
        <v>74</v>
      </c>
    </row>
    <row r="987" spans="2:41" ht="23.25">
      <c r="B987" s="23" t="s">
        <v>32</v>
      </c>
      <c r="C987" s="20">
        <f>IF(X939="PAGADO",0,Y944)</f>
        <v>550</v>
      </c>
      <c r="E987" s="215" t="s">
        <v>20</v>
      </c>
      <c r="F987" s="215"/>
      <c r="G987" s="215"/>
      <c r="H987" s="215"/>
      <c r="V987" s="17"/>
      <c r="X987" s="23" t="s">
        <v>32</v>
      </c>
      <c r="Y987" s="20">
        <f>IF(B987="PAGADO",0,C992)</f>
        <v>550</v>
      </c>
      <c r="AA987" s="215" t="s">
        <v>20</v>
      </c>
      <c r="AB987" s="215"/>
      <c r="AC987" s="215"/>
      <c r="AD987" s="215"/>
    </row>
    <row r="988" spans="2:41">
      <c r="B988" s="1" t="s">
        <v>0</v>
      </c>
      <c r="C988" s="19">
        <f>H1003</f>
        <v>0</v>
      </c>
      <c r="E988" s="2" t="s">
        <v>1</v>
      </c>
      <c r="F988" s="2" t="s">
        <v>2</v>
      </c>
      <c r="G988" s="2" t="s">
        <v>3</v>
      </c>
      <c r="H988" s="2" t="s">
        <v>4</v>
      </c>
      <c r="N988" s="2" t="s">
        <v>1</v>
      </c>
      <c r="O988" s="2" t="s">
        <v>5</v>
      </c>
      <c r="P988" s="2" t="s">
        <v>4</v>
      </c>
      <c r="Q988" s="2" t="s">
        <v>6</v>
      </c>
      <c r="R988" s="2" t="s">
        <v>7</v>
      </c>
      <c r="S988" s="3"/>
      <c r="V988" s="17"/>
      <c r="X988" s="1" t="s">
        <v>0</v>
      </c>
      <c r="Y988" s="19">
        <f>AD1003</f>
        <v>0</v>
      </c>
      <c r="AA988" s="2" t="s">
        <v>1</v>
      </c>
      <c r="AB988" s="2" t="s">
        <v>2</v>
      </c>
      <c r="AC988" s="2" t="s">
        <v>3</v>
      </c>
      <c r="AD988" s="2" t="s">
        <v>4</v>
      </c>
      <c r="AJ988" s="2" t="s">
        <v>1</v>
      </c>
      <c r="AK988" s="2" t="s">
        <v>5</v>
      </c>
      <c r="AL988" s="2" t="s">
        <v>4</v>
      </c>
      <c r="AM988" s="2" t="s">
        <v>6</v>
      </c>
      <c r="AN988" s="2" t="s">
        <v>7</v>
      </c>
      <c r="AO988" s="3"/>
    </row>
    <row r="989" spans="2:41">
      <c r="C989" s="2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Y989" s="2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" t="s">
        <v>24</v>
      </c>
      <c r="C990" s="19">
        <f>IF(C987&gt;0,C987+C988,C988)</f>
        <v>550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24</v>
      </c>
      <c r="Y990" s="19">
        <f>IF(Y987&gt;0,Y987+Y988,Y988)</f>
        <v>550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9</v>
      </c>
      <c r="C991" s="20">
        <f>C1014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9</v>
      </c>
      <c r="Y991" s="20">
        <f>Y1014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6" t="s">
        <v>25</v>
      </c>
      <c r="C992" s="21">
        <f>C990-C991</f>
        <v>550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6" t="s">
        <v>8</v>
      </c>
      <c r="Y992" s="21">
        <f>Y990-Y991</f>
        <v>550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6.25">
      <c r="B993" s="218" t="str">
        <f>IF(C992&lt;0,"NO PAGAR","COBRAR")</f>
        <v>COBRAR</v>
      </c>
      <c r="C993" s="218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218" t="str">
        <f>IF(Y992&lt;0,"NO PAGAR","COBRAR")</f>
        <v>COBRAR</v>
      </c>
      <c r="Y993" s="21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209" t="s">
        <v>9</v>
      </c>
      <c r="C994" s="2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09" t="s">
        <v>9</v>
      </c>
      <c r="Y994" s="2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IF(C1028&lt;0,"SALDO A FAVOR","SALDO ADELANTAD0'")</f>
        <v>SALDO ADELANTAD0'</v>
      </c>
      <c r="C995" s="10">
        <f>IF(Y939&lt;=0,Y939*-1)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IF(C992&lt;0,"SALDO ADELANTADO","SALDO A FAVOR'")</f>
        <v>SALDO A FAVOR'</v>
      </c>
      <c r="Y995" s="10" t="b">
        <f>IF(C992&lt;=0,C992*-1)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211" t="s">
        <v>7</v>
      </c>
      <c r="F1003" s="212"/>
      <c r="G1003" s="213"/>
      <c r="H1003" s="5">
        <f>SUM(H989:H1002)</f>
        <v>0</v>
      </c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211" t="s">
        <v>7</v>
      </c>
      <c r="AB1003" s="212"/>
      <c r="AC1003" s="213"/>
      <c r="AD1003" s="5">
        <f>SUM(AD989:AD1002)</f>
        <v>0</v>
      </c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E1004" s="13"/>
      <c r="F1004" s="13"/>
      <c r="G1004" s="13"/>
      <c r="N1004" s="3"/>
      <c r="O1004" s="3"/>
      <c r="P1004" s="3"/>
      <c r="Q1004" s="3"/>
      <c r="R1004" s="18"/>
      <c r="S1004" s="3"/>
      <c r="V1004" s="17"/>
      <c r="X1004" s="12"/>
      <c r="Y1004" s="10"/>
      <c r="AA1004" s="13"/>
      <c r="AB1004" s="13"/>
      <c r="AC1004" s="13"/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N1005" s="211" t="s">
        <v>7</v>
      </c>
      <c r="O1005" s="212"/>
      <c r="P1005" s="212"/>
      <c r="Q1005" s="213"/>
      <c r="R1005" s="18">
        <f>SUM(R989:R1004)</f>
        <v>0</v>
      </c>
      <c r="S1005" s="3"/>
      <c r="V1005" s="17"/>
      <c r="X1005" s="12"/>
      <c r="Y1005" s="10"/>
      <c r="AJ1005" s="211" t="s">
        <v>7</v>
      </c>
      <c r="AK1005" s="212"/>
      <c r="AL1005" s="212"/>
      <c r="AM1005" s="213"/>
      <c r="AN1005" s="18">
        <f>SUM(AN989:AN1004)</f>
        <v>0</v>
      </c>
      <c r="AO1005" s="3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E1008" s="14"/>
      <c r="V1008" s="17"/>
      <c r="X1008" s="12"/>
      <c r="Y1008" s="10"/>
      <c r="AA1008" s="14"/>
    </row>
    <row r="1009" spans="1:43">
      <c r="B1009" s="12"/>
      <c r="C1009" s="10"/>
      <c r="V1009" s="17"/>
      <c r="X1009" s="12"/>
      <c r="Y1009" s="10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1"/>
      <c r="C1013" s="10"/>
      <c r="V1013" s="17"/>
      <c r="X1013" s="11"/>
      <c r="Y1013" s="10"/>
    </row>
    <row r="1014" spans="1:43">
      <c r="B1014" s="15" t="s">
        <v>18</v>
      </c>
      <c r="C1014" s="16">
        <f>SUM(C995:C1013)</f>
        <v>0</v>
      </c>
      <c r="V1014" s="17"/>
      <c r="X1014" s="15" t="s">
        <v>18</v>
      </c>
      <c r="Y1014" s="16">
        <f>SUM(Y995:Y1013)</f>
        <v>0</v>
      </c>
    </row>
    <row r="1015" spans="1:43">
      <c r="D1015" t="s">
        <v>22</v>
      </c>
      <c r="E1015" t="s">
        <v>21</v>
      </c>
      <c r="V1015" s="17"/>
      <c r="Z1015" t="s">
        <v>22</v>
      </c>
      <c r="AA1015" t="s">
        <v>21</v>
      </c>
    </row>
    <row r="1016" spans="1:43">
      <c r="E1016" s="1" t="s">
        <v>19</v>
      </c>
      <c r="V1016" s="17"/>
      <c r="AA1016" s="1" t="s">
        <v>19</v>
      </c>
    </row>
    <row r="1017" spans="1:43">
      <c r="V1017" s="17"/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A1023" s="17"/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V1026" s="17"/>
    </row>
    <row r="1027" spans="1:43">
      <c r="H1027" s="214" t="s">
        <v>30</v>
      </c>
      <c r="I1027" s="214"/>
      <c r="J1027" s="214"/>
      <c r="V1027" s="17"/>
      <c r="AA1027" s="214" t="s">
        <v>31</v>
      </c>
      <c r="AB1027" s="214"/>
      <c r="AC1027" s="214"/>
    </row>
    <row r="1028" spans="1:43">
      <c r="H1028" s="214"/>
      <c r="I1028" s="214"/>
      <c r="J1028" s="214"/>
      <c r="V1028" s="17"/>
      <c r="AA1028" s="214"/>
      <c r="AB1028" s="214"/>
      <c r="AC1028" s="214"/>
    </row>
    <row r="1029" spans="1:43">
      <c r="V1029" s="17"/>
    </row>
    <row r="1030" spans="1:43">
      <c r="V1030" s="17"/>
    </row>
    <row r="1031" spans="1:43" ht="23.25">
      <c r="B1031" s="24" t="s">
        <v>72</v>
      </c>
      <c r="V1031" s="17"/>
      <c r="X1031" s="22" t="s">
        <v>72</v>
      </c>
    </row>
    <row r="1032" spans="1:43" ht="23.25">
      <c r="B1032" s="23" t="s">
        <v>32</v>
      </c>
      <c r="C1032" s="20">
        <f>IF(X987="PAGADO",0,C992)</f>
        <v>550</v>
      </c>
      <c r="E1032" s="215" t="s">
        <v>20</v>
      </c>
      <c r="F1032" s="215"/>
      <c r="G1032" s="215"/>
      <c r="H1032" s="215"/>
      <c r="V1032" s="17"/>
      <c r="X1032" s="23" t="s">
        <v>32</v>
      </c>
      <c r="Y1032" s="20">
        <f>IF(B1832="PAGADO",0,C1037)</f>
        <v>550</v>
      </c>
      <c r="AA1032" s="215" t="s">
        <v>20</v>
      </c>
      <c r="AB1032" s="215"/>
      <c r="AC1032" s="215"/>
      <c r="AD1032" s="215"/>
    </row>
    <row r="1033" spans="1:43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1:43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1:43">
      <c r="B1035" s="1" t="s">
        <v>24</v>
      </c>
      <c r="C1035" s="19">
        <f>IF(C1032&gt;0,C1032+C1033,C1033)</f>
        <v>550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550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9</v>
      </c>
      <c r="C1036" s="20">
        <f>C1060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Y1060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6" t="s">
        <v>26</v>
      </c>
      <c r="C1037" s="21">
        <f>C1035-C1036</f>
        <v>550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27</v>
      </c>
      <c r="Y1037" s="21">
        <f>Y1035-Y1036</f>
        <v>550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ht="23.25">
      <c r="B1038" s="6"/>
      <c r="C1038" s="7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216" t="str">
        <f>IF(Y1037&lt;0,"NO PAGAR","COBRAR'")</f>
        <v>COBRAR'</v>
      </c>
      <c r="Y1038" s="216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216" t="str">
        <f>IF(C1037&lt;0,"NO PAGAR","COBRAR'")</f>
        <v>COBRAR'</v>
      </c>
      <c r="C1039" s="216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/>
      <c r="Y1039" s="8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209" t="s">
        <v>9</v>
      </c>
      <c r="C1040" s="2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09" t="s">
        <v>9</v>
      </c>
      <c r="Y1040" s="2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9" t="str">
        <f>IF(Y992&lt;0,"SALDO ADELANTADO","SALDO A FAVOR '")</f>
        <v>SALDO A FAVOR '</v>
      </c>
      <c r="C1041" s="10" t="b">
        <f>IF(Y992&lt;=0,Y992*-1)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9" t="str">
        <f>IF(C1037&lt;0,"SALDO ADELANTADO","SALDO A FAVOR'")</f>
        <v>SALDO A FAVOR'</v>
      </c>
      <c r="Y1041" s="10" t="b">
        <f>IF(C1037&lt;=0,C1037*-1)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10</v>
      </c>
      <c r="C1042" s="10">
        <f>R1050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10</v>
      </c>
      <c r="Y1042" s="10">
        <f>AN1050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11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11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12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12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13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13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14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14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15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15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16</v>
      </c>
      <c r="C1048" s="10"/>
      <c r="E1048" s="211" t="s">
        <v>7</v>
      </c>
      <c r="F1048" s="212"/>
      <c r="G1048" s="213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16</v>
      </c>
      <c r="Y1048" s="10"/>
      <c r="AA1048" s="211" t="s">
        <v>7</v>
      </c>
      <c r="AB1048" s="212"/>
      <c r="AC1048" s="213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>
      <c r="B1049" s="11" t="s">
        <v>17</v>
      </c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1" t="s">
        <v>17</v>
      </c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>
      <c r="B1050" s="12"/>
      <c r="C1050" s="10"/>
      <c r="N1050" s="211" t="s">
        <v>7</v>
      </c>
      <c r="O1050" s="212"/>
      <c r="P1050" s="212"/>
      <c r="Q1050" s="213"/>
      <c r="R1050" s="18">
        <f>SUM(R1034:R1049)</f>
        <v>0</v>
      </c>
      <c r="S1050" s="3"/>
      <c r="V1050" s="17"/>
      <c r="X1050" s="12"/>
      <c r="Y1050" s="10"/>
      <c r="AJ1050" s="211" t="s">
        <v>7</v>
      </c>
      <c r="AK1050" s="212"/>
      <c r="AL1050" s="212"/>
      <c r="AM1050" s="213"/>
      <c r="AN1050" s="18">
        <f>SUM(AN1034:AN1049)</f>
        <v>0</v>
      </c>
      <c r="AO1050" s="3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E1053" s="14"/>
      <c r="V1053" s="17"/>
      <c r="X1053" s="12"/>
      <c r="Y1053" s="10"/>
      <c r="AA1053" s="14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1"/>
      <c r="C1059" s="10"/>
      <c r="V1059" s="17"/>
      <c r="X1059" s="11"/>
      <c r="Y1059" s="10"/>
    </row>
    <row r="1060" spans="2:27">
      <c r="B1060" s="15" t="s">
        <v>18</v>
      </c>
      <c r="C1060" s="16">
        <f>SUM(C1041:C1059)</f>
        <v>0</v>
      </c>
      <c r="D1060" t="s">
        <v>22</v>
      </c>
      <c r="E1060" t="s">
        <v>21</v>
      </c>
      <c r="V1060" s="17"/>
      <c r="X1060" s="15" t="s">
        <v>18</v>
      </c>
      <c r="Y1060" s="16">
        <f>SUM(Y1041:Y1059)</f>
        <v>0</v>
      </c>
      <c r="Z1060" t="s">
        <v>22</v>
      </c>
      <c r="AA1060" t="s">
        <v>21</v>
      </c>
    </row>
    <row r="1061" spans="2:27">
      <c r="E1061" s="1" t="s">
        <v>19</v>
      </c>
      <c r="V1061" s="17"/>
      <c r="AA1061" s="1" t="s">
        <v>19</v>
      </c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814:C814"/>
    <mergeCell ref="X814:Y814"/>
    <mergeCell ref="E823:G823"/>
    <mergeCell ref="AA823:AC823"/>
    <mergeCell ref="N825:Q825"/>
    <mergeCell ref="AJ825:AM825"/>
    <mergeCell ref="AC803:AE805"/>
    <mergeCell ref="H804:J805"/>
    <mergeCell ref="E807:H807"/>
    <mergeCell ref="AA807:AD807"/>
    <mergeCell ref="B813:C813"/>
    <mergeCell ref="X813:Y813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X993:Y993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G751:H751"/>
    <mergeCell ref="B1040:C1040"/>
    <mergeCell ref="X1040:Y1040"/>
    <mergeCell ref="E1048:G1048"/>
    <mergeCell ref="AA1048:AC1048"/>
    <mergeCell ref="N1050:Q1050"/>
    <mergeCell ref="AJ1050:AM1050"/>
    <mergeCell ref="H1027:J1028"/>
    <mergeCell ref="AA1027:AC1028"/>
    <mergeCell ref="E1032:H1032"/>
    <mergeCell ref="AA1032:AD1032"/>
    <mergeCell ref="X1038:Y1038"/>
    <mergeCell ref="B1039:C1039"/>
    <mergeCell ref="B994:C994"/>
    <mergeCell ref="X994:Y994"/>
    <mergeCell ref="E1003:G1003"/>
    <mergeCell ref="AA1003:AC1003"/>
    <mergeCell ref="N1005:Q1005"/>
    <mergeCell ref="AJ1005:AM1005"/>
    <mergeCell ref="AC981:AE983"/>
    <mergeCell ref="H982:J983"/>
    <mergeCell ref="E987:H987"/>
    <mergeCell ref="AA987:AD987"/>
    <mergeCell ref="B993:C993"/>
  </mergeCells>
  <pageMargins left="0.7" right="0.7" top="0.75" bottom="0.75" header="0.3" footer="0.3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72"/>
  <sheetViews>
    <sheetView topLeftCell="A931" zoomScale="93" zoomScaleNormal="93" workbookViewId="0">
      <selection activeCell="G943" sqref="G943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5" max="5" width="13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4" t="s">
        <v>28</v>
      </c>
      <c r="I3" s="214"/>
      <c r="J3" s="214"/>
      <c r="V3" s="17"/>
      <c r="AC3" s="217"/>
      <c r="AD3" s="217"/>
      <c r="AE3" s="217"/>
    </row>
    <row r="4" spans="2:41">
      <c r="H4" s="214"/>
      <c r="I4" s="214"/>
      <c r="J4" s="214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15" t="s">
        <v>134</v>
      </c>
      <c r="F8" s="215"/>
      <c r="G8" s="215"/>
      <c r="H8" s="215"/>
      <c r="V8" s="17"/>
      <c r="X8" s="23" t="s">
        <v>156</v>
      </c>
      <c r="Y8" s="20">
        <f>IF(B8="PAGADO",0,C13)</f>
        <v>0</v>
      </c>
      <c r="AA8" s="215" t="s">
        <v>157</v>
      </c>
      <c r="AB8" s="215"/>
      <c r="AC8" s="215"/>
      <c r="AD8" s="215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8" t="str">
        <f>IF(C13&lt;0,"NO PAGAR","COBRAR")</f>
        <v>COBRAR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COBRAR</v>
      </c>
      <c r="Y14" s="21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 ht="15" customHeight="1">
      <c r="H49" s="214"/>
      <c r="I49" s="214"/>
      <c r="J49" s="214"/>
      <c r="V49" s="17"/>
      <c r="AA49" s="214"/>
      <c r="AB49" s="214"/>
      <c r="AC49" s="21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15" t="s">
        <v>195</v>
      </c>
      <c r="F53" s="215"/>
      <c r="G53" s="215"/>
      <c r="H53" s="215"/>
      <c r="V53" s="17"/>
      <c r="X53" s="23" t="s">
        <v>82</v>
      </c>
      <c r="Y53" s="20">
        <f>IF(B53="PAGADO",0,C58)</f>
        <v>0</v>
      </c>
      <c r="AA53" s="215" t="s">
        <v>239</v>
      </c>
      <c r="AB53" s="215"/>
      <c r="AC53" s="215"/>
      <c r="AD53" s="215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6" t="str">
        <f>IF(Y58&lt;0,"NO PAGAR","COBRAR'")</f>
        <v>COBRAR'</v>
      </c>
      <c r="Y59" s="21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6" t="str">
        <f>IF(C58&lt;0,"NO PAGAR","COBRAR'")</f>
        <v>COBRAR'</v>
      </c>
      <c r="C60" s="21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217" t="s">
        <v>29</v>
      </c>
      <c r="AD93" s="217"/>
      <c r="AE93" s="217"/>
    </row>
    <row r="94" spans="2:31">
      <c r="H94" s="214" t="s">
        <v>28</v>
      </c>
      <c r="I94" s="214"/>
      <c r="J94" s="214"/>
      <c r="V94" s="17"/>
      <c r="AC94" s="217"/>
      <c r="AD94" s="217"/>
      <c r="AE94" s="217"/>
    </row>
    <row r="95" spans="2:31">
      <c r="H95" s="214"/>
      <c r="I95" s="214"/>
      <c r="J95" s="214"/>
      <c r="V95" s="17"/>
      <c r="AC95" s="217"/>
      <c r="AD95" s="217"/>
      <c r="AE95" s="217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215" t="s">
        <v>287</v>
      </c>
      <c r="F99" s="215"/>
      <c r="G99" s="215"/>
      <c r="H99" s="215"/>
      <c r="V99" s="17"/>
      <c r="X99" s="23" t="s">
        <v>282</v>
      </c>
      <c r="Y99" s="20">
        <f>IF(B99="PAGADO",0,C104)</f>
        <v>0</v>
      </c>
      <c r="AA99" s="215" t="s">
        <v>134</v>
      </c>
      <c r="AB99" s="215"/>
      <c r="AC99" s="215"/>
      <c r="AD99" s="215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218" t="str">
        <f>IF(C104&lt;0,"NO PAGAR","COBRAR")</f>
        <v>COBRAR</v>
      </c>
      <c r="C105" s="218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18" t="str">
        <f>IF(Y104&lt;0,"NO PAGAR","COBRAR")</f>
        <v>COBRAR</v>
      </c>
      <c r="Y105" s="218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209" t="s">
        <v>9</v>
      </c>
      <c r="C106" s="210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209" t="s">
        <v>9</v>
      </c>
      <c r="Y106" s="210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211" t="s">
        <v>7</v>
      </c>
      <c r="F115" s="212"/>
      <c r="G115" s="213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211" t="s">
        <v>7</v>
      </c>
      <c r="AB115" s="212"/>
      <c r="AC115" s="213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211" t="s">
        <v>7</v>
      </c>
      <c r="O117" s="212"/>
      <c r="P117" s="212"/>
      <c r="Q117" s="213"/>
      <c r="R117" s="18">
        <f>SUM(R101:R116)</f>
        <v>0</v>
      </c>
      <c r="S117" s="3"/>
      <c r="V117" s="17"/>
      <c r="X117" s="12"/>
      <c r="Y117" s="10"/>
      <c r="AJ117" s="211" t="s">
        <v>7</v>
      </c>
      <c r="AK117" s="212"/>
      <c r="AL117" s="212"/>
      <c r="AM117" s="213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14" t="s">
        <v>30</v>
      </c>
      <c r="I131" s="214"/>
      <c r="J131" s="214"/>
      <c r="V131" s="17"/>
      <c r="AA131" s="214" t="s">
        <v>31</v>
      </c>
      <c r="AB131" s="214"/>
      <c r="AC131" s="214"/>
    </row>
    <row r="132" spans="1:43">
      <c r="H132" s="214"/>
      <c r="I132" s="214"/>
      <c r="J132" s="214"/>
      <c r="V132" s="17"/>
      <c r="AA132" s="214"/>
      <c r="AB132" s="214"/>
      <c r="AC132" s="214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215" t="s">
        <v>20</v>
      </c>
      <c r="F136" s="215"/>
      <c r="G136" s="215"/>
      <c r="H136" s="215"/>
      <c r="V136" s="17"/>
      <c r="X136" s="23" t="s">
        <v>82</v>
      </c>
      <c r="Y136" s="20">
        <f>IF(B136="PAGADO",0,C141)</f>
        <v>0</v>
      </c>
      <c r="AA136" s="215" t="s">
        <v>20</v>
      </c>
      <c r="AB136" s="215"/>
      <c r="AC136" s="215"/>
      <c r="AD136" s="215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16" t="str">
        <f>IF(Y141&lt;0,"NO PAGAR","COBRAR'")</f>
        <v>COBRAR'</v>
      </c>
      <c r="Y142" s="216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216" t="str">
        <f>IF(C141&lt;0,"NO PAGAR","COBRAR'")</f>
        <v>COBRAR'</v>
      </c>
      <c r="C143" s="216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209" t="s">
        <v>9</v>
      </c>
      <c r="C144" s="2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09" t="s">
        <v>9</v>
      </c>
      <c r="Y144" s="2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211" t="s">
        <v>7</v>
      </c>
      <c r="F152" s="212"/>
      <c r="G152" s="213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1" t="s">
        <v>7</v>
      </c>
      <c r="AB152" s="212"/>
      <c r="AC152" s="213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211" t="s">
        <v>7</v>
      </c>
      <c r="O154" s="212"/>
      <c r="P154" s="212"/>
      <c r="Q154" s="213"/>
      <c r="R154" s="18">
        <f>SUM(R138:R153)</f>
        <v>0</v>
      </c>
      <c r="S154" s="3"/>
      <c r="V154" s="17"/>
      <c r="X154" s="12"/>
      <c r="Y154" s="10"/>
      <c r="AJ154" s="211" t="s">
        <v>7</v>
      </c>
      <c r="AK154" s="212"/>
      <c r="AL154" s="212"/>
      <c r="AM154" s="213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217" t="s">
        <v>29</v>
      </c>
      <c r="AD179" s="217"/>
      <c r="AE179" s="217"/>
    </row>
    <row r="180" spans="2:41">
      <c r="H180" s="214" t="s">
        <v>28</v>
      </c>
      <c r="I180" s="214"/>
      <c r="J180" s="214"/>
      <c r="V180" s="17"/>
      <c r="AC180" s="217"/>
      <c r="AD180" s="217"/>
      <c r="AE180" s="217"/>
    </row>
    <row r="181" spans="2:41">
      <c r="H181" s="214"/>
      <c r="I181" s="214"/>
      <c r="J181" s="214"/>
      <c r="V181" s="17"/>
      <c r="AC181" s="217"/>
      <c r="AD181" s="217"/>
      <c r="AE181" s="217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215" t="s">
        <v>20</v>
      </c>
      <c r="F185" s="215"/>
      <c r="G185" s="215"/>
      <c r="H185" s="215"/>
      <c r="V185" s="17"/>
      <c r="X185" s="23" t="s">
        <v>82</v>
      </c>
      <c r="Y185" s="20">
        <f>IF(B185="PAGADO",0,C190)</f>
        <v>0</v>
      </c>
      <c r="AA185" s="215" t="s">
        <v>20</v>
      </c>
      <c r="AB185" s="215"/>
      <c r="AC185" s="215"/>
      <c r="AD185" s="215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218" t="str">
        <f>IF(C190&lt;0,"NO PAGAR","COBRAR")</f>
        <v>COBRAR</v>
      </c>
      <c r="C191" s="218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18" t="str">
        <f>IF(Y190&lt;0,"NO PAGAR","COBRAR")</f>
        <v>COBRAR</v>
      </c>
      <c r="Y191" s="218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209" t="s">
        <v>9</v>
      </c>
      <c r="C192" s="210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09" t="s">
        <v>9</v>
      </c>
      <c r="Y192" s="210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211" t="s">
        <v>7</v>
      </c>
      <c r="F201" s="212"/>
      <c r="G201" s="213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211" t="s">
        <v>7</v>
      </c>
      <c r="AB201" s="212"/>
      <c r="AC201" s="213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211" t="s">
        <v>7</v>
      </c>
      <c r="O203" s="212"/>
      <c r="P203" s="212"/>
      <c r="Q203" s="213"/>
      <c r="R203" s="18">
        <f>SUM(R187:R202)</f>
        <v>0</v>
      </c>
      <c r="S203" s="3"/>
      <c r="V203" s="17"/>
      <c r="X203" s="12"/>
      <c r="Y203" s="10"/>
      <c r="AJ203" s="211" t="s">
        <v>7</v>
      </c>
      <c r="AK203" s="212"/>
      <c r="AL203" s="212"/>
      <c r="AM203" s="213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214" t="s">
        <v>30</v>
      </c>
      <c r="I225" s="214"/>
      <c r="J225" s="214"/>
      <c r="V225" s="17"/>
      <c r="AA225" s="214" t="s">
        <v>31</v>
      </c>
      <c r="AB225" s="214"/>
      <c r="AC225" s="214"/>
    </row>
    <row r="226" spans="2:41">
      <c r="H226" s="214"/>
      <c r="I226" s="214"/>
      <c r="J226" s="214"/>
      <c r="V226" s="17"/>
      <c r="AA226" s="214"/>
      <c r="AB226" s="214"/>
      <c r="AC226" s="214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215" t="s">
        <v>20</v>
      </c>
      <c r="F230" s="215"/>
      <c r="G230" s="215"/>
      <c r="H230" s="215"/>
      <c r="V230" s="17"/>
      <c r="X230" s="23" t="s">
        <v>32</v>
      </c>
      <c r="Y230" s="20">
        <f>IF(B980="PAGADO",0,C235)</f>
        <v>0</v>
      </c>
      <c r="AA230" s="215" t="s">
        <v>20</v>
      </c>
      <c r="AB230" s="215"/>
      <c r="AC230" s="215"/>
      <c r="AD230" s="215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16" t="str">
        <f>IF(Y235&lt;0,"NO PAGAR","COBRAR'")</f>
        <v>COBRAR'</v>
      </c>
      <c r="Y236" s="216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216" t="str">
        <f>IF(C235&lt;0,"NO PAGAR","COBRAR'")</f>
        <v>COBRAR'</v>
      </c>
      <c r="C237" s="216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209" t="s">
        <v>9</v>
      </c>
      <c r="C238" s="21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09" t="s">
        <v>9</v>
      </c>
      <c r="Y238" s="210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211" t="s">
        <v>7</v>
      </c>
      <c r="F246" s="212"/>
      <c r="G246" s="213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211" t="s">
        <v>7</v>
      </c>
      <c r="AB246" s="212"/>
      <c r="AC246" s="213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211" t="s">
        <v>7</v>
      </c>
      <c r="O248" s="212"/>
      <c r="P248" s="212"/>
      <c r="Q248" s="213"/>
      <c r="R248" s="18">
        <f>SUM(R232:R247)</f>
        <v>0</v>
      </c>
      <c r="S248" s="3"/>
      <c r="V248" s="17"/>
      <c r="X248" s="12"/>
      <c r="Y248" s="10"/>
      <c r="AJ248" s="211" t="s">
        <v>7</v>
      </c>
      <c r="AK248" s="212"/>
      <c r="AL248" s="212"/>
      <c r="AM248" s="213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217" t="s">
        <v>29</v>
      </c>
      <c r="AD271" s="217"/>
      <c r="AE271" s="217"/>
    </row>
    <row r="272" spans="2:31">
      <c r="H272" s="214" t="s">
        <v>28</v>
      </c>
      <c r="I272" s="214"/>
      <c r="J272" s="214"/>
      <c r="V272" s="17"/>
      <c r="AC272" s="217"/>
      <c r="AD272" s="217"/>
      <c r="AE272" s="217"/>
    </row>
    <row r="273" spans="2:41">
      <c r="H273" s="214"/>
      <c r="I273" s="214"/>
      <c r="J273" s="214"/>
      <c r="V273" s="17"/>
      <c r="AC273" s="217"/>
      <c r="AD273" s="217"/>
      <c r="AE273" s="217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215" t="s">
        <v>20</v>
      </c>
      <c r="F277" s="215"/>
      <c r="G277" s="215"/>
      <c r="H277" s="215"/>
      <c r="V277" s="17"/>
      <c r="X277" s="23" t="s">
        <v>282</v>
      </c>
      <c r="Y277" s="20">
        <f>IF(B277="PAGADO",0,C282)</f>
        <v>0</v>
      </c>
      <c r="AA277" s="215" t="s">
        <v>134</v>
      </c>
      <c r="AB277" s="215"/>
      <c r="AC277" s="215"/>
      <c r="AD277" s="215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218" t="str">
        <f>IF(C282&lt;0,"NO PAGAR","COBRAR")</f>
        <v>COBRAR</v>
      </c>
      <c r="C283" s="218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18" t="str">
        <f>IF(Y282&lt;0,"NO PAGAR","COBRAR")</f>
        <v>COBRAR</v>
      </c>
      <c r="Y283" s="218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209" t="s">
        <v>9</v>
      </c>
      <c r="C284" s="210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09" t="s">
        <v>9</v>
      </c>
      <c r="Y284" s="210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211" t="s">
        <v>7</v>
      </c>
      <c r="F293" s="212"/>
      <c r="G293" s="213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211" t="s">
        <v>7</v>
      </c>
      <c r="AB293" s="212"/>
      <c r="AC293" s="213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211" t="s">
        <v>7</v>
      </c>
      <c r="O295" s="212"/>
      <c r="P295" s="212"/>
      <c r="Q295" s="213"/>
      <c r="R295" s="18">
        <f>SUM(R279:R294)</f>
        <v>0</v>
      </c>
      <c r="S295" s="3"/>
      <c r="V295" s="17"/>
      <c r="X295" s="12"/>
      <c r="Y295" s="10"/>
      <c r="AJ295" s="211" t="s">
        <v>7</v>
      </c>
      <c r="AK295" s="212"/>
      <c r="AL295" s="212"/>
      <c r="AM295" s="213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214" t="s">
        <v>30</v>
      </c>
      <c r="I317" s="214"/>
      <c r="J317" s="214"/>
      <c r="V317" s="17"/>
      <c r="AA317" s="214" t="s">
        <v>31</v>
      </c>
      <c r="AB317" s="214"/>
      <c r="AC317" s="214"/>
    </row>
    <row r="318" spans="1:43">
      <c r="H318" s="214"/>
      <c r="I318" s="214"/>
      <c r="J318" s="214"/>
      <c r="V318" s="17"/>
      <c r="AA318" s="214"/>
      <c r="AB318" s="214"/>
      <c r="AC318" s="214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215" t="s">
        <v>20</v>
      </c>
      <c r="F322" s="215"/>
      <c r="G322" s="215"/>
      <c r="H322" s="215"/>
      <c r="V322" s="17"/>
      <c r="X322" s="23" t="s">
        <v>32</v>
      </c>
      <c r="Y322" s="20">
        <f>IF(B1072="PAGADO",0,C327)</f>
        <v>0</v>
      </c>
      <c r="AA322" s="215" t="s">
        <v>20</v>
      </c>
      <c r="AB322" s="215"/>
      <c r="AC322" s="215"/>
      <c r="AD322" s="215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16" t="str">
        <f>IF(Y327&lt;0,"NO PAGAR","COBRAR'")</f>
        <v>COBRAR'</v>
      </c>
      <c r="Y328" s="216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216" t="str">
        <f>IF(C327&lt;0,"NO PAGAR","COBRAR'")</f>
        <v>COBRAR'</v>
      </c>
      <c r="C329" s="216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209" t="s">
        <v>9</v>
      </c>
      <c r="C330" s="21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09" t="s">
        <v>9</v>
      </c>
      <c r="Y330" s="210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211" t="s">
        <v>7</v>
      </c>
      <c r="F338" s="212"/>
      <c r="G338" s="213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211" t="s">
        <v>7</v>
      </c>
      <c r="AB338" s="212"/>
      <c r="AC338" s="213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211" t="s">
        <v>7</v>
      </c>
      <c r="O340" s="212"/>
      <c r="P340" s="212"/>
      <c r="Q340" s="213"/>
      <c r="R340" s="18">
        <f>SUM(R324:R339)</f>
        <v>0</v>
      </c>
      <c r="S340" s="3"/>
      <c r="V340" s="17"/>
      <c r="X340" s="12"/>
      <c r="Y340" s="10"/>
      <c r="AJ340" s="211" t="s">
        <v>7</v>
      </c>
      <c r="AK340" s="212"/>
      <c r="AL340" s="212"/>
      <c r="AM340" s="213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217" t="s">
        <v>29</v>
      </c>
      <c r="AD364" s="217"/>
      <c r="AE364" s="217"/>
    </row>
    <row r="365" spans="8:31">
      <c r="H365" s="214" t="s">
        <v>28</v>
      </c>
      <c r="I365" s="214"/>
      <c r="J365" s="214"/>
      <c r="V365" s="17"/>
      <c r="AC365" s="217"/>
      <c r="AD365" s="217"/>
      <c r="AE365" s="217"/>
    </row>
    <row r="366" spans="8:31">
      <c r="H366" s="214"/>
      <c r="I366" s="214"/>
      <c r="J366" s="214"/>
      <c r="V366" s="17"/>
      <c r="AC366" s="217"/>
      <c r="AD366" s="217"/>
      <c r="AE366" s="217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215" t="s">
        <v>20</v>
      </c>
      <c r="F370" s="215"/>
      <c r="G370" s="215"/>
      <c r="H370" s="215"/>
      <c r="V370" s="17"/>
      <c r="X370" s="23" t="s">
        <v>32</v>
      </c>
      <c r="Y370" s="20">
        <f>IF(B370="PAGADO",0,C375)</f>
        <v>0</v>
      </c>
      <c r="AA370" s="215" t="s">
        <v>20</v>
      </c>
      <c r="AB370" s="215"/>
      <c r="AC370" s="215"/>
      <c r="AD370" s="215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218" t="str">
        <f>IF(C375&lt;0,"NO PAGAR","COBRAR")</f>
        <v>COBRAR</v>
      </c>
      <c r="C376" s="218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18" t="str">
        <f>IF(Y375&lt;0,"NO PAGAR","COBRAR")</f>
        <v>COBRAR</v>
      </c>
      <c r="Y376" s="218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209" t="s">
        <v>9</v>
      </c>
      <c r="C377" s="210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209" t="s">
        <v>9</v>
      </c>
      <c r="Y377" s="210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211" t="s">
        <v>7</v>
      </c>
      <c r="F386" s="212"/>
      <c r="G386" s="213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211" t="s">
        <v>7</v>
      </c>
      <c r="AB386" s="212"/>
      <c r="AC386" s="213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211" t="s">
        <v>7</v>
      </c>
      <c r="O388" s="212"/>
      <c r="P388" s="212"/>
      <c r="Q388" s="213"/>
      <c r="R388" s="18">
        <f>SUM(R372:R387)</f>
        <v>0</v>
      </c>
      <c r="S388" s="3"/>
      <c r="V388" s="17"/>
      <c r="X388" s="12"/>
      <c r="Y388" s="10"/>
      <c r="AJ388" s="211" t="s">
        <v>7</v>
      </c>
      <c r="AK388" s="212"/>
      <c r="AL388" s="212"/>
      <c r="AM388" s="213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214" t="s">
        <v>30</v>
      </c>
      <c r="I410" s="214"/>
      <c r="J410" s="214"/>
      <c r="V410" s="17"/>
      <c r="AA410" s="214" t="s">
        <v>31</v>
      </c>
      <c r="AB410" s="214"/>
      <c r="AC410" s="214"/>
    </row>
    <row r="411" spans="1:43">
      <c r="H411" s="214"/>
      <c r="I411" s="214"/>
      <c r="J411" s="214"/>
      <c r="V411" s="17"/>
      <c r="AA411" s="214"/>
      <c r="AB411" s="214"/>
      <c r="AC411" s="214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215" t="s">
        <v>20</v>
      </c>
      <c r="F415" s="215"/>
      <c r="G415" s="215"/>
      <c r="H415" s="215"/>
      <c r="V415" s="17"/>
      <c r="X415" s="23" t="s">
        <v>156</v>
      </c>
      <c r="Y415" s="20">
        <f>IF(B1165="PAGADO",0,C420)</f>
        <v>0</v>
      </c>
      <c r="AA415" s="215" t="s">
        <v>858</v>
      </c>
      <c r="AB415" s="215"/>
      <c r="AC415" s="215"/>
      <c r="AD415" s="215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16" t="str">
        <f>IF(Y420&lt;0,"NO PAGAR","COBRAR'")</f>
        <v>COBRAR'</v>
      </c>
      <c r="Y421" s="216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16" t="str">
        <f>IF(C420&lt;0,"NO PAGAR","COBRAR'")</f>
        <v>COBRAR'</v>
      </c>
      <c r="C422" s="216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209" t="s">
        <v>9</v>
      </c>
      <c r="C423" s="210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09" t="s">
        <v>9</v>
      </c>
      <c r="Y423" s="21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211" t="s">
        <v>7</v>
      </c>
      <c r="F431" s="212"/>
      <c r="G431" s="213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1" t="s">
        <v>7</v>
      </c>
      <c r="AB431" s="212"/>
      <c r="AC431" s="213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211" t="s">
        <v>7</v>
      </c>
      <c r="O433" s="212"/>
      <c r="P433" s="212"/>
      <c r="Q433" s="213"/>
      <c r="R433" s="18">
        <f>SUM(R417:R432)</f>
        <v>0</v>
      </c>
      <c r="S433" s="3"/>
      <c r="V433" s="17"/>
      <c r="X433" s="12"/>
      <c r="Y433" s="10"/>
      <c r="AJ433" s="211" t="s">
        <v>7</v>
      </c>
      <c r="AK433" s="212"/>
      <c r="AL433" s="212"/>
      <c r="AM433" s="213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217" t="s">
        <v>29</v>
      </c>
      <c r="AD454" s="217"/>
      <c r="AE454" s="217"/>
    </row>
    <row r="455" spans="2:41">
      <c r="H455" s="214" t="s">
        <v>28</v>
      </c>
      <c r="I455" s="214"/>
      <c r="J455" s="214"/>
      <c r="V455" s="17"/>
      <c r="AC455" s="217"/>
      <c r="AD455" s="217"/>
      <c r="AE455" s="217"/>
    </row>
    <row r="456" spans="2:41">
      <c r="H456" s="214"/>
      <c r="I456" s="214"/>
      <c r="J456" s="214"/>
      <c r="V456" s="17"/>
      <c r="AC456" s="217"/>
      <c r="AD456" s="217"/>
      <c r="AE456" s="217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215" t="s">
        <v>20</v>
      </c>
      <c r="F460" s="215"/>
      <c r="G460" s="215"/>
      <c r="H460" s="215"/>
      <c r="V460" s="17"/>
      <c r="X460" s="23" t="s">
        <v>32</v>
      </c>
      <c r="Y460" s="20">
        <f>IF(B460="PAGADO",0,C465)</f>
        <v>0</v>
      </c>
      <c r="AA460" s="215" t="s">
        <v>919</v>
      </c>
      <c r="AB460" s="215"/>
      <c r="AC460" s="215"/>
      <c r="AD460" s="215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218" t="str">
        <f>IF(C465&lt;0,"NO PAGAR","COBRAR")</f>
        <v>COBRAR</v>
      </c>
      <c r="C466" s="218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18" t="str">
        <f>IF(Y465&lt;0,"NO PAGAR","COBRAR")</f>
        <v>COBRAR</v>
      </c>
      <c r="Y466" s="218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209" t="s">
        <v>9</v>
      </c>
      <c r="C467" s="210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209" t="s">
        <v>9</v>
      </c>
      <c r="Y467" s="2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211" t="s">
        <v>7</v>
      </c>
      <c r="F476" s="212"/>
      <c r="G476" s="213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211" t="s">
        <v>7</v>
      </c>
      <c r="AB476" s="212"/>
      <c r="AC476" s="213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211" t="s">
        <v>7</v>
      </c>
      <c r="O478" s="212"/>
      <c r="P478" s="212"/>
      <c r="Q478" s="213"/>
      <c r="R478" s="18">
        <f>SUM(R462:R477)</f>
        <v>0</v>
      </c>
      <c r="S478" s="3"/>
      <c r="V478" s="17"/>
      <c r="X478" s="12"/>
      <c r="Y478" s="10"/>
      <c r="AJ478" s="211" t="s">
        <v>7</v>
      </c>
      <c r="AK478" s="212"/>
      <c r="AL478" s="212"/>
      <c r="AM478" s="213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214" t="s">
        <v>30</v>
      </c>
      <c r="I500" s="214"/>
      <c r="J500" s="214"/>
      <c r="V500" s="17"/>
      <c r="AA500" s="214" t="s">
        <v>31</v>
      </c>
      <c r="AB500" s="214"/>
      <c r="AC500" s="214"/>
    </row>
    <row r="501" spans="1:43">
      <c r="H501" s="214"/>
      <c r="I501" s="214"/>
      <c r="J501" s="214"/>
      <c r="V501" s="17"/>
      <c r="AA501" s="214"/>
      <c r="AB501" s="214"/>
      <c r="AC501" s="214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215" t="s">
        <v>989</v>
      </c>
      <c r="F505" s="215"/>
      <c r="G505" s="215"/>
      <c r="H505" s="215"/>
      <c r="V505" s="17"/>
      <c r="X505" s="23" t="s">
        <v>156</v>
      </c>
      <c r="Y505" s="20">
        <f>IF(B505="PAGADO",0,C510)</f>
        <v>0</v>
      </c>
      <c r="AA505" s="215" t="s">
        <v>20</v>
      </c>
      <c r="AB505" s="215"/>
      <c r="AC505" s="215"/>
      <c r="AD505" s="215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16" t="str">
        <f>IF(Y510&lt;0,"NO PAGAR","COBRAR'")</f>
        <v>COBRAR'</v>
      </c>
      <c r="Y511" s="216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216" t="s">
        <v>991</v>
      </c>
      <c r="C512" s="216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209" t="s">
        <v>9</v>
      </c>
      <c r="C513" s="210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209" t="s">
        <v>9</v>
      </c>
      <c r="Y513" s="210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953</v>
      </c>
      <c r="C521" s="10"/>
      <c r="E521" s="211" t="s">
        <v>7</v>
      </c>
      <c r="F521" s="212"/>
      <c r="G521" s="213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211" t="s">
        <v>7</v>
      </c>
      <c r="AB521" s="212"/>
      <c r="AC521" s="213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211" t="s">
        <v>7</v>
      </c>
      <c r="O523" s="212"/>
      <c r="P523" s="212"/>
      <c r="Q523" s="213"/>
      <c r="R523" s="18">
        <f>SUM(R507:R522)</f>
        <v>0</v>
      </c>
      <c r="S523" s="3"/>
      <c r="V523" s="17"/>
      <c r="X523" s="12"/>
      <c r="Y523" s="10"/>
      <c r="AJ523" s="211" t="s">
        <v>7</v>
      </c>
      <c r="AK523" s="212"/>
      <c r="AL523" s="212"/>
      <c r="AM523" s="213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17" t="s">
        <v>29</v>
      </c>
      <c r="AD546" s="217"/>
      <c r="AE546" s="217"/>
    </row>
    <row r="547" spans="2:41">
      <c r="H547" s="214" t="s">
        <v>28</v>
      </c>
      <c r="I547" s="214"/>
      <c r="J547" s="214"/>
      <c r="V547" s="17"/>
      <c r="AC547" s="217"/>
      <c r="AD547" s="217"/>
      <c r="AE547" s="217"/>
    </row>
    <row r="548" spans="2:41">
      <c r="H548" s="214"/>
      <c r="I548" s="214"/>
      <c r="J548" s="214"/>
      <c r="V548" s="17"/>
      <c r="AC548" s="217"/>
      <c r="AD548" s="217"/>
      <c r="AE548" s="217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215" t="s">
        <v>20</v>
      </c>
      <c r="F552" s="215"/>
      <c r="G552" s="215"/>
      <c r="H552" s="215"/>
      <c r="V552" s="17"/>
      <c r="X552" s="23" t="s">
        <v>32</v>
      </c>
      <c r="Y552" s="20">
        <f>IF(B552="PAGADO",0,C557)</f>
        <v>0</v>
      </c>
      <c r="AA552" s="215" t="s">
        <v>20</v>
      </c>
      <c r="AB552" s="215"/>
      <c r="AC552" s="215"/>
      <c r="AD552" s="215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18" t="str">
        <f>IF(C557&lt;0,"NO PAGAR","COBRAR")</f>
        <v>COBRAR</v>
      </c>
      <c r="C558" s="218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18" t="str">
        <f>IF(Y557&lt;0,"NO PAGAR","COBRAR")</f>
        <v>COBRAR</v>
      </c>
      <c r="Y558" s="218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209" t="s">
        <v>9</v>
      </c>
      <c r="C559" s="21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209" t="s">
        <v>9</v>
      </c>
      <c r="Y559" s="21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11" t="s">
        <v>7</v>
      </c>
      <c r="F568" s="212"/>
      <c r="G568" s="213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1" t="s">
        <v>7</v>
      </c>
      <c r="AB568" s="212"/>
      <c r="AC568" s="213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211" t="s">
        <v>7</v>
      </c>
      <c r="O570" s="212"/>
      <c r="P570" s="212"/>
      <c r="Q570" s="213"/>
      <c r="R570" s="18">
        <f>SUM(R554:R569)</f>
        <v>0</v>
      </c>
      <c r="S570" s="3"/>
      <c r="V570" s="17"/>
      <c r="X570" s="12"/>
      <c r="Y570" s="10"/>
      <c r="AJ570" s="211" t="s">
        <v>7</v>
      </c>
      <c r="AK570" s="212"/>
      <c r="AL570" s="212"/>
      <c r="AM570" s="213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214" t="s">
        <v>30</v>
      </c>
      <c r="I592" s="214"/>
      <c r="J592" s="214"/>
      <c r="V592" s="17"/>
      <c r="AA592" s="214" t="s">
        <v>31</v>
      </c>
      <c r="AB592" s="214"/>
      <c r="AC592" s="214"/>
    </row>
    <row r="593" spans="2:41">
      <c r="H593" s="214"/>
      <c r="I593" s="214"/>
      <c r="J593" s="214"/>
      <c r="V593" s="17"/>
      <c r="AA593" s="214"/>
      <c r="AB593" s="214"/>
      <c r="AC593" s="214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215" t="s">
        <v>20</v>
      </c>
      <c r="F597" s="215"/>
      <c r="G597" s="215"/>
      <c r="H597" s="215"/>
      <c r="V597" s="17"/>
      <c r="X597" s="23" t="s">
        <v>32</v>
      </c>
      <c r="Y597" s="20">
        <f>IF(B1361="PAGADO",0,C602)</f>
        <v>0</v>
      </c>
      <c r="AA597" s="215" t="s">
        <v>20</v>
      </c>
      <c r="AB597" s="215"/>
      <c r="AC597" s="215"/>
      <c r="AD597" s="215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16" t="str">
        <f>IF(Y602&lt;0,"NO PAGAR","COBRAR'")</f>
        <v>COBRAR'</v>
      </c>
      <c r="Y603" s="216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216" t="str">
        <f>IF(C602&lt;0,"NO PAGAR","COBRAR'")</f>
        <v>COBRAR'</v>
      </c>
      <c r="C604" s="216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209" t="s">
        <v>9</v>
      </c>
      <c r="C605" s="2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209" t="s">
        <v>9</v>
      </c>
      <c r="Y605" s="2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211" t="s">
        <v>7</v>
      </c>
      <c r="F613" s="212"/>
      <c r="G613" s="213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211" t="s">
        <v>7</v>
      </c>
      <c r="AB613" s="212"/>
      <c r="AC613" s="213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211" t="s">
        <v>7</v>
      </c>
      <c r="O615" s="212"/>
      <c r="P615" s="212"/>
      <c r="Q615" s="213"/>
      <c r="R615" s="18">
        <f>SUM(R599:R614)</f>
        <v>0</v>
      </c>
      <c r="S615" s="3"/>
      <c r="V615" s="17"/>
      <c r="X615" s="12"/>
      <c r="Y615" s="10"/>
      <c r="AJ615" s="211" t="s">
        <v>7</v>
      </c>
      <c r="AK615" s="212"/>
      <c r="AL615" s="212"/>
      <c r="AM615" s="213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217" t="s">
        <v>29</v>
      </c>
      <c r="AD639" s="217"/>
      <c r="AE639" s="217"/>
    </row>
    <row r="640" spans="2:31">
      <c r="H640" s="214" t="s">
        <v>28</v>
      </c>
      <c r="I640" s="214"/>
      <c r="J640" s="214"/>
      <c r="V640" s="17"/>
      <c r="AC640" s="217"/>
      <c r="AD640" s="217"/>
      <c r="AE640" s="217"/>
    </row>
    <row r="641" spans="2:41">
      <c r="H641" s="214"/>
      <c r="I641" s="214"/>
      <c r="J641" s="214"/>
      <c r="V641" s="17"/>
      <c r="AC641" s="217"/>
      <c r="AD641" s="217"/>
      <c r="AE641" s="217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215" t="s">
        <v>20</v>
      </c>
      <c r="F645" s="215"/>
      <c r="G645" s="215"/>
      <c r="H645" s="215"/>
      <c r="V645" s="17"/>
      <c r="X645" s="23" t="s">
        <v>32</v>
      </c>
      <c r="Y645" s="20">
        <f>IF(B645="PAGADO",0,C650)</f>
        <v>0</v>
      </c>
      <c r="AA645" s="215" t="s">
        <v>437</v>
      </c>
      <c r="AB645" s="215"/>
      <c r="AC645" s="215"/>
      <c r="AD645" s="215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218" t="str">
        <f>IF(C650&lt;0,"NO PAGAR","COBRAR")</f>
        <v>COBRAR</v>
      </c>
      <c r="C651" s="218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18" t="str">
        <f>IF(Y650&lt;0,"NO PAGAR","COBRAR")</f>
        <v>COBRAR</v>
      </c>
      <c r="Y651" s="218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209" t="s">
        <v>9</v>
      </c>
      <c r="C652" s="2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209" t="s">
        <v>9</v>
      </c>
      <c r="Y652" s="2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211" t="s">
        <v>7</v>
      </c>
      <c r="F661" s="212"/>
      <c r="G661" s="213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211" t="s">
        <v>7</v>
      </c>
      <c r="AB661" s="212"/>
      <c r="AC661" s="213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211" t="s">
        <v>7</v>
      </c>
      <c r="O663" s="212"/>
      <c r="P663" s="212"/>
      <c r="Q663" s="213"/>
      <c r="R663" s="18">
        <f>SUM(R647:R662)</f>
        <v>0</v>
      </c>
      <c r="S663" s="3"/>
      <c r="V663" s="17"/>
      <c r="X663" s="12"/>
      <c r="Y663" s="10"/>
      <c r="AJ663" s="211" t="s">
        <v>7</v>
      </c>
      <c r="AK663" s="212"/>
      <c r="AL663" s="212"/>
      <c r="AM663" s="213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14" t="s">
        <v>30</v>
      </c>
      <c r="I679" s="214"/>
      <c r="J679" s="214"/>
      <c r="V679" s="17"/>
      <c r="AA679" s="214" t="s">
        <v>31</v>
      </c>
      <c r="AB679" s="214"/>
      <c r="AC679" s="214"/>
    </row>
    <row r="680" spans="1:43">
      <c r="H680" s="214"/>
      <c r="I680" s="214"/>
      <c r="J680" s="214"/>
      <c r="V680" s="17"/>
      <c r="AA680" s="214"/>
      <c r="AB680" s="214"/>
      <c r="AC680" s="214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215" t="s">
        <v>1187</v>
      </c>
      <c r="F684" s="215"/>
      <c r="G684" s="215"/>
      <c r="H684" s="215"/>
      <c r="V684" s="17"/>
      <c r="X684" s="23" t="s">
        <v>82</v>
      </c>
      <c r="Y684" s="20">
        <f>IF(B684="PAGADO",0,C689)</f>
        <v>0</v>
      </c>
      <c r="AA684" s="215" t="s">
        <v>1267</v>
      </c>
      <c r="AB684" s="215"/>
      <c r="AC684" s="215"/>
      <c r="AD684" s="215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16" t="str">
        <f>IF(Y689&lt;0,"NO PAGAR","COBRAR'")</f>
        <v>COBRAR'</v>
      </c>
      <c r="Y690" s="216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16" t="str">
        <f>IF(C689&lt;0,"NO PAGAR","COBRAR'")</f>
        <v>COBRAR'</v>
      </c>
      <c r="C691" s="216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209" t="s">
        <v>9</v>
      </c>
      <c r="C692" s="2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09" t="s">
        <v>9</v>
      </c>
      <c r="Y692" s="2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211" t="s">
        <v>7</v>
      </c>
      <c r="F700" s="212"/>
      <c r="G700" s="213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1" t="s">
        <v>7</v>
      </c>
      <c r="AB700" s="212"/>
      <c r="AC700" s="213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211" t="s">
        <v>7</v>
      </c>
      <c r="O702" s="212"/>
      <c r="P702" s="212"/>
      <c r="Q702" s="213"/>
      <c r="R702" s="18">
        <f>SUM(R686:R701)</f>
        <v>0</v>
      </c>
      <c r="S702" s="3"/>
      <c r="V702" s="17"/>
      <c r="X702" s="12"/>
      <c r="Y702" s="10"/>
      <c r="AJ702" s="211" t="s">
        <v>7</v>
      </c>
      <c r="AK702" s="212"/>
      <c r="AL702" s="212"/>
      <c r="AM702" s="213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217" t="s">
        <v>29</v>
      </c>
      <c r="AD719" s="217"/>
      <c r="AE719" s="217"/>
    </row>
    <row r="720" spans="2:31">
      <c r="H720" s="214" t="s">
        <v>28</v>
      </c>
      <c r="I720" s="214"/>
      <c r="J720" s="214"/>
      <c r="V720" s="17"/>
      <c r="AC720" s="217"/>
      <c r="AD720" s="217"/>
      <c r="AE720" s="217"/>
    </row>
    <row r="721" spans="2:41">
      <c r="H721" s="214"/>
      <c r="I721" s="214"/>
      <c r="J721" s="214"/>
      <c r="V721" s="17"/>
      <c r="AC721" s="217"/>
      <c r="AD721" s="217"/>
      <c r="AE721" s="217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130</v>
      </c>
      <c r="C725" s="20">
        <f>IF(X684="PAGADO",0,Y689)</f>
        <v>0</v>
      </c>
      <c r="E725" s="215" t="s">
        <v>1308</v>
      </c>
      <c r="F725" s="215"/>
      <c r="G725" s="215"/>
      <c r="H725" s="215"/>
      <c r="V725" s="17"/>
      <c r="X725" s="23" t="s">
        <v>82</v>
      </c>
      <c r="Y725" s="20">
        <f>IF(B725="PAGADO",0,C730)</f>
        <v>0</v>
      </c>
      <c r="AA725" s="215" t="s">
        <v>1364</v>
      </c>
      <c r="AB725" s="215"/>
      <c r="AC725" s="215"/>
      <c r="AD725" s="215"/>
    </row>
    <row r="726" spans="2:41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218" t="str">
        <f>IF(C730&lt;0,"NO PAGAR","COBRAR")</f>
        <v>COBRAR</v>
      </c>
      <c r="C731" s="218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18" t="str">
        <f>IF(Y730&lt;0,"NO PAGAR","COBRAR")</f>
        <v>COBRAR</v>
      </c>
      <c r="Y731" s="218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209" t="s">
        <v>9</v>
      </c>
      <c r="C732" s="2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209" t="s">
        <v>9</v>
      </c>
      <c r="Y732" s="2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211" t="s">
        <v>7</v>
      </c>
      <c r="F741" s="212"/>
      <c r="G741" s="213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211" t="s">
        <v>7</v>
      </c>
      <c r="AB741" s="212"/>
      <c r="AC741" s="213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E743" t="s">
        <v>1318</v>
      </c>
      <c r="F743" s="47" t="s">
        <v>1314</v>
      </c>
      <c r="N743" s="211" t="s">
        <v>7</v>
      </c>
      <c r="O743" s="212"/>
      <c r="P743" s="212"/>
      <c r="Q743" s="213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211" t="s">
        <v>7</v>
      </c>
      <c r="AK743" s="212"/>
      <c r="AL743" s="212"/>
      <c r="AM743" s="213"/>
      <c r="AN743" s="18">
        <f>SUM(AN727:AN742)</f>
        <v>0</v>
      </c>
      <c r="AO743" s="3"/>
    </row>
    <row r="744" spans="2:41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>
      <c r="E749" s="1" t="s">
        <v>19</v>
      </c>
      <c r="H749" s="1" t="s">
        <v>1310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14" t="s">
        <v>30</v>
      </c>
      <c r="I760" s="214"/>
      <c r="J760" s="214"/>
      <c r="V760" s="17"/>
      <c r="AA760" s="214" t="s">
        <v>31</v>
      </c>
      <c r="AB760" s="214"/>
      <c r="AC760" s="214"/>
    </row>
    <row r="761" spans="1:43">
      <c r="H761" s="214"/>
      <c r="I761" s="214"/>
      <c r="J761" s="214"/>
      <c r="V761" s="17"/>
      <c r="AA761" s="214"/>
      <c r="AB761" s="214"/>
      <c r="AC761" s="214"/>
    </row>
    <row r="762" spans="1:43" ht="23.25">
      <c r="B762" s="24" t="s">
        <v>69</v>
      </c>
      <c r="V762" s="17"/>
      <c r="X762" s="22" t="s">
        <v>69</v>
      </c>
    </row>
    <row r="763" spans="1:43" ht="23.25">
      <c r="B763" s="23" t="s">
        <v>32</v>
      </c>
      <c r="C763" s="20">
        <f>IF(X725="PAGADO",0,Y730)</f>
        <v>0</v>
      </c>
      <c r="E763" s="215" t="s">
        <v>20</v>
      </c>
      <c r="F763" s="215"/>
      <c r="G763" s="215"/>
      <c r="H763" s="215"/>
      <c r="V763" s="17"/>
      <c r="X763" s="23" t="s">
        <v>130</v>
      </c>
      <c r="Y763" s="20">
        <f>IF(B1547="PAGADO",0,C768)</f>
        <v>0</v>
      </c>
      <c r="AA763" s="215" t="s">
        <v>195</v>
      </c>
      <c r="AB763" s="215"/>
      <c r="AC763" s="215"/>
      <c r="AD763" s="215"/>
    </row>
    <row r="764" spans="1:43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16" t="str">
        <f>IF(Y768&lt;0,"NO PAGAR","COBRAR'")</f>
        <v>COBRAR'</v>
      </c>
      <c r="Y769" s="216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16" t="str">
        <f>IF(C768&lt;0,"NO PAGAR","COBRAR'")</f>
        <v>COBRAR'</v>
      </c>
      <c r="C770" s="216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209" t="s">
        <v>9</v>
      </c>
      <c r="C771" s="2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09" t="s">
        <v>9</v>
      </c>
      <c r="Y771" s="2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211" t="s">
        <v>7</v>
      </c>
      <c r="F779" s="212"/>
      <c r="G779" s="213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1" t="s">
        <v>7</v>
      </c>
      <c r="AB779" s="212"/>
      <c r="AC779" s="213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211" t="s">
        <v>7</v>
      </c>
      <c r="O781" s="212"/>
      <c r="P781" s="212"/>
      <c r="Q781" s="213"/>
      <c r="R781" s="18">
        <f>SUM(R765:R780)</f>
        <v>0</v>
      </c>
      <c r="S781" s="3"/>
      <c r="V781" s="17"/>
      <c r="X781" s="12"/>
      <c r="Y781" s="10"/>
      <c r="AJ781" s="211" t="s">
        <v>7</v>
      </c>
      <c r="AK781" s="212"/>
      <c r="AL781" s="212"/>
      <c r="AM781" s="213"/>
      <c r="AN781" s="18">
        <f>SUM(AN765:AN780)</f>
        <v>0</v>
      </c>
      <c r="AO781" s="3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E784" s="14"/>
      <c r="V784" s="17"/>
      <c r="X784" s="12"/>
      <c r="Y784" s="10"/>
      <c r="AA784" s="13"/>
      <c r="AB784" s="13"/>
    </row>
    <row r="785" spans="2:28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>
      <c r="B787" s="12"/>
      <c r="C787" s="10"/>
      <c r="V787" s="17"/>
      <c r="X787" s="12"/>
      <c r="Y787" s="10"/>
    </row>
    <row r="788" spans="2:28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>
      <c r="E789" s="1" t="s">
        <v>19</v>
      </c>
      <c r="V789" s="17"/>
      <c r="AA789" s="1" t="s">
        <v>19</v>
      </c>
    </row>
    <row r="790" spans="2:28">
      <c r="V790" s="17"/>
    </row>
    <row r="791" spans="2:28">
      <c r="V791" s="17"/>
    </row>
    <row r="792" spans="2:28">
      <c r="V792" s="17"/>
    </row>
    <row r="793" spans="2:28">
      <c r="V793" s="17"/>
    </row>
    <row r="794" spans="2:28">
      <c r="V794" s="17"/>
    </row>
    <row r="795" spans="2:28">
      <c r="V795" s="17"/>
    </row>
    <row r="796" spans="2:28">
      <c r="V796" s="17"/>
    </row>
    <row r="797" spans="2:28">
      <c r="V797" s="17"/>
    </row>
    <row r="798" spans="2:28">
      <c r="V798" s="17"/>
    </row>
    <row r="799" spans="2:28">
      <c r="V799" s="17"/>
    </row>
    <row r="800" spans="2:28">
      <c r="V800" s="17"/>
    </row>
    <row r="801" spans="2:41">
      <c r="V801" s="17"/>
    </row>
    <row r="802" spans="2:41">
      <c r="G802" s="214" t="s">
        <v>28</v>
      </c>
      <c r="H802" s="214"/>
      <c r="V802" s="17"/>
      <c r="AC802" s="217" t="s">
        <v>29</v>
      </c>
      <c r="AD802" s="217"/>
      <c r="AE802" s="217"/>
    </row>
    <row r="803" spans="2:41" ht="15" customHeight="1">
      <c r="G803" s="214"/>
      <c r="H803" s="214"/>
      <c r="I803" s="75"/>
      <c r="V803" s="17"/>
      <c r="AC803" s="217"/>
      <c r="AD803" s="217"/>
      <c r="AE803" s="217"/>
    </row>
    <row r="804" spans="2:41" ht="15" customHeight="1">
      <c r="G804" s="214"/>
      <c r="H804" s="214"/>
      <c r="I804" s="75"/>
      <c r="V804" s="17"/>
      <c r="AC804" s="217"/>
      <c r="AD804" s="217"/>
      <c r="AE804" s="217"/>
    </row>
    <row r="805" spans="2:41" ht="23.25">
      <c r="B805" s="22" t="s">
        <v>70</v>
      </c>
      <c r="V805" s="17"/>
      <c r="X805" s="22" t="s">
        <v>70</v>
      </c>
    </row>
    <row r="806" spans="2:41" ht="23.25">
      <c r="B806" s="23" t="s">
        <v>130</v>
      </c>
      <c r="C806" s="20">
        <f>IF(X763="PAGADO",0,Y768)</f>
        <v>0</v>
      </c>
      <c r="E806" s="215" t="s">
        <v>1582</v>
      </c>
      <c r="F806" s="215"/>
      <c r="G806" s="215"/>
      <c r="H806" s="215"/>
      <c r="V806" s="17"/>
      <c r="X806" s="23" t="s">
        <v>82</v>
      </c>
      <c r="Y806" s="20">
        <f>IF(B806="PAGADO",0,C811)</f>
        <v>0</v>
      </c>
      <c r="AA806" s="215" t="s">
        <v>1581</v>
      </c>
      <c r="AB806" s="215"/>
      <c r="AC806" s="215"/>
      <c r="AD806" s="215"/>
    </row>
    <row r="807" spans="2:41">
      <c r="B807" s="1" t="s">
        <v>0</v>
      </c>
      <c r="C807" s="19">
        <f>H822</f>
        <v>1100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1100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>
      <c r="C808" s="20"/>
      <c r="E808" s="4">
        <v>45191</v>
      </c>
      <c r="F808" s="3" t="s">
        <v>199</v>
      </c>
      <c r="G808" s="3" t="s">
        <v>203</v>
      </c>
      <c r="H808" s="5">
        <v>550</v>
      </c>
      <c r="N808" s="3"/>
      <c r="O808" s="3"/>
      <c r="P808" s="3"/>
      <c r="Q808" s="3"/>
      <c r="R808" s="18"/>
      <c r="S808" s="3"/>
      <c r="V808" s="17"/>
      <c r="Y808" s="20"/>
      <c r="AA808" s="4">
        <v>45191</v>
      </c>
      <c r="AB808" s="3" t="s">
        <v>397</v>
      </c>
      <c r="AC808" s="3" t="s">
        <v>203</v>
      </c>
      <c r="AD808" s="5">
        <v>550</v>
      </c>
      <c r="AE808" t="s">
        <v>1580</v>
      </c>
      <c r="AJ808" s="3"/>
      <c r="AK808" s="3"/>
      <c r="AL808" s="3"/>
      <c r="AM808" s="3"/>
      <c r="AN808" s="18"/>
      <c r="AO808" s="3"/>
    </row>
    <row r="809" spans="2:41">
      <c r="B809" s="1" t="s">
        <v>24</v>
      </c>
      <c r="C809" s="19">
        <f>IF(C806&gt;0,C806+C807,C807)</f>
        <v>1100</v>
      </c>
      <c r="E809" s="4">
        <v>45197</v>
      </c>
      <c r="F809" s="3" t="s">
        <v>199</v>
      </c>
      <c r="G809" s="3" t="s">
        <v>203</v>
      </c>
      <c r="H809" s="5">
        <v>550</v>
      </c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1100</v>
      </c>
      <c r="AA809" s="4">
        <v>45198</v>
      </c>
      <c r="AB809" s="3" t="s">
        <v>397</v>
      </c>
      <c r="AC809" s="3" t="s">
        <v>203</v>
      </c>
      <c r="AD809" s="5">
        <v>550</v>
      </c>
      <c r="AE809" t="s">
        <v>1102</v>
      </c>
      <c r="AJ809" s="3"/>
      <c r="AK809" s="3"/>
      <c r="AL809" s="3"/>
      <c r="AM809" s="3"/>
      <c r="AN809" s="18"/>
      <c r="AO809" s="3"/>
    </row>
    <row r="810" spans="2:41">
      <c r="B810" s="1" t="s">
        <v>9</v>
      </c>
      <c r="C810" s="20">
        <f>C830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Y830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6" t="s">
        <v>25</v>
      </c>
      <c r="C811" s="21">
        <f>C809-C810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>
      <c r="B812" s="218" t="str">
        <f>IF(C811&lt;0,"NO PAGAR","COBRAR")</f>
        <v>COBRAR</v>
      </c>
      <c r="C812" s="218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18" t="str">
        <f>IF(Y811&lt;0,"NO PAGAR","COBRAR")</f>
        <v>COBRAR</v>
      </c>
      <c r="Y812" s="21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209" t="s">
        <v>9</v>
      </c>
      <c r="C813" s="2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09" t="s">
        <v>9</v>
      </c>
      <c r="Y813" s="2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IF(C844&lt;0,"SALDO A FAVOR","SALDO ADELANTAD0'")</f>
        <v>SALDO ADELANTAD0'</v>
      </c>
      <c r="C814" s="10">
        <f>IF(Y763&lt;=0,Y763*-1)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211" t="s">
        <v>7</v>
      </c>
      <c r="F822" s="212"/>
      <c r="G822" s="213"/>
      <c r="H822" s="5">
        <f>SUM(H808:H821)</f>
        <v>1100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211" t="s">
        <v>7</v>
      </c>
      <c r="AB822" s="212"/>
      <c r="AC822" s="213"/>
      <c r="AD822" s="5">
        <f>SUM(AD808:AD821)</f>
        <v>1100</v>
      </c>
      <c r="AJ822" s="3"/>
      <c r="AK822" s="3"/>
      <c r="AL822" s="3"/>
      <c r="AM822" s="3"/>
      <c r="AN822" s="18"/>
      <c r="AO822" s="3"/>
    </row>
    <row r="823" spans="2:41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>
      <c r="B824" s="12"/>
      <c r="C824" s="10"/>
      <c r="E824" t="s">
        <v>484</v>
      </c>
      <c r="F824" s="3">
        <v>58225296</v>
      </c>
      <c r="N824" s="211" t="s">
        <v>7</v>
      </c>
      <c r="O824" s="212"/>
      <c r="P824" s="212"/>
      <c r="Q824" s="213"/>
      <c r="R824" s="18">
        <f>SUM(R808:R823)</f>
        <v>0</v>
      </c>
      <c r="S824" s="3"/>
      <c r="V824" s="17"/>
      <c r="X824" s="12"/>
      <c r="Y824" s="10"/>
      <c r="AA824" t="s">
        <v>484</v>
      </c>
      <c r="AB824" s="3" t="s">
        <v>1601</v>
      </c>
      <c r="AJ824" s="211" t="s">
        <v>7</v>
      </c>
      <c r="AK824" s="212"/>
      <c r="AL824" s="212"/>
      <c r="AM824" s="213"/>
      <c r="AN824" s="18">
        <f>SUM(AN808:AN823)</f>
        <v>0</v>
      </c>
      <c r="AO824" s="3"/>
    </row>
    <row r="825" spans="2:41">
      <c r="B825" s="12"/>
      <c r="C825" s="10"/>
      <c r="E825" t="s">
        <v>37</v>
      </c>
      <c r="F825" s="3">
        <v>2310</v>
      </c>
      <c r="V825" s="17"/>
      <c r="X825" s="12"/>
      <c r="Y825" s="10"/>
      <c r="AA825" t="s">
        <v>37</v>
      </c>
      <c r="AB825" s="3" t="s">
        <v>1611</v>
      </c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E827" s="14"/>
      <c r="V827" s="17"/>
      <c r="X827" s="12"/>
      <c r="Y827" s="10"/>
      <c r="AA827" s="14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F829" t="s">
        <v>22</v>
      </c>
      <c r="G829" t="s">
        <v>21</v>
      </c>
      <c r="V829" s="17"/>
      <c r="X829" s="12"/>
      <c r="Y829" s="10"/>
    </row>
    <row r="830" spans="2:41">
      <c r="B830" s="15" t="s">
        <v>18</v>
      </c>
      <c r="C830" s="16">
        <f>SUM(C814:C829)</f>
        <v>0</v>
      </c>
      <c r="G830" s="1" t="s">
        <v>19</v>
      </c>
      <c r="V830" s="17"/>
      <c r="X830" s="15" t="s">
        <v>18</v>
      </c>
      <c r="Y830" s="16">
        <f>SUM(Y814:Y829)</f>
        <v>0</v>
      </c>
    </row>
    <row r="831" spans="2:41">
      <c r="V831" s="17"/>
      <c r="Z831" t="s">
        <v>22</v>
      </c>
      <c r="AA831" t="s">
        <v>21</v>
      </c>
    </row>
    <row r="832" spans="2:41">
      <c r="E832" s="1"/>
      <c r="V832" s="17"/>
      <c r="AA832" s="1" t="s">
        <v>19</v>
      </c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V842" s="17"/>
    </row>
    <row r="843" spans="1:43">
      <c r="H843" s="214" t="s">
        <v>30</v>
      </c>
      <c r="I843" s="214"/>
      <c r="J843" s="214"/>
      <c r="V843" s="17"/>
      <c r="AA843" s="214" t="s">
        <v>31</v>
      </c>
      <c r="AB843" s="214"/>
      <c r="AC843" s="214"/>
    </row>
    <row r="844" spans="1:43">
      <c r="H844" s="214"/>
      <c r="I844" s="214"/>
      <c r="J844" s="214"/>
      <c r="V844" s="17"/>
      <c r="AA844" s="214"/>
      <c r="AB844" s="214"/>
      <c r="AC844" s="214"/>
    </row>
    <row r="845" spans="1:43" ht="23.25">
      <c r="B845" s="24" t="s">
        <v>70</v>
      </c>
      <c r="V845" s="17"/>
      <c r="X845" s="22" t="s">
        <v>70</v>
      </c>
    </row>
    <row r="846" spans="1:43" ht="23.25">
      <c r="B846" s="23" t="s">
        <v>82</v>
      </c>
      <c r="C846" s="20">
        <f>IF(X806="PAGADO",0,Y811)</f>
        <v>0</v>
      </c>
      <c r="E846" s="215" t="s">
        <v>287</v>
      </c>
      <c r="F846" s="215"/>
      <c r="G846" s="215"/>
      <c r="H846" s="215"/>
      <c r="V846" s="17"/>
      <c r="X846" s="23" t="s">
        <v>82</v>
      </c>
      <c r="Y846" s="20">
        <f>IF(B846="PAGADO",0,C851)</f>
        <v>0</v>
      </c>
      <c r="AA846" s="215" t="s">
        <v>1613</v>
      </c>
      <c r="AB846" s="215"/>
      <c r="AC846" s="215"/>
      <c r="AD846" s="215"/>
    </row>
    <row r="847" spans="1:43">
      <c r="B847" s="1" t="s">
        <v>0</v>
      </c>
      <c r="C847" s="19">
        <f>H862</f>
        <v>1100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270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>
      <c r="C848" s="20"/>
      <c r="E848" s="4">
        <v>45182</v>
      </c>
      <c r="F848" s="3" t="s">
        <v>199</v>
      </c>
      <c r="G848" s="3" t="s">
        <v>1544</v>
      </c>
      <c r="H848" s="5">
        <v>550</v>
      </c>
      <c r="N848" s="3"/>
      <c r="O848" s="3"/>
      <c r="P848" s="3"/>
      <c r="Q848" s="3"/>
      <c r="R848" s="18"/>
      <c r="S848" s="3"/>
      <c r="V848" s="17"/>
      <c r="Y848" s="20"/>
      <c r="AA848" s="4">
        <v>45189</v>
      </c>
      <c r="AB848" s="3" t="s">
        <v>199</v>
      </c>
      <c r="AC848" s="3" t="s">
        <v>203</v>
      </c>
      <c r="AD848" s="5">
        <v>270</v>
      </c>
      <c r="AJ848" s="3"/>
      <c r="AK848" s="3"/>
      <c r="AL848" s="3"/>
      <c r="AM848" s="3"/>
      <c r="AN848" s="18"/>
      <c r="AO848" s="3"/>
    </row>
    <row r="849" spans="2:41">
      <c r="B849" s="1" t="s">
        <v>24</v>
      </c>
      <c r="C849" s="19">
        <f>IF(C846&gt;0,C846+C847,C847)</f>
        <v>1100</v>
      </c>
      <c r="E849" s="4">
        <v>45168</v>
      </c>
      <c r="F849" s="3" t="s">
        <v>199</v>
      </c>
      <c r="G849" s="3" t="s">
        <v>203</v>
      </c>
      <c r="H849" s="5">
        <v>550</v>
      </c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270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9</v>
      </c>
      <c r="C850" s="20">
        <f>C870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Y870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6" t="s">
        <v>26</v>
      </c>
      <c r="C851" s="21">
        <f>C849-C850</f>
        <v>1100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270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16" t="str">
        <f>IF(Y851&lt;0,"NO PAGAR","COBRAR'")</f>
        <v>COBRAR'</v>
      </c>
      <c r="Y852" s="216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216" t="str">
        <f>IF(C851&lt;0,"NO PAGAR","COBRAR'")</f>
        <v>COBRAR'</v>
      </c>
      <c r="C853" s="216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209" t="s">
        <v>9</v>
      </c>
      <c r="C854" s="2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09" t="s">
        <v>9</v>
      </c>
      <c r="Y854" s="2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IF(Y811&lt;0,"SALDO ADELANTADO","SALDO A FAVOR '")</f>
        <v>SALDO A FAVOR '</v>
      </c>
      <c r="C855" s="10" t="b">
        <f>IF(Y811&lt;=0,Y811*-1)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 FAVOR'</v>
      </c>
      <c r="Y855" s="10" t="b">
        <f>IF(C851&lt;=0,C851*-1)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211" t="s">
        <v>7</v>
      </c>
      <c r="F862" s="212"/>
      <c r="G862" s="213"/>
      <c r="H862" s="5">
        <f>SUM(H848:H861)</f>
        <v>1100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211" t="s">
        <v>7</v>
      </c>
      <c r="AB862" s="212"/>
      <c r="AC862" s="213"/>
      <c r="AD862" s="5">
        <f>SUM(AD848:AD861)</f>
        <v>270</v>
      </c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>
      <c r="B864" s="12"/>
      <c r="C864" s="10"/>
      <c r="E864" t="s">
        <v>484</v>
      </c>
      <c r="F864" s="3" t="s">
        <v>1601</v>
      </c>
      <c r="N864" s="211" t="s">
        <v>7</v>
      </c>
      <c r="O864" s="212"/>
      <c r="P864" s="212"/>
      <c r="Q864" s="213"/>
      <c r="R864" s="18">
        <f>SUM(R848:R863)</f>
        <v>0</v>
      </c>
      <c r="S864" s="3"/>
      <c r="V864" s="17"/>
      <c r="X864" s="12"/>
      <c r="Y864" s="10"/>
      <c r="AA864" t="s">
        <v>484</v>
      </c>
      <c r="AB864" s="3" t="s">
        <v>1603</v>
      </c>
      <c r="AJ864" s="211" t="s">
        <v>7</v>
      </c>
      <c r="AK864" s="212"/>
      <c r="AL864" s="212"/>
      <c r="AM864" s="213"/>
      <c r="AN864" s="18">
        <f>SUM(AN848:AN863)</f>
        <v>0</v>
      </c>
      <c r="AO864" s="3"/>
    </row>
    <row r="865" spans="2:28">
      <c r="B865" s="12"/>
      <c r="C865" s="10"/>
      <c r="E865" t="s">
        <v>37</v>
      </c>
      <c r="F865" s="3" t="s">
        <v>1611</v>
      </c>
      <c r="V865" s="17"/>
      <c r="X865" s="12"/>
      <c r="Y865" s="10"/>
      <c r="AA865" t="s">
        <v>37</v>
      </c>
      <c r="AB865" s="3">
        <v>2789</v>
      </c>
    </row>
    <row r="866" spans="2:28">
      <c r="B866" s="12"/>
      <c r="C866" s="10"/>
      <c r="V866" s="17"/>
      <c r="X866" s="12"/>
      <c r="Y866" s="10"/>
    </row>
    <row r="867" spans="2:28">
      <c r="B867" s="12"/>
      <c r="C867" s="10"/>
      <c r="E867" s="14"/>
      <c r="V867" s="17"/>
      <c r="X867" s="12"/>
      <c r="Y867" s="10"/>
      <c r="AA867" s="14"/>
    </row>
    <row r="868" spans="2:28">
      <c r="B868" s="12"/>
      <c r="C868" s="10"/>
      <c r="V868" s="17"/>
      <c r="X868" s="12"/>
      <c r="Y868" s="10"/>
    </row>
    <row r="869" spans="2:28">
      <c r="B869" s="12"/>
      <c r="C869" s="10"/>
      <c r="V869" s="17"/>
      <c r="X869" s="12"/>
      <c r="Y869" s="10"/>
    </row>
    <row r="870" spans="2:28">
      <c r="B870" s="15" t="s">
        <v>18</v>
      </c>
      <c r="C870" s="16">
        <f>SUM(C855:C869)</f>
        <v>0</v>
      </c>
      <c r="D870" t="s">
        <v>22</v>
      </c>
      <c r="E870" t="s">
        <v>21</v>
      </c>
      <c r="V870" s="17"/>
      <c r="X870" s="15" t="s">
        <v>18</v>
      </c>
      <c r="Y870" s="16">
        <f>SUM(Y855:Y869)</f>
        <v>0</v>
      </c>
      <c r="Z870" t="s">
        <v>22</v>
      </c>
      <c r="AA870" t="s">
        <v>21</v>
      </c>
    </row>
    <row r="871" spans="2:28">
      <c r="E871" s="1" t="s">
        <v>19</v>
      </c>
      <c r="V871" s="17"/>
      <c r="AA871" s="1" t="s">
        <v>19</v>
      </c>
    </row>
    <row r="872" spans="2:28">
      <c r="V872" s="17"/>
    </row>
    <row r="873" spans="2:28">
      <c r="V873" s="17"/>
    </row>
    <row r="874" spans="2:28">
      <c r="V874" s="17"/>
    </row>
    <row r="875" spans="2:28">
      <c r="V875" s="17"/>
    </row>
    <row r="876" spans="2:28">
      <c r="V876" s="17"/>
    </row>
    <row r="877" spans="2:28">
      <c r="V877" s="17"/>
    </row>
    <row r="878" spans="2:28">
      <c r="V878" s="17"/>
    </row>
    <row r="879" spans="2:28">
      <c r="V879" s="17"/>
    </row>
    <row r="880" spans="2:28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  <c r="AC885" s="217" t="s">
        <v>29</v>
      </c>
      <c r="AD885" s="217"/>
      <c r="AE885" s="217"/>
    </row>
    <row r="886" spans="2:41" ht="15" customHeight="1">
      <c r="F886" s="214" t="s">
        <v>28</v>
      </c>
      <c r="G886" s="214"/>
      <c r="H886" s="214"/>
      <c r="V886" s="17"/>
      <c r="AC886" s="217"/>
      <c r="AD886" s="217"/>
      <c r="AE886" s="217"/>
    </row>
    <row r="887" spans="2:41" ht="15" customHeight="1">
      <c r="F887" s="214"/>
      <c r="G887" s="214"/>
      <c r="H887" s="214"/>
      <c r="V887" s="17"/>
      <c r="AC887" s="217"/>
      <c r="AD887" s="217"/>
      <c r="AE887" s="217"/>
    </row>
    <row r="888" spans="2:41" ht="23.25">
      <c r="B888" s="22" t="s">
        <v>71</v>
      </c>
      <c r="V888" s="17"/>
      <c r="X888" s="22" t="s">
        <v>71</v>
      </c>
    </row>
    <row r="889" spans="2:41" ht="23.25">
      <c r="B889" s="23" t="s">
        <v>82</v>
      </c>
      <c r="C889" s="20">
        <f>IF(X846="PAGADO",0,Y851)</f>
        <v>0</v>
      </c>
      <c r="E889" s="215" t="s">
        <v>1584</v>
      </c>
      <c r="F889" s="215"/>
      <c r="G889" s="215"/>
      <c r="H889" s="215"/>
      <c r="V889" s="17"/>
      <c r="X889" s="23" t="s">
        <v>32</v>
      </c>
      <c r="Y889" s="20">
        <f>IF(B889="PAGADO",0,C894)</f>
        <v>0</v>
      </c>
      <c r="AA889" s="215" t="s">
        <v>20</v>
      </c>
      <c r="AB889" s="215"/>
      <c r="AC889" s="215"/>
      <c r="AD889" s="215"/>
    </row>
    <row r="890" spans="2:41">
      <c r="B890" s="1" t="s">
        <v>0</v>
      </c>
      <c r="C890" s="19">
        <f>H905</f>
        <v>490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>
      <c r="C891" s="20"/>
      <c r="E891" s="4">
        <v>45198</v>
      </c>
      <c r="F891" s="3" t="s">
        <v>199</v>
      </c>
      <c r="G891" s="3" t="s">
        <v>203</v>
      </c>
      <c r="H891" s="5">
        <v>490</v>
      </c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" t="s">
        <v>24</v>
      </c>
      <c r="C892" s="19">
        <f>IF(C889&gt;0,C889+C890,C890)</f>
        <v>490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" t="s">
        <v>9</v>
      </c>
      <c r="C893" s="20">
        <f>C916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6" t="s">
        <v>25</v>
      </c>
      <c r="C894" s="21">
        <f>C892-C893</f>
        <v>490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>
      <c r="B895" s="218" t="str">
        <f>IF(C894&lt;0,"NO PAGAR","COBRAR")</f>
        <v>COBRAR</v>
      </c>
      <c r="C895" s="218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218" t="str">
        <f>IF(Y894&lt;0,"NO PAGAR","COBRAR")</f>
        <v>COBRAR</v>
      </c>
      <c r="Y895" s="218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209" t="s">
        <v>9</v>
      </c>
      <c r="C896" s="2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209" t="s">
        <v>9</v>
      </c>
      <c r="Y896" s="2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9" t="str">
        <f>IF(C930&lt;0,"SALDO A FAVOR","SALDO ADELANTAD0'")</f>
        <v>SALDO ADELANTAD0'</v>
      </c>
      <c r="C897" s="10" t="b">
        <f>IF(Y851&lt;=0,Y851*-1)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 FAVOR'</v>
      </c>
      <c r="Y897" s="10" t="b">
        <f>IF(C894&lt;=0,C894*-1)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17</v>
      </c>
      <c r="C905" s="10"/>
      <c r="E905" s="211" t="s">
        <v>7</v>
      </c>
      <c r="F905" s="212"/>
      <c r="G905" s="213"/>
      <c r="H905" s="5">
        <f>SUM(H891:H904)</f>
        <v>490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211" t="s">
        <v>7</v>
      </c>
      <c r="AB905" s="212"/>
      <c r="AC905" s="213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>
      <c r="B907" s="12"/>
      <c r="C907" s="10"/>
      <c r="N907" s="211" t="s">
        <v>7</v>
      </c>
      <c r="O907" s="212"/>
      <c r="P907" s="212"/>
      <c r="Q907" s="213"/>
      <c r="R907" s="18">
        <f>SUM(R891:R906)</f>
        <v>0</v>
      </c>
      <c r="S907" s="3"/>
      <c r="V907" s="17"/>
      <c r="X907" s="12"/>
      <c r="Y907" s="10"/>
      <c r="AJ907" s="211" t="s">
        <v>7</v>
      </c>
      <c r="AK907" s="212"/>
      <c r="AL907" s="212"/>
      <c r="AM907" s="213"/>
      <c r="AN907" s="18">
        <f>SUM(AN891:AN906)</f>
        <v>0</v>
      </c>
      <c r="AO907" s="3"/>
    </row>
    <row r="908" spans="2:41">
      <c r="B908" s="12"/>
      <c r="C908" s="10"/>
      <c r="E908" t="s">
        <v>484</v>
      </c>
      <c r="F908" s="3">
        <v>58225297</v>
      </c>
      <c r="V908" s="17"/>
      <c r="X908" s="12"/>
      <c r="Y908" s="10"/>
    </row>
    <row r="909" spans="2:41">
      <c r="B909" s="12"/>
      <c r="C909" s="10"/>
      <c r="E909" t="s">
        <v>37</v>
      </c>
      <c r="F909" s="3">
        <v>2044</v>
      </c>
      <c r="V909" s="17"/>
      <c r="X909" s="12"/>
      <c r="Y909" s="10"/>
    </row>
    <row r="910" spans="2:41">
      <c r="B910" s="12"/>
      <c r="C910" s="10"/>
      <c r="E910" s="14"/>
      <c r="V910" s="17"/>
      <c r="X910" s="12"/>
      <c r="Y910" s="10"/>
      <c r="AA910" s="14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E914" t="s">
        <v>22</v>
      </c>
      <c r="F914" t="s">
        <v>21</v>
      </c>
      <c r="V914" s="17"/>
      <c r="X914" s="12"/>
      <c r="Y914" s="10"/>
    </row>
    <row r="915" spans="1:43">
      <c r="B915" s="11"/>
      <c r="C915" s="10"/>
      <c r="F915" s="1" t="s">
        <v>19</v>
      </c>
      <c r="V915" s="17"/>
      <c r="X915" s="11"/>
      <c r="Y915" s="10"/>
    </row>
    <row r="916" spans="1:43">
      <c r="B916" s="15" t="s">
        <v>18</v>
      </c>
      <c r="C916" s="16">
        <f>SUM(C897:C915)</f>
        <v>0</v>
      </c>
      <c r="V916" s="17"/>
      <c r="X916" s="15" t="s">
        <v>18</v>
      </c>
      <c r="Y916" s="16">
        <f>SUM(Y897:Y915)</f>
        <v>0</v>
      </c>
    </row>
    <row r="917" spans="1:43">
      <c r="V917" s="17"/>
      <c r="Z917" t="s">
        <v>22</v>
      </c>
      <c r="AA917" t="s">
        <v>21</v>
      </c>
    </row>
    <row r="918" spans="1:43">
      <c r="V918" s="17"/>
      <c r="AA918" s="1" t="s">
        <v>19</v>
      </c>
    </row>
    <row r="919" spans="1:43">
      <c r="V919" s="17"/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V928" s="17"/>
    </row>
    <row r="929" spans="2:41">
      <c r="H929" s="214" t="s">
        <v>30</v>
      </c>
      <c r="I929" s="214"/>
      <c r="J929" s="214"/>
      <c r="V929" s="17"/>
      <c r="AA929" s="214" t="s">
        <v>31</v>
      </c>
      <c r="AB929" s="214"/>
      <c r="AC929" s="214"/>
    </row>
    <row r="930" spans="2:41">
      <c r="H930" s="214"/>
      <c r="I930" s="214"/>
      <c r="J930" s="214"/>
      <c r="V930" s="17"/>
      <c r="AA930" s="214"/>
      <c r="AB930" s="214"/>
      <c r="AC930" s="214"/>
    </row>
    <row r="931" spans="2:41">
      <c r="V931" s="17"/>
    </row>
    <row r="932" spans="2:41">
      <c r="V932" s="17"/>
    </row>
    <row r="933" spans="2:41" ht="23.25">
      <c r="B933" s="24" t="s">
        <v>73</v>
      </c>
      <c r="V933" s="17"/>
      <c r="X933" s="22" t="s">
        <v>71</v>
      </c>
    </row>
    <row r="934" spans="2:41" ht="23.25">
      <c r="B934" s="23" t="s">
        <v>130</v>
      </c>
      <c r="C934" s="20">
        <f>IF(X889="PAGADO",0,Y894)</f>
        <v>0</v>
      </c>
      <c r="E934" s="215" t="s">
        <v>1308</v>
      </c>
      <c r="F934" s="215"/>
      <c r="G934" s="215"/>
      <c r="H934" s="215"/>
      <c r="V934" s="17"/>
      <c r="X934" s="23" t="s">
        <v>32</v>
      </c>
      <c r="Y934" s="20">
        <f>IF(B1734="PAGADO",0,C939)</f>
        <v>1200</v>
      </c>
      <c r="AA934" s="215" t="s">
        <v>20</v>
      </c>
      <c r="AB934" s="215"/>
      <c r="AC934" s="215"/>
      <c r="AD934" s="215"/>
    </row>
    <row r="935" spans="2:41">
      <c r="B935" s="1" t="s">
        <v>0</v>
      </c>
      <c r="C935" s="19">
        <f>H950</f>
        <v>1200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>
      <c r="C936" s="20"/>
      <c r="E936" s="4">
        <v>45220</v>
      </c>
      <c r="F936" s="3" t="s">
        <v>1202</v>
      </c>
      <c r="G936" s="3" t="s">
        <v>203</v>
      </c>
      <c r="H936" s="5">
        <v>520</v>
      </c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24</v>
      </c>
      <c r="C937" s="19">
        <f>IF(C934&gt;0,C934+C935,C935)</f>
        <v>1200</v>
      </c>
      <c r="E937" s="4">
        <v>45225</v>
      </c>
      <c r="F937" s="3" t="s">
        <v>1202</v>
      </c>
      <c r="G937" s="3" t="s">
        <v>152</v>
      </c>
      <c r="H937" s="5">
        <v>160</v>
      </c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1200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" t="s">
        <v>9</v>
      </c>
      <c r="C938" s="20">
        <f>C962</f>
        <v>0</v>
      </c>
      <c r="E938" s="4">
        <v>45225</v>
      </c>
      <c r="F938" s="3" t="s">
        <v>1202</v>
      </c>
      <c r="G938" s="3" t="s">
        <v>203</v>
      </c>
      <c r="H938" s="5">
        <v>520</v>
      </c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6" t="s">
        <v>26</v>
      </c>
      <c r="C939" s="21">
        <f>C937-C938</f>
        <v>1200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1200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216" t="str">
        <f>IF(Y939&lt;0,"NO PAGAR","COBRAR'")</f>
        <v>COBRAR'</v>
      </c>
      <c r="Y940" s="216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>
      <c r="B941" s="216" t="str">
        <f>IF(C939&lt;0,"NO PAGAR","COBRAR'")</f>
        <v>COBRAR'</v>
      </c>
      <c r="C941" s="216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209" t="s">
        <v>9</v>
      </c>
      <c r="C942" s="2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209" t="s">
        <v>9</v>
      </c>
      <c r="Y942" s="2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9" t="str">
        <f>IF(Y894&lt;0,"SALDO ADELANTADO","SALDO A FAVOR '")</f>
        <v>SALDO A FAVOR '</v>
      </c>
      <c r="C943" s="10">
        <f>IF(Y894&lt;=0,Y894*-1)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 FAVOR'</v>
      </c>
      <c r="Y943" s="10" t="b">
        <f>IF(C939&lt;=0,C939*-1)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16</v>
      </c>
      <c r="C950" s="10"/>
      <c r="E950" s="211" t="s">
        <v>7</v>
      </c>
      <c r="F950" s="212"/>
      <c r="G950" s="213"/>
      <c r="H950" s="5">
        <f>SUM(H936:H949)</f>
        <v>1200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211" t="s">
        <v>7</v>
      </c>
      <c r="AB950" s="212"/>
      <c r="AC950" s="213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>
      <c r="B952" s="12"/>
      <c r="C952" s="10"/>
      <c r="N952" s="211" t="s">
        <v>7</v>
      </c>
      <c r="O952" s="212"/>
      <c r="P952" s="212"/>
      <c r="Q952" s="213"/>
      <c r="R952" s="18">
        <f>SUM(R936:R951)</f>
        <v>0</v>
      </c>
      <c r="S952" s="3"/>
      <c r="V952" s="17"/>
      <c r="X952" s="12"/>
      <c r="Y952" s="10"/>
      <c r="AJ952" s="211" t="s">
        <v>7</v>
      </c>
      <c r="AK952" s="212"/>
      <c r="AL952" s="212"/>
      <c r="AM952" s="213"/>
      <c r="AN952" s="18">
        <f>SUM(AN936:AN951)</f>
        <v>0</v>
      </c>
      <c r="AO952" s="3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E955" s="14"/>
      <c r="V955" s="17"/>
      <c r="X955" s="12"/>
      <c r="Y955" s="10"/>
      <c r="AA955" s="14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31">
      <c r="B961" s="11"/>
      <c r="C961" s="10"/>
      <c r="V961" s="17"/>
      <c r="X961" s="11"/>
      <c r="Y961" s="10"/>
    </row>
    <row r="962" spans="2:31">
      <c r="B962" s="15" t="s">
        <v>18</v>
      </c>
      <c r="C962" s="16">
        <f>SUM(C943:C961)</f>
        <v>0</v>
      </c>
      <c r="D962" t="s">
        <v>22</v>
      </c>
      <c r="E962" t="s">
        <v>21</v>
      </c>
      <c r="V962" s="17"/>
      <c r="X962" s="15" t="s">
        <v>18</v>
      </c>
      <c r="Y962" s="16">
        <f>SUM(Y943:Y961)</f>
        <v>0</v>
      </c>
      <c r="Z962" t="s">
        <v>22</v>
      </c>
      <c r="AA962" t="s">
        <v>21</v>
      </c>
    </row>
    <row r="963" spans="2:31">
      <c r="E963" s="1" t="s">
        <v>19</v>
      </c>
      <c r="V963" s="17"/>
      <c r="AA963" s="1" t="s">
        <v>19</v>
      </c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>
      <c r="V970" s="17"/>
    </row>
    <row r="971" spans="2:31">
      <c r="V971" s="17"/>
    </row>
    <row r="972" spans="2:31">
      <c r="V972" s="17"/>
    </row>
    <row r="973" spans="2:31">
      <c r="V973" s="17"/>
    </row>
    <row r="974" spans="2:31">
      <c r="V974" s="17"/>
    </row>
    <row r="975" spans="2:31">
      <c r="V975" s="17"/>
    </row>
    <row r="976" spans="2:31">
      <c r="V976" s="17"/>
      <c r="AC976" s="217" t="s">
        <v>29</v>
      </c>
      <c r="AD976" s="217"/>
      <c r="AE976" s="217"/>
    </row>
    <row r="977" spans="2:41">
      <c r="H977" s="214" t="s">
        <v>28</v>
      </c>
      <c r="I977" s="214"/>
      <c r="J977" s="214"/>
      <c r="V977" s="17"/>
      <c r="AC977" s="217"/>
      <c r="AD977" s="217"/>
      <c r="AE977" s="217"/>
    </row>
    <row r="978" spans="2:41">
      <c r="H978" s="214"/>
      <c r="I978" s="214"/>
      <c r="J978" s="214"/>
      <c r="V978" s="17"/>
      <c r="AC978" s="217"/>
      <c r="AD978" s="217"/>
      <c r="AE978" s="217"/>
    </row>
    <row r="979" spans="2:41">
      <c r="V979" s="17"/>
    </row>
    <row r="980" spans="2:41">
      <c r="V980" s="17"/>
    </row>
    <row r="981" spans="2:41" ht="23.25">
      <c r="B981" s="22" t="s">
        <v>72</v>
      </c>
      <c r="V981" s="17"/>
      <c r="X981" s="22" t="s">
        <v>74</v>
      </c>
    </row>
    <row r="982" spans="2:41" ht="23.25">
      <c r="B982" s="23" t="s">
        <v>32</v>
      </c>
      <c r="C982" s="20">
        <f>IF(X934="PAGADO",0,Y939)</f>
        <v>1200</v>
      </c>
      <c r="E982" s="215" t="s">
        <v>20</v>
      </c>
      <c r="F982" s="215"/>
      <c r="G982" s="215"/>
      <c r="H982" s="215"/>
      <c r="V982" s="17"/>
      <c r="X982" s="23" t="s">
        <v>32</v>
      </c>
      <c r="Y982" s="20">
        <f>IF(B982="PAGADO",0,C987)</f>
        <v>1200</v>
      </c>
      <c r="AA982" s="215" t="s">
        <v>20</v>
      </c>
      <c r="AB982" s="215"/>
      <c r="AC982" s="215"/>
      <c r="AD982" s="215"/>
    </row>
    <row r="983" spans="2:41">
      <c r="B983" s="1" t="s">
        <v>0</v>
      </c>
      <c r="C983" s="19">
        <f>H998</f>
        <v>0</v>
      </c>
      <c r="E983" s="2" t="s">
        <v>1</v>
      </c>
      <c r="F983" s="2" t="s">
        <v>2</v>
      </c>
      <c r="G983" s="2" t="s">
        <v>3</v>
      </c>
      <c r="H983" s="2" t="s">
        <v>4</v>
      </c>
      <c r="N983" s="2" t="s">
        <v>1</v>
      </c>
      <c r="O983" s="2" t="s">
        <v>5</v>
      </c>
      <c r="P983" s="2" t="s">
        <v>4</v>
      </c>
      <c r="Q983" s="2" t="s">
        <v>6</v>
      </c>
      <c r="R983" s="2" t="s">
        <v>7</v>
      </c>
      <c r="S983" s="3"/>
      <c r="V983" s="17"/>
      <c r="X983" s="1" t="s">
        <v>0</v>
      </c>
      <c r="Y983" s="19">
        <f>AD998</f>
        <v>0</v>
      </c>
      <c r="AA983" s="2" t="s">
        <v>1</v>
      </c>
      <c r="AB983" s="2" t="s">
        <v>2</v>
      </c>
      <c r="AC983" s="2" t="s">
        <v>3</v>
      </c>
      <c r="AD983" s="2" t="s">
        <v>4</v>
      </c>
      <c r="AJ983" s="2" t="s">
        <v>1</v>
      </c>
      <c r="AK983" s="2" t="s">
        <v>5</v>
      </c>
      <c r="AL983" s="2" t="s">
        <v>4</v>
      </c>
      <c r="AM983" s="2" t="s">
        <v>6</v>
      </c>
      <c r="AN983" s="2" t="s">
        <v>7</v>
      </c>
      <c r="AO983" s="3"/>
    </row>
    <row r="984" spans="2:41">
      <c r="C984" s="2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Y984" s="2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24</v>
      </c>
      <c r="C985" s="19">
        <f>IF(C982&gt;0,C982+C983,C983)</f>
        <v>1200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24</v>
      </c>
      <c r="Y985" s="19">
        <f>IF(Y982&gt;0,Y982+Y983,Y983)</f>
        <v>1200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9</v>
      </c>
      <c r="C986" s="20">
        <f>C1009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9</v>
      </c>
      <c r="Y986" s="20">
        <f>Y1009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6" t="s">
        <v>25</v>
      </c>
      <c r="C987" s="21">
        <f>C985-C986</f>
        <v>1200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6" t="s">
        <v>8</v>
      </c>
      <c r="Y987" s="21">
        <f>Y985-Y986</f>
        <v>1200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6.25">
      <c r="B988" s="218" t="str">
        <f>IF(C987&lt;0,"NO PAGAR","COBRAR")</f>
        <v>COBRAR</v>
      </c>
      <c r="C988" s="218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218" t="str">
        <f>IF(Y987&lt;0,"NO PAGAR","COBRAR")</f>
        <v>COBRAR</v>
      </c>
      <c r="Y988" s="218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209" t="s">
        <v>9</v>
      </c>
      <c r="C989" s="2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209" t="s">
        <v>9</v>
      </c>
      <c r="Y989" s="2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IF(C1023&lt;0,"SALDO A FAVOR","SALDO ADELANTAD0'")</f>
        <v>SALDO ADELANTAD0'</v>
      </c>
      <c r="C990" s="10" t="b">
        <f>IF(Y934&lt;=0,Y934*-1)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IF(C987&lt;0,"SALDO ADELANTADO","SALDO A FAVOR'")</f>
        <v>SALDO A FAVOR'</v>
      </c>
      <c r="Y990" s="10" t="b">
        <f>IF(C987&lt;=0,C987*-1)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R1000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AN1000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16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17</v>
      </c>
      <c r="C998" s="10"/>
      <c r="E998" s="211" t="s">
        <v>7</v>
      </c>
      <c r="F998" s="212"/>
      <c r="G998" s="213"/>
      <c r="H998" s="5">
        <f>SUM(H984:H997)</f>
        <v>0</v>
      </c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211" t="s">
        <v>7</v>
      </c>
      <c r="AB998" s="212"/>
      <c r="AC998" s="213"/>
      <c r="AD998" s="5">
        <f>SUM(AD984:AD997)</f>
        <v>0</v>
      </c>
      <c r="AJ998" s="3"/>
      <c r="AK998" s="3"/>
      <c r="AL998" s="3"/>
      <c r="AM998" s="3"/>
      <c r="AN998" s="18"/>
      <c r="AO998" s="3"/>
    </row>
    <row r="999" spans="2:41">
      <c r="B999" s="12"/>
      <c r="C999" s="10"/>
      <c r="E999" s="13"/>
      <c r="F999" s="13"/>
      <c r="G999" s="13"/>
      <c r="N999" s="3"/>
      <c r="O999" s="3"/>
      <c r="P999" s="3"/>
      <c r="Q999" s="3"/>
      <c r="R999" s="18"/>
      <c r="S999" s="3"/>
      <c r="V999" s="17"/>
      <c r="X999" s="12"/>
      <c r="Y999" s="10"/>
      <c r="AA999" s="13"/>
      <c r="AB999" s="13"/>
      <c r="AC999" s="13"/>
      <c r="AJ999" s="3"/>
      <c r="AK999" s="3"/>
      <c r="AL999" s="3"/>
      <c r="AM999" s="3"/>
      <c r="AN999" s="18"/>
      <c r="AO999" s="3"/>
    </row>
    <row r="1000" spans="2:41">
      <c r="B1000" s="12"/>
      <c r="C1000" s="10"/>
      <c r="N1000" s="211" t="s">
        <v>7</v>
      </c>
      <c r="O1000" s="212"/>
      <c r="P1000" s="212"/>
      <c r="Q1000" s="213"/>
      <c r="R1000" s="18">
        <f>SUM(R984:R999)</f>
        <v>0</v>
      </c>
      <c r="S1000" s="3"/>
      <c r="V1000" s="17"/>
      <c r="X1000" s="12"/>
      <c r="Y1000" s="10"/>
      <c r="AJ1000" s="211" t="s">
        <v>7</v>
      </c>
      <c r="AK1000" s="212"/>
      <c r="AL1000" s="212"/>
      <c r="AM1000" s="213"/>
      <c r="AN1000" s="18">
        <f>SUM(AN984:AN999)</f>
        <v>0</v>
      </c>
      <c r="AO1000" s="3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E1003" s="14"/>
      <c r="V1003" s="17"/>
      <c r="X1003" s="12"/>
      <c r="Y1003" s="10"/>
      <c r="AA1003" s="14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1"/>
      <c r="C1008" s="10"/>
      <c r="V1008" s="17"/>
      <c r="X1008" s="11"/>
      <c r="Y1008" s="10"/>
    </row>
    <row r="1009" spans="1:43">
      <c r="B1009" s="15" t="s">
        <v>18</v>
      </c>
      <c r="C1009" s="16">
        <f>SUM(C990:C1008)</f>
        <v>0</v>
      </c>
      <c r="V1009" s="17"/>
      <c r="X1009" s="15" t="s">
        <v>18</v>
      </c>
      <c r="Y1009" s="16">
        <f>SUM(Y990:Y1008)</f>
        <v>0</v>
      </c>
    </row>
    <row r="1010" spans="1:43">
      <c r="D1010" t="s">
        <v>22</v>
      </c>
      <c r="E1010" t="s">
        <v>21</v>
      </c>
      <c r="V1010" s="17"/>
      <c r="Z1010" t="s">
        <v>22</v>
      </c>
      <c r="AA1010" t="s">
        <v>21</v>
      </c>
    </row>
    <row r="1011" spans="1:43">
      <c r="E1011" s="1" t="s">
        <v>19</v>
      </c>
      <c r="V1011" s="17"/>
      <c r="AA1011" s="1" t="s">
        <v>19</v>
      </c>
    </row>
    <row r="1012" spans="1:43">
      <c r="V1012" s="17"/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V1021" s="17"/>
    </row>
    <row r="1022" spans="1:43">
      <c r="H1022" s="214" t="s">
        <v>30</v>
      </c>
      <c r="I1022" s="214"/>
      <c r="J1022" s="214"/>
      <c r="V1022" s="17"/>
      <c r="AA1022" s="214" t="s">
        <v>31</v>
      </c>
      <c r="AB1022" s="214"/>
      <c r="AC1022" s="214"/>
    </row>
    <row r="1023" spans="1:43">
      <c r="H1023" s="214"/>
      <c r="I1023" s="214"/>
      <c r="J1023" s="214"/>
      <c r="V1023" s="17"/>
      <c r="AA1023" s="214"/>
      <c r="AB1023" s="214"/>
      <c r="AC1023" s="214"/>
    </row>
    <row r="1024" spans="1:43">
      <c r="V1024" s="17"/>
    </row>
    <row r="1025" spans="2:41">
      <c r="V1025" s="17"/>
    </row>
    <row r="1026" spans="2:41" ht="23.25">
      <c r="B1026" s="24" t="s">
        <v>72</v>
      </c>
      <c r="V1026" s="17"/>
      <c r="X1026" s="22" t="s">
        <v>72</v>
      </c>
    </row>
    <row r="1027" spans="2:41" ht="23.25">
      <c r="B1027" s="23" t="s">
        <v>32</v>
      </c>
      <c r="C1027" s="20">
        <f>IF(X982="PAGADO",0,C987)</f>
        <v>1200</v>
      </c>
      <c r="E1027" s="215" t="s">
        <v>20</v>
      </c>
      <c r="F1027" s="215"/>
      <c r="G1027" s="215"/>
      <c r="H1027" s="215"/>
      <c r="V1027" s="17"/>
      <c r="X1027" s="23" t="s">
        <v>32</v>
      </c>
      <c r="Y1027" s="20">
        <f>IF(B1827="PAGADO",0,C1032)</f>
        <v>1200</v>
      </c>
      <c r="AA1027" s="215" t="s">
        <v>20</v>
      </c>
      <c r="AB1027" s="215"/>
      <c r="AC1027" s="215"/>
      <c r="AD1027" s="215"/>
    </row>
    <row r="1028" spans="2:41">
      <c r="B1028" s="1" t="s">
        <v>0</v>
      </c>
      <c r="C1028" s="19">
        <f>H1043</f>
        <v>0</v>
      </c>
      <c r="E1028" s="2" t="s">
        <v>1</v>
      </c>
      <c r="F1028" s="2" t="s">
        <v>2</v>
      </c>
      <c r="G1028" s="2" t="s">
        <v>3</v>
      </c>
      <c r="H1028" s="2" t="s">
        <v>4</v>
      </c>
      <c r="N1028" s="2" t="s">
        <v>1</v>
      </c>
      <c r="O1028" s="2" t="s">
        <v>5</v>
      </c>
      <c r="P1028" s="2" t="s">
        <v>4</v>
      </c>
      <c r="Q1028" s="2" t="s">
        <v>6</v>
      </c>
      <c r="R1028" s="2" t="s">
        <v>7</v>
      </c>
      <c r="S1028" s="3"/>
      <c r="V1028" s="17"/>
      <c r="X1028" s="1" t="s">
        <v>0</v>
      </c>
      <c r="Y1028" s="19">
        <f>AD1043</f>
        <v>0</v>
      </c>
      <c r="AA1028" s="2" t="s">
        <v>1</v>
      </c>
      <c r="AB1028" s="2" t="s">
        <v>2</v>
      </c>
      <c r="AC1028" s="2" t="s">
        <v>3</v>
      </c>
      <c r="AD1028" s="2" t="s">
        <v>4</v>
      </c>
      <c r="AJ1028" s="2" t="s">
        <v>1</v>
      </c>
      <c r="AK1028" s="2" t="s">
        <v>5</v>
      </c>
      <c r="AL1028" s="2" t="s">
        <v>4</v>
      </c>
      <c r="AM1028" s="2" t="s">
        <v>6</v>
      </c>
      <c r="AN1028" s="2" t="s">
        <v>7</v>
      </c>
      <c r="AO1028" s="3"/>
    </row>
    <row r="1029" spans="2:41">
      <c r="C1029" s="2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Y1029" s="2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24</v>
      </c>
      <c r="C1030" s="19">
        <f>IF(C1027&gt;0,C1027+C1028,C1028)</f>
        <v>1200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24</v>
      </c>
      <c r="Y1030" s="19">
        <f>IF(Y1027&gt;0,Y1027+Y1028,Y1028)</f>
        <v>1200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" t="s">
        <v>9</v>
      </c>
      <c r="C1031" s="20">
        <f>C1055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9</v>
      </c>
      <c r="Y1031" s="20">
        <f>Y1055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6" t="s">
        <v>26</v>
      </c>
      <c r="C1032" s="21">
        <f>C1030-C1031</f>
        <v>1200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 t="s">
        <v>27</v>
      </c>
      <c r="Y1032" s="21">
        <f>Y1030-Y1031</f>
        <v>1200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>
      <c r="B1033" s="6"/>
      <c r="C1033" s="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216" t="str">
        <f>IF(Y1032&lt;0,"NO PAGAR","COBRAR'")</f>
        <v>COBRAR'</v>
      </c>
      <c r="Y1033" s="216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>
      <c r="B1034" s="216" t="str">
        <f>IF(C1032&lt;0,"NO PAGAR","COBRAR'")</f>
        <v>COBRAR'</v>
      </c>
      <c r="C1034" s="216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/>
      <c r="Y1034" s="8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209" t="s">
        <v>9</v>
      </c>
      <c r="C1035" s="2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209" t="s">
        <v>9</v>
      </c>
      <c r="Y1035" s="2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9" t="str">
        <f>IF(Y987&lt;0,"SALDO ADELANTADO","SALDO A FAVOR '")</f>
        <v>SALDO A FAVOR '</v>
      </c>
      <c r="C1036" s="10" t="b">
        <f>IF(Y987&lt;=0,Y987*-1)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9" t="str">
        <f>IF(C1032&lt;0,"SALDO ADELANTADO","SALDO A FAVOR'")</f>
        <v>SALDO A FAVOR'</v>
      </c>
      <c r="Y1036" s="10" t="b">
        <f>IF(C1032&lt;=0,C1032*-1)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10</v>
      </c>
      <c r="C1037" s="10">
        <f>R1045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10</v>
      </c>
      <c r="Y1037" s="10">
        <f>AN1045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11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11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12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12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13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13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14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14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15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15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16</v>
      </c>
      <c r="C1043" s="10"/>
      <c r="E1043" s="211" t="s">
        <v>7</v>
      </c>
      <c r="F1043" s="212"/>
      <c r="G1043" s="213"/>
      <c r="H1043" s="5">
        <f>SUM(H1029:H1042)</f>
        <v>0</v>
      </c>
      <c r="N1043" s="3"/>
      <c r="O1043" s="3"/>
      <c r="P1043" s="3"/>
      <c r="Q1043" s="3"/>
      <c r="R1043" s="18"/>
      <c r="S1043" s="3"/>
      <c r="V1043" s="17"/>
      <c r="X1043" s="11" t="s">
        <v>16</v>
      </c>
      <c r="Y1043" s="10"/>
      <c r="AA1043" s="211" t="s">
        <v>7</v>
      </c>
      <c r="AB1043" s="212"/>
      <c r="AC1043" s="213"/>
      <c r="AD1043" s="5">
        <f>SUM(AD1029:AD1042)</f>
        <v>0</v>
      </c>
      <c r="AJ1043" s="3"/>
      <c r="AK1043" s="3"/>
      <c r="AL1043" s="3"/>
      <c r="AM1043" s="3"/>
      <c r="AN1043" s="18"/>
      <c r="AO1043" s="3"/>
    </row>
    <row r="1044" spans="2:41">
      <c r="B1044" s="11" t="s">
        <v>17</v>
      </c>
      <c r="C1044" s="10"/>
      <c r="E1044" s="13"/>
      <c r="F1044" s="13"/>
      <c r="G1044" s="13"/>
      <c r="N1044" s="3"/>
      <c r="O1044" s="3"/>
      <c r="P1044" s="3"/>
      <c r="Q1044" s="3"/>
      <c r="R1044" s="18"/>
      <c r="S1044" s="3"/>
      <c r="V1044" s="17"/>
      <c r="X1044" s="11" t="s">
        <v>17</v>
      </c>
      <c r="Y1044" s="10"/>
      <c r="AA1044" s="13"/>
      <c r="AB1044" s="13"/>
      <c r="AC1044" s="13"/>
      <c r="AJ1044" s="3"/>
      <c r="AK1044" s="3"/>
      <c r="AL1044" s="3"/>
      <c r="AM1044" s="3"/>
      <c r="AN1044" s="18"/>
      <c r="AO1044" s="3"/>
    </row>
    <row r="1045" spans="2:41">
      <c r="B1045" s="12"/>
      <c r="C1045" s="10"/>
      <c r="N1045" s="211" t="s">
        <v>7</v>
      </c>
      <c r="O1045" s="212"/>
      <c r="P1045" s="212"/>
      <c r="Q1045" s="213"/>
      <c r="R1045" s="18">
        <f>SUM(R1029:R1044)</f>
        <v>0</v>
      </c>
      <c r="S1045" s="3"/>
      <c r="V1045" s="17"/>
      <c r="X1045" s="12"/>
      <c r="Y1045" s="10"/>
      <c r="AJ1045" s="211" t="s">
        <v>7</v>
      </c>
      <c r="AK1045" s="212"/>
      <c r="AL1045" s="212"/>
      <c r="AM1045" s="213"/>
      <c r="AN1045" s="18">
        <f>SUM(AN1029:AN1044)</f>
        <v>0</v>
      </c>
      <c r="AO1045" s="3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E1048" s="14"/>
      <c r="V1048" s="17"/>
      <c r="X1048" s="12"/>
      <c r="Y1048" s="10"/>
      <c r="AA1048" s="14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1"/>
      <c r="C1054" s="10"/>
      <c r="V1054" s="17"/>
      <c r="X1054" s="11"/>
      <c r="Y1054" s="10"/>
    </row>
    <row r="1055" spans="2:41">
      <c r="B1055" s="15" t="s">
        <v>18</v>
      </c>
      <c r="C1055" s="16">
        <f>SUM(C1036:C1054)</f>
        <v>0</v>
      </c>
      <c r="D1055" t="s">
        <v>22</v>
      </c>
      <c r="E1055" t="s">
        <v>21</v>
      </c>
      <c r="V1055" s="17"/>
      <c r="X1055" s="15" t="s">
        <v>18</v>
      </c>
      <c r="Y1055" s="16">
        <f>SUM(Y1036:Y1054)</f>
        <v>0</v>
      </c>
      <c r="Z1055" t="s">
        <v>22</v>
      </c>
      <c r="AA1055" t="s">
        <v>21</v>
      </c>
    </row>
    <row r="1056" spans="2:41">
      <c r="E1056" s="1" t="s">
        <v>19</v>
      </c>
      <c r="V1056" s="17"/>
      <c r="AA1056" s="1" t="s">
        <v>19</v>
      </c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79:G779"/>
    <mergeCell ref="AA779:AC779"/>
    <mergeCell ref="N781:Q781"/>
    <mergeCell ref="AJ781:AM781"/>
    <mergeCell ref="AC802:AE804"/>
    <mergeCell ref="E763:H763"/>
    <mergeCell ref="AA763:AD763"/>
    <mergeCell ref="X769:Y769"/>
    <mergeCell ref="G802:H804"/>
    <mergeCell ref="E822:G822"/>
    <mergeCell ref="AA822:AC822"/>
    <mergeCell ref="N824:Q824"/>
    <mergeCell ref="AJ824:AM824"/>
    <mergeCell ref="H843:J844"/>
    <mergeCell ref="AA843:AC844"/>
    <mergeCell ref="E806:H806"/>
    <mergeCell ref="AA806:AD806"/>
    <mergeCell ref="B812:C812"/>
    <mergeCell ref="X812:Y812"/>
    <mergeCell ref="B813:C813"/>
    <mergeCell ref="X813:Y813"/>
    <mergeCell ref="AJ864:AM864"/>
    <mergeCell ref="AC885:AE887"/>
    <mergeCell ref="E846:H846"/>
    <mergeCell ref="AA846:AD846"/>
    <mergeCell ref="X852:Y852"/>
    <mergeCell ref="B853:C853"/>
    <mergeCell ref="B854:C854"/>
    <mergeCell ref="X854:Y854"/>
    <mergeCell ref="F886:H887"/>
    <mergeCell ref="E889:H889"/>
    <mergeCell ref="AA889:AD889"/>
    <mergeCell ref="B895:C895"/>
    <mergeCell ref="X895:Y895"/>
    <mergeCell ref="B896:C896"/>
    <mergeCell ref="X896:Y896"/>
    <mergeCell ref="E862:G862"/>
    <mergeCell ref="AA862:AC862"/>
    <mergeCell ref="N864:Q864"/>
    <mergeCell ref="B941:C941"/>
    <mergeCell ref="B942:C942"/>
    <mergeCell ref="X942:Y942"/>
    <mergeCell ref="E905:G905"/>
    <mergeCell ref="AA905:AC905"/>
    <mergeCell ref="N907:Q907"/>
    <mergeCell ref="AJ907:AM907"/>
    <mergeCell ref="H929:J930"/>
    <mergeCell ref="AA929:AC930"/>
    <mergeCell ref="E950:G950"/>
    <mergeCell ref="AA950:AC950"/>
    <mergeCell ref="N952:Q952"/>
    <mergeCell ref="AJ952:AM952"/>
    <mergeCell ref="AC976:AE978"/>
    <mergeCell ref="H977:J978"/>
    <mergeCell ref="E934:H934"/>
    <mergeCell ref="AA934:AD934"/>
    <mergeCell ref="X940:Y940"/>
    <mergeCell ref="E998:G998"/>
    <mergeCell ref="AA998:AC998"/>
    <mergeCell ref="N1000:Q1000"/>
    <mergeCell ref="AJ1000:AM1000"/>
    <mergeCell ref="H1022:J1023"/>
    <mergeCell ref="AA1022:AC1023"/>
    <mergeCell ref="E982:H982"/>
    <mergeCell ref="AA982:AD982"/>
    <mergeCell ref="B988:C988"/>
    <mergeCell ref="X988:Y988"/>
    <mergeCell ref="B989:C989"/>
    <mergeCell ref="X989:Y989"/>
    <mergeCell ref="E1043:G1043"/>
    <mergeCell ref="AA1043:AC1043"/>
    <mergeCell ref="N1045:Q1045"/>
    <mergeCell ref="AJ1045:AM1045"/>
    <mergeCell ref="E1027:H1027"/>
    <mergeCell ref="AA1027:AD1027"/>
    <mergeCell ref="X1033:Y1033"/>
    <mergeCell ref="B1034:C1034"/>
    <mergeCell ref="B1035:C1035"/>
    <mergeCell ref="X1035:Y1035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197"/>
  <sheetViews>
    <sheetView topLeftCell="S866" zoomScaleNormal="100" workbookViewId="0">
      <selection activeCell="AE880" sqref="AE880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4" t="s">
        <v>28</v>
      </c>
      <c r="I3" s="214"/>
      <c r="J3" s="214"/>
      <c r="V3" s="17"/>
      <c r="AC3" s="217"/>
      <c r="AD3" s="217"/>
      <c r="AE3" s="217"/>
    </row>
    <row r="4" spans="2:41">
      <c r="H4" s="214"/>
      <c r="I4" s="214"/>
      <c r="J4" s="214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5" t="s">
        <v>20</v>
      </c>
      <c r="F8" s="215"/>
      <c r="G8" s="215"/>
      <c r="H8" s="215"/>
      <c r="V8" s="17"/>
      <c r="X8" s="23" t="s">
        <v>82</v>
      </c>
      <c r="Y8" s="20">
        <f>IF(B8="PAGADO",0,C13)</f>
        <v>0</v>
      </c>
      <c r="AA8" s="215" t="s">
        <v>62</v>
      </c>
      <c r="AB8" s="215"/>
      <c r="AC8" s="215"/>
      <c r="AD8" s="215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218" t="str">
        <f>IF(C13&lt;0,"NO PAGAR","COBRAR")</f>
        <v>COBRAR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COBRAR</v>
      </c>
      <c r="Y14" s="218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>
      <c r="H49" s="214"/>
      <c r="I49" s="214"/>
      <c r="J49" s="214"/>
      <c r="V49" s="17"/>
      <c r="AA49" s="214"/>
      <c r="AB49" s="214"/>
      <c r="AC49" s="21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15" t="s">
        <v>206</v>
      </c>
      <c r="F53" s="215"/>
      <c r="G53" s="215"/>
      <c r="H53" s="215"/>
      <c r="V53" s="17"/>
      <c r="X53" s="23" t="s">
        <v>32</v>
      </c>
      <c r="Y53" s="20">
        <f>IF(B53="PAGADO",0,C58)</f>
        <v>0</v>
      </c>
      <c r="AA53" s="215" t="s">
        <v>20</v>
      </c>
      <c r="AB53" s="215"/>
      <c r="AC53" s="215"/>
      <c r="AD53" s="215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6" t="str">
        <f>IF(Y58&lt;0,"NO PAGAR","COBRAR'")</f>
        <v>COBRAR'</v>
      </c>
      <c r="Y59" s="21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6" t="str">
        <f>IF(C58&lt;0,"NO PAGAR","COBRAR'")</f>
        <v>COBRAR'</v>
      </c>
      <c r="C60" s="21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7" t="s">
        <v>29</v>
      </c>
      <c r="AD100" s="217"/>
      <c r="AE100" s="217"/>
    </row>
    <row r="101" spans="2:41">
      <c r="H101" s="214" t="s">
        <v>28</v>
      </c>
      <c r="I101" s="214"/>
      <c r="J101" s="214"/>
      <c r="V101" s="17"/>
      <c r="AC101" s="217"/>
      <c r="AD101" s="217"/>
      <c r="AE101" s="217"/>
    </row>
    <row r="102" spans="2:41">
      <c r="H102" s="214"/>
      <c r="I102" s="214"/>
      <c r="J102" s="214"/>
      <c r="V102" s="17"/>
      <c r="AC102" s="217"/>
      <c r="AD102" s="217"/>
      <c r="AE102" s="21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15"/>
      <c r="F106" s="215"/>
      <c r="G106" s="215"/>
      <c r="H106" s="215"/>
      <c r="V106" s="17"/>
      <c r="X106" s="23" t="s">
        <v>32</v>
      </c>
      <c r="Y106" s="20">
        <f>IF(B106="PAGADO",0,C111)</f>
        <v>0</v>
      </c>
      <c r="AA106" s="215" t="s">
        <v>20</v>
      </c>
      <c r="AB106" s="215"/>
      <c r="AC106" s="215"/>
      <c r="AD106" s="215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8" t="str">
        <f>IF(C111&lt;0,"NO PAGAR","COBRAR")</f>
        <v>COBRAR</v>
      </c>
      <c r="C112" s="21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8" t="str">
        <f>IF(Y111&lt;0,"NO PAGAR","COBRAR")</f>
        <v>COBRAR</v>
      </c>
      <c r="Y112" s="21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09" t="s">
        <v>9</v>
      </c>
      <c r="C113" s="2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1" t="s">
        <v>7</v>
      </c>
      <c r="F122" s="212"/>
      <c r="G122" s="21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1" t="s">
        <v>7</v>
      </c>
      <c r="O124" s="212"/>
      <c r="P124" s="212"/>
      <c r="Q124" s="213"/>
      <c r="R124" s="18">
        <f>SUM(R108:R123)</f>
        <v>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4" t="s">
        <v>30</v>
      </c>
      <c r="I146" s="214"/>
      <c r="J146" s="214"/>
      <c r="V146" s="17"/>
      <c r="AA146" s="214" t="s">
        <v>31</v>
      </c>
      <c r="AB146" s="214"/>
      <c r="AC146" s="214"/>
    </row>
    <row r="147" spans="2:41">
      <c r="H147" s="214"/>
      <c r="I147" s="214"/>
      <c r="J147" s="214"/>
      <c r="V147" s="17"/>
      <c r="AA147" s="214"/>
      <c r="AB147" s="214"/>
      <c r="AC147" s="21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215" t="s">
        <v>342</v>
      </c>
      <c r="F151" s="215"/>
      <c r="G151" s="215"/>
      <c r="H151" s="215"/>
      <c r="V151" s="17"/>
      <c r="X151" s="23" t="s">
        <v>32</v>
      </c>
      <c r="Y151" s="20">
        <f>IF(B151="PAGADO",0,C156)</f>
        <v>0</v>
      </c>
      <c r="AA151" s="215" t="s">
        <v>20</v>
      </c>
      <c r="AB151" s="215"/>
      <c r="AC151" s="215"/>
      <c r="AD151" s="215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16" t="str">
        <f>IF(Y156&lt;0,"NO PAGAR","COBRAR'")</f>
        <v>COBRAR'</v>
      </c>
      <c r="Y157" s="21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6" t="str">
        <f>IF(C156&lt;0,"NO PAGAR","COBRAR'")</f>
        <v>COBRAR'</v>
      </c>
      <c r="C158" s="216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09" t="s">
        <v>9</v>
      </c>
      <c r="C159" s="210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209" t="s">
        <v>9</v>
      </c>
      <c r="Y159" s="2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1" t="s">
        <v>7</v>
      </c>
      <c r="F167" s="212"/>
      <c r="G167" s="213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1" t="s">
        <v>7</v>
      </c>
      <c r="AB167" s="212"/>
      <c r="AC167" s="21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1" t="s">
        <v>7</v>
      </c>
      <c r="O169" s="212"/>
      <c r="P169" s="212"/>
      <c r="Q169" s="213"/>
      <c r="R169" s="18">
        <f>SUM(R153:R168)</f>
        <v>0</v>
      </c>
      <c r="S169" s="3"/>
      <c r="V169" s="17"/>
      <c r="X169" s="12"/>
      <c r="Y169" s="10"/>
      <c r="AJ169" s="211" t="s">
        <v>7</v>
      </c>
      <c r="AK169" s="212"/>
      <c r="AL169" s="212"/>
      <c r="AM169" s="213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17" t="s">
        <v>29</v>
      </c>
      <c r="AD185" s="217"/>
      <c r="AE185" s="217"/>
    </row>
    <row r="186" spans="2:41">
      <c r="H186" s="214" t="s">
        <v>28</v>
      </c>
      <c r="I186" s="214"/>
      <c r="J186" s="214"/>
      <c r="V186" s="17"/>
      <c r="AC186" s="217"/>
      <c r="AD186" s="217"/>
      <c r="AE186" s="217"/>
    </row>
    <row r="187" spans="2:41">
      <c r="H187" s="214"/>
      <c r="I187" s="214"/>
      <c r="J187" s="214"/>
      <c r="V187" s="17"/>
      <c r="AC187" s="217"/>
      <c r="AD187" s="217"/>
      <c r="AE187" s="217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215" t="s">
        <v>308</v>
      </c>
      <c r="F191" s="215"/>
      <c r="G191" s="215"/>
      <c r="H191" s="215"/>
      <c r="V191" s="17"/>
      <c r="X191" s="23" t="s">
        <v>32</v>
      </c>
      <c r="Y191" s="20">
        <f>IF(B191="PAGADO",0,C196)</f>
        <v>0</v>
      </c>
      <c r="AA191" s="215" t="s">
        <v>20</v>
      </c>
      <c r="AB191" s="215"/>
      <c r="AC191" s="215"/>
      <c r="AD191" s="215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18" t="str">
        <f>IF(C196&lt;0,"NO PAGAR","COBRAR")</f>
        <v>COBRAR</v>
      </c>
      <c r="C197" s="218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218" t="str">
        <f>IF(Y196&lt;0,"NO PAGAR","COBRAR")</f>
        <v>COBRAR</v>
      </c>
      <c r="Y197" s="21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09" t="s">
        <v>9</v>
      </c>
      <c r="C198" s="2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09" t="s">
        <v>9</v>
      </c>
      <c r="Y198" s="2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1" t="s">
        <v>7</v>
      </c>
      <c r="F207" s="212"/>
      <c r="G207" s="213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211" t="s">
        <v>7</v>
      </c>
      <c r="AB207" s="212"/>
      <c r="AC207" s="213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1" t="s">
        <v>7</v>
      </c>
      <c r="O209" s="212"/>
      <c r="P209" s="212"/>
      <c r="Q209" s="213"/>
      <c r="R209" s="18">
        <f>SUM(R193:R208)</f>
        <v>0</v>
      </c>
      <c r="S209" s="3"/>
      <c r="V209" s="17"/>
      <c r="X209" s="12"/>
      <c r="Y209" s="10"/>
      <c r="AJ209" s="211" t="s">
        <v>7</v>
      </c>
      <c r="AK209" s="212"/>
      <c r="AL209" s="212"/>
      <c r="AM209" s="213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14" t="s">
        <v>30</v>
      </c>
      <c r="I231" s="214"/>
      <c r="J231" s="214"/>
      <c r="V231" s="17"/>
      <c r="AA231" s="214" t="s">
        <v>31</v>
      </c>
      <c r="AB231" s="214"/>
      <c r="AC231" s="214"/>
    </row>
    <row r="232" spans="1:43">
      <c r="H232" s="214"/>
      <c r="I232" s="214"/>
      <c r="J232" s="214"/>
      <c r="V232" s="17"/>
      <c r="AA232" s="214"/>
      <c r="AB232" s="214"/>
      <c r="AC232" s="214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15" t="s">
        <v>20</v>
      </c>
      <c r="F236" s="215"/>
      <c r="G236" s="215"/>
      <c r="H236" s="215"/>
      <c r="V236" s="17"/>
      <c r="X236" s="23" t="s">
        <v>82</v>
      </c>
      <c r="Y236" s="20">
        <f>IF(B1005="PAGADO",0,C241)</f>
        <v>0</v>
      </c>
      <c r="AA236" s="215" t="s">
        <v>253</v>
      </c>
      <c r="AB236" s="215"/>
      <c r="AC236" s="215"/>
      <c r="AD236" s="215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16" t="str">
        <f>IF(Y241&lt;0,"NO PAGAR","COBRAR'")</f>
        <v>COBRAR'</v>
      </c>
      <c r="Y242" s="216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216" t="str">
        <f>IF(C241&lt;0,"NO PAGAR","COBRAR'")</f>
        <v>COBRAR'</v>
      </c>
      <c r="C243" s="216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209" t="s">
        <v>9</v>
      </c>
      <c r="C244" s="2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09" t="s">
        <v>9</v>
      </c>
      <c r="Y244" s="210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1" t="s">
        <v>7</v>
      </c>
      <c r="F252" s="212"/>
      <c r="G252" s="213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1" t="s">
        <v>7</v>
      </c>
      <c r="AB252" s="212"/>
      <c r="AC252" s="213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1" t="s">
        <v>7</v>
      </c>
      <c r="O254" s="212"/>
      <c r="P254" s="212"/>
      <c r="Q254" s="213"/>
      <c r="R254" s="18">
        <f>SUM(R238:R253)</f>
        <v>0</v>
      </c>
      <c r="S254" s="3"/>
      <c r="V254" s="17"/>
      <c r="X254" s="12"/>
      <c r="Y254" s="10"/>
      <c r="AJ254" s="211" t="s">
        <v>7</v>
      </c>
      <c r="AK254" s="212"/>
      <c r="AL254" s="212"/>
      <c r="AM254" s="213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17" t="s">
        <v>29</v>
      </c>
      <c r="AD277" s="217"/>
      <c r="AE277" s="217"/>
    </row>
    <row r="278" spans="2:41">
      <c r="H278" s="214" t="s">
        <v>28</v>
      </c>
      <c r="I278" s="214"/>
      <c r="J278" s="214"/>
      <c r="V278" s="17"/>
      <c r="AC278" s="217"/>
      <c r="AD278" s="217"/>
      <c r="AE278" s="217"/>
    </row>
    <row r="279" spans="2:41">
      <c r="H279" s="214"/>
      <c r="I279" s="214"/>
      <c r="J279" s="214"/>
      <c r="V279" s="17"/>
      <c r="AC279" s="217"/>
      <c r="AD279" s="217"/>
      <c r="AE279" s="217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215" t="s">
        <v>20</v>
      </c>
      <c r="F283" s="215"/>
      <c r="G283" s="215"/>
      <c r="H283" s="215"/>
      <c r="V283" s="17"/>
      <c r="X283" s="23" t="s">
        <v>32</v>
      </c>
      <c r="Y283" s="20">
        <f>IF(B283="PAGADO",0,C288)</f>
        <v>0</v>
      </c>
      <c r="AA283" s="215" t="s">
        <v>20</v>
      </c>
      <c r="AB283" s="215"/>
      <c r="AC283" s="215"/>
      <c r="AD283" s="215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18" t="str">
        <f>IF(C288&lt;0,"NO PAGAR","COBRAR")</f>
        <v>COBRAR</v>
      </c>
      <c r="C289" s="218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18" t="str">
        <f>IF(Y288&lt;0,"NO PAGAR","COBRAR")</f>
        <v>COBRAR</v>
      </c>
      <c r="Y289" s="21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09" t="s">
        <v>9</v>
      </c>
      <c r="C290" s="2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09" t="s">
        <v>9</v>
      </c>
      <c r="Y290" s="2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1" t="s">
        <v>7</v>
      </c>
      <c r="F299" s="212"/>
      <c r="G299" s="213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1" t="s">
        <v>7</v>
      </c>
      <c r="AB299" s="212"/>
      <c r="AC299" s="213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1" t="s">
        <v>7</v>
      </c>
      <c r="O301" s="212"/>
      <c r="P301" s="212"/>
      <c r="Q301" s="213"/>
      <c r="R301" s="18">
        <f>SUM(R285:R300)</f>
        <v>0</v>
      </c>
      <c r="S301" s="3"/>
      <c r="V301" s="17"/>
      <c r="X301" s="12"/>
      <c r="Y301" s="10"/>
      <c r="AJ301" s="211" t="s">
        <v>7</v>
      </c>
      <c r="AK301" s="212"/>
      <c r="AL301" s="212"/>
      <c r="AM301" s="213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14" t="s">
        <v>30</v>
      </c>
      <c r="I323" s="214"/>
      <c r="J323" s="214"/>
      <c r="V323" s="17"/>
      <c r="AA323" s="214" t="s">
        <v>31</v>
      </c>
      <c r="AB323" s="214"/>
      <c r="AC323" s="214"/>
    </row>
    <row r="324" spans="1:43">
      <c r="H324" s="214"/>
      <c r="I324" s="214"/>
      <c r="J324" s="214"/>
      <c r="V324" s="17"/>
      <c r="AA324" s="214"/>
      <c r="AB324" s="214"/>
      <c r="AC324" s="214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215" t="s">
        <v>20</v>
      </c>
      <c r="F328" s="215"/>
      <c r="G328" s="215"/>
      <c r="H328" s="215"/>
      <c r="V328" s="17"/>
      <c r="X328" s="23" t="s">
        <v>82</v>
      </c>
      <c r="Y328" s="20">
        <f>IF(B1097="PAGADO",0,C333)</f>
        <v>0</v>
      </c>
      <c r="AA328" s="215" t="s">
        <v>697</v>
      </c>
      <c r="AB328" s="215"/>
      <c r="AC328" s="215"/>
      <c r="AD328" s="215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16" t="str">
        <f>IF(Y333&lt;0,"NO PAGAR","COBRAR'")</f>
        <v>COBRAR'</v>
      </c>
      <c r="Y334" s="216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>
      <c r="B335" s="216" t="str">
        <f>IF(C333&lt;0,"NO PAGAR","COBRAR'")</f>
        <v>COBRAR'</v>
      </c>
      <c r="C335" s="216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>
      <c r="B336" s="209" t="s">
        <v>9</v>
      </c>
      <c r="C336" s="2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09" t="s">
        <v>9</v>
      </c>
      <c r="Y336" s="210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211" t="s">
        <v>7</v>
      </c>
      <c r="F344" s="212"/>
      <c r="G344" s="213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1" t="s">
        <v>7</v>
      </c>
      <c r="AB344" s="212"/>
      <c r="AC344" s="213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1" t="s">
        <v>7</v>
      </c>
      <c r="O346" s="212"/>
      <c r="P346" s="212"/>
      <c r="Q346" s="213"/>
      <c r="R346" s="18">
        <f>SUM(R330:R345)</f>
        <v>0</v>
      </c>
      <c r="S346" s="3"/>
      <c r="V346" s="17"/>
      <c r="X346" s="12"/>
      <c r="Y346" s="10"/>
      <c r="AJ346" s="211" t="s">
        <v>7</v>
      </c>
      <c r="AK346" s="212"/>
      <c r="AL346" s="212"/>
      <c r="AM346" s="213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217" t="s">
        <v>29</v>
      </c>
      <c r="AD363" s="217"/>
      <c r="AE363" s="217"/>
    </row>
    <row r="364" spans="2:31">
      <c r="H364" s="214" t="s">
        <v>28</v>
      </c>
      <c r="I364" s="214"/>
      <c r="J364" s="214"/>
      <c r="V364" s="17"/>
      <c r="AC364" s="217"/>
      <c r="AD364" s="217"/>
      <c r="AE364" s="217"/>
    </row>
    <row r="365" spans="2:31">
      <c r="H365" s="214"/>
      <c r="I365" s="214"/>
      <c r="J365" s="214"/>
      <c r="V365" s="17"/>
      <c r="AC365" s="217"/>
      <c r="AD365" s="217"/>
      <c r="AE365" s="217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215" t="s">
        <v>20</v>
      </c>
      <c r="F369" s="215"/>
      <c r="G369" s="215"/>
      <c r="H369" s="215"/>
      <c r="V369" s="17"/>
      <c r="X369" s="23" t="s">
        <v>32</v>
      </c>
      <c r="Y369" s="20">
        <f>IF(B369="PAGADO",0,C374)</f>
        <v>0</v>
      </c>
      <c r="AA369" s="215" t="s">
        <v>20</v>
      </c>
      <c r="AB369" s="215"/>
      <c r="AC369" s="215"/>
      <c r="AD369" s="215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218" t="str">
        <f>IF(C374&lt;0,"NO PAGAR","COBRAR")</f>
        <v>COBRAR</v>
      </c>
      <c r="C375" s="218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18" t="str">
        <f>IF(Y374&lt;0,"NO PAGAR","COBRAR")</f>
        <v>COBRAR</v>
      </c>
      <c r="Y375" s="218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209" t="s">
        <v>9</v>
      </c>
      <c r="C376" s="2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09" t="s">
        <v>9</v>
      </c>
      <c r="Y376" s="210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211" t="s">
        <v>7</v>
      </c>
      <c r="F385" s="212"/>
      <c r="G385" s="213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211" t="s">
        <v>7</v>
      </c>
      <c r="AB385" s="212"/>
      <c r="AC385" s="213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211" t="s">
        <v>7</v>
      </c>
      <c r="O387" s="212"/>
      <c r="P387" s="212"/>
      <c r="Q387" s="213"/>
      <c r="R387" s="18">
        <f>SUM(R371:R386)</f>
        <v>0</v>
      </c>
      <c r="S387" s="3"/>
      <c r="V387" s="17"/>
      <c r="X387" s="12"/>
      <c r="Y387" s="10"/>
      <c r="AJ387" s="211" t="s">
        <v>7</v>
      </c>
      <c r="AK387" s="212"/>
      <c r="AL387" s="212"/>
      <c r="AM387" s="213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214" t="s">
        <v>30</v>
      </c>
      <c r="I409" s="214"/>
      <c r="J409" s="214"/>
      <c r="V409" s="17"/>
      <c r="AA409" s="214" t="s">
        <v>31</v>
      </c>
      <c r="AB409" s="214"/>
      <c r="AC409" s="214"/>
    </row>
    <row r="410" spans="1:43">
      <c r="H410" s="214"/>
      <c r="I410" s="214"/>
      <c r="J410" s="214"/>
      <c r="V410" s="17"/>
      <c r="AA410" s="214"/>
      <c r="AB410" s="214"/>
      <c r="AC410" s="214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215" t="s">
        <v>308</v>
      </c>
      <c r="F414" s="215"/>
      <c r="G414" s="215"/>
      <c r="H414" s="215"/>
      <c r="V414" s="17"/>
      <c r="X414" s="23" t="s">
        <v>32</v>
      </c>
      <c r="Y414" s="20">
        <f>IF(B414="PAGADO",0,C419)</f>
        <v>0</v>
      </c>
      <c r="AA414" s="215" t="s">
        <v>20</v>
      </c>
      <c r="AB414" s="215"/>
      <c r="AC414" s="215"/>
      <c r="AD414" s="215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16" t="str">
        <f>IF(Y419&lt;0,"NO PAGAR","COBRAR'")</f>
        <v>COBRAR'</v>
      </c>
      <c r="Y420" s="216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216" t="str">
        <f>IF(C419&lt;0,"NO PAGAR","COBRAR'")</f>
        <v>COBRAR'</v>
      </c>
      <c r="C421" s="216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209" t="s">
        <v>9</v>
      </c>
      <c r="C422" s="210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209" t="s">
        <v>9</v>
      </c>
      <c r="Y422" s="210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211" t="s">
        <v>7</v>
      </c>
      <c r="F430" s="212"/>
      <c r="G430" s="213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211" t="s">
        <v>7</v>
      </c>
      <c r="AB430" s="212"/>
      <c r="AC430" s="213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211" t="s">
        <v>7</v>
      </c>
      <c r="O432" s="212"/>
      <c r="P432" s="212"/>
      <c r="Q432" s="213"/>
      <c r="R432" s="18">
        <f>SUM(R416:R431)</f>
        <v>0</v>
      </c>
      <c r="S432" s="3"/>
      <c r="V432" s="17"/>
      <c r="X432" s="12"/>
      <c r="Y432" s="10"/>
      <c r="AJ432" s="211" t="s">
        <v>7</v>
      </c>
      <c r="AK432" s="212"/>
      <c r="AL432" s="212"/>
      <c r="AM432" s="213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217" t="s">
        <v>29</v>
      </c>
      <c r="AD453" s="217"/>
      <c r="AE453" s="217"/>
    </row>
    <row r="454" spans="2:41">
      <c r="H454" s="214" t="s">
        <v>28</v>
      </c>
      <c r="I454" s="214"/>
      <c r="J454" s="214"/>
      <c r="V454" s="17"/>
      <c r="AC454" s="217"/>
      <c r="AD454" s="217"/>
      <c r="AE454" s="217"/>
    </row>
    <row r="455" spans="2:41">
      <c r="H455" s="214"/>
      <c r="I455" s="214"/>
      <c r="J455" s="214"/>
      <c r="V455" s="17"/>
      <c r="AC455" s="217"/>
      <c r="AD455" s="217"/>
      <c r="AE455" s="217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215" t="s">
        <v>20</v>
      </c>
      <c r="F459" s="215"/>
      <c r="G459" s="215"/>
      <c r="H459" s="215"/>
      <c r="V459" s="17"/>
      <c r="X459" s="23" t="s">
        <v>32</v>
      </c>
      <c r="Y459" s="20">
        <f>IF(B459="PAGADO",0,C464)</f>
        <v>0</v>
      </c>
      <c r="AA459" s="215" t="s">
        <v>20</v>
      </c>
      <c r="AB459" s="215"/>
      <c r="AC459" s="215"/>
      <c r="AD459" s="215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218" t="str">
        <f>IF(C464&lt;0,"NO PAGAR","COBRAR")</f>
        <v>COBRAR</v>
      </c>
      <c r="C465" s="218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18" t="str">
        <f>IF(Y464&lt;0,"NO PAGAR","COBRAR")</f>
        <v>COBRAR</v>
      </c>
      <c r="Y465" s="218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209" t="s">
        <v>9</v>
      </c>
      <c r="C466" s="2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09" t="s">
        <v>9</v>
      </c>
      <c r="Y466" s="2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211" t="s">
        <v>7</v>
      </c>
      <c r="F475" s="212"/>
      <c r="G475" s="213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211" t="s">
        <v>7</v>
      </c>
      <c r="AB475" s="212"/>
      <c r="AC475" s="213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211" t="s">
        <v>7</v>
      </c>
      <c r="O477" s="212"/>
      <c r="P477" s="212"/>
      <c r="Q477" s="213"/>
      <c r="R477" s="18">
        <f>SUM(R461:R476)</f>
        <v>0</v>
      </c>
      <c r="S477" s="3"/>
      <c r="V477" s="17"/>
      <c r="X477" s="12"/>
      <c r="Y477" s="10"/>
      <c r="AJ477" s="211" t="s">
        <v>7</v>
      </c>
      <c r="AK477" s="212"/>
      <c r="AL477" s="212"/>
      <c r="AM477" s="213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214" t="s">
        <v>30</v>
      </c>
      <c r="I499" s="214"/>
      <c r="J499" s="214"/>
      <c r="V499" s="17"/>
      <c r="AA499" s="214" t="s">
        <v>31</v>
      </c>
      <c r="AB499" s="214"/>
      <c r="AC499" s="214"/>
    </row>
    <row r="500" spans="1:43">
      <c r="H500" s="214"/>
      <c r="I500" s="214"/>
      <c r="J500" s="214"/>
      <c r="V500" s="17"/>
      <c r="AA500" s="214"/>
      <c r="AB500" s="214"/>
      <c r="AC500" s="214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215" t="s">
        <v>253</v>
      </c>
      <c r="F504" s="215"/>
      <c r="G504" s="215"/>
      <c r="H504" s="215"/>
      <c r="V504" s="17"/>
      <c r="X504" s="23" t="s">
        <v>32</v>
      </c>
      <c r="Y504" s="20">
        <f>IF(B504="PAGADO",0,C509)</f>
        <v>0</v>
      </c>
      <c r="AA504" s="215" t="s">
        <v>1003</v>
      </c>
      <c r="AB504" s="215"/>
      <c r="AC504" s="215"/>
      <c r="AD504" s="215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16" t="str">
        <f>IF(Y509&lt;0,"NO PAGAR","COBRAR'")</f>
        <v>COBRAR'</v>
      </c>
      <c r="Y510" s="216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216" t="str">
        <f>IF(C509&lt;0,"NO PAGAR","COBRAR'")</f>
        <v>COBRAR'</v>
      </c>
      <c r="C511" s="216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209" t="s">
        <v>9</v>
      </c>
      <c r="C512" s="2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209" t="s">
        <v>9</v>
      </c>
      <c r="Y512" s="2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211" t="s">
        <v>7</v>
      </c>
      <c r="F520" s="212"/>
      <c r="G520" s="213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211" t="s">
        <v>7</v>
      </c>
      <c r="AB520" s="212"/>
      <c r="AC520" s="213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211" t="s">
        <v>7</v>
      </c>
      <c r="O522" s="212"/>
      <c r="P522" s="212"/>
      <c r="Q522" s="213"/>
      <c r="R522" s="18">
        <f>SUM(R506:R521)</f>
        <v>0</v>
      </c>
      <c r="S522" s="3"/>
      <c r="V522" s="17"/>
      <c r="X522" s="12"/>
      <c r="Y522" s="10"/>
      <c r="AJ522" s="211" t="s">
        <v>7</v>
      </c>
      <c r="AK522" s="212"/>
      <c r="AL522" s="212"/>
      <c r="AM522" s="213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17" t="s">
        <v>29</v>
      </c>
      <c r="AD546" s="217"/>
      <c r="AE546" s="217"/>
    </row>
    <row r="547" spans="2:41">
      <c r="H547" s="214" t="s">
        <v>28</v>
      </c>
      <c r="I547" s="214"/>
      <c r="J547" s="214"/>
      <c r="V547" s="17"/>
      <c r="AC547" s="217"/>
      <c r="AD547" s="217"/>
      <c r="AE547" s="217"/>
    </row>
    <row r="548" spans="2:41">
      <c r="H548" s="214"/>
      <c r="I548" s="214"/>
      <c r="J548" s="214"/>
      <c r="V548" s="17"/>
      <c r="AC548" s="217"/>
      <c r="AD548" s="217"/>
      <c r="AE548" s="217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215" t="s">
        <v>253</v>
      </c>
      <c r="F552" s="215"/>
      <c r="G552" s="215"/>
      <c r="H552" s="215"/>
      <c r="V552" s="17"/>
      <c r="X552" s="23" t="s">
        <v>32</v>
      </c>
      <c r="Y552" s="20">
        <f>IF(B552="PAGADO",0,C557)</f>
        <v>0</v>
      </c>
      <c r="AA552" s="215" t="s">
        <v>20</v>
      </c>
      <c r="AB552" s="215"/>
      <c r="AC552" s="215"/>
      <c r="AD552" s="215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18" t="str">
        <f>IF(C557&lt;0,"NO PAGAR","COBRAR")</f>
        <v>COBRAR</v>
      </c>
      <c r="C558" s="218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18" t="str">
        <f>IF(Y557&lt;0,"NO PAGAR","COBRAR")</f>
        <v>COBRAR</v>
      </c>
      <c r="Y558" s="218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209" t="s">
        <v>9</v>
      </c>
      <c r="C559" s="210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209" t="s">
        <v>9</v>
      </c>
      <c r="Y559" s="21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1" t="s">
        <v>7</v>
      </c>
      <c r="AB568" s="212"/>
      <c r="AC568" s="213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211" t="s">
        <v>7</v>
      </c>
      <c r="O570" s="212"/>
      <c r="P570" s="212"/>
      <c r="Q570" s="213"/>
      <c r="R570" s="18">
        <f>SUM(R554:R569)</f>
        <v>0</v>
      </c>
      <c r="S570" s="3"/>
      <c r="V570" s="17"/>
      <c r="X570" s="12"/>
      <c r="Y570" s="10"/>
      <c r="AJ570" s="211" t="s">
        <v>7</v>
      </c>
      <c r="AK570" s="212"/>
      <c r="AL570" s="212"/>
      <c r="AM570" s="213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3"/>
      <c r="C573" s="174"/>
      <c r="E573" s="25"/>
      <c r="F573" s="211" t="s">
        <v>7</v>
      </c>
      <c r="G573" s="213"/>
      <c r="H573" s="150">
        <f>SUM(H554:H572)</f>
        <v>290</v>
      </c>
      <c r="V573" s="17"/>
      <c r="X573" s="173"/>
      <c r="Y573" s="174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214" t="s">
        <v>30</v>
      </c>
      <c r="I586" s="214"/>
      <c r="J586" s="214"/>
      <c r="V586" s="17"/>
      <c r="AA586" s="214" t="s">
        <v>31</v>
      </c>
      <c r="AB586" s="214"/>
      <c r="AC586" s="214"/>
    </row>
    <row r="587" spans="1:43">
      <c r="H587" s="214"/>
      <c r="I587" s="214"/>
      <c r="J587" s="214"/>
      <c r="V587" s="17"/>
      <c r="AA587" s="214"/>
      <c r="AB587" s="214"/>
      <c r="AC587" s="214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215" t="s">
        <v>20</v>
      </c>
      <c r="F591" s="215"/>
      <c r="G591" s="215"/>
      <c r="H591" s="215"/>
      <c r="V591" s="17"/>
      <c r="X591" s="23" t="s">
        <v>32</v>
      </c>
      <c r="Y591" s="20">
        <f>IF(B1386="PAGADO",0,C596)</f>
        <v>0</v>
      </c>
      <c r="AA591" s="215" t="s">
        <v>20</v>
      </c>
      <c r="AB591" s="215"/>
      <c r="AC591" s="215"/>
      <c r="AD591" s="215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16" t="str">
        <f>IF(Y596&lt;0,"NO PAGAR","COBRAR'")</f>
        <v>COBRAR'</v>
      </c>
      <c r="Y597" s="216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216" t="str">
        <f>IF(C596&lt;0,"NO PAGAR","COBRAR'")</f>
        <v>COBRAR'</v>
      </c>
      <c r="C598" s="216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209" t="s">
        <v>9</v>
      </c>
      <c r="C599" s="2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209" t="s">
        <v>9</v>
      </c>
      <c r="Y599" s="2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211" t="s">
        <v>7</v>
      </c>
      <c r="F607" s="212"/>
      <c r="G607" s="213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211" t="s">
        <v>7</v>
      </c>
      <c r="AB607" s="212"/>
      <c r="AC607" s="213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211" t="s">
        <v>7</v>
      </c>
      <c r="O609" s="212"/>
      <c r="P609" s="212"/>
      <c r="Q609" s="213"/>
      <c r="R609" s="18">
        <f>SUM(R593:R608)</f>
        <v>0</v>
      </c>
      <c r="S609" s="3"/>
      <c r="V609" s="17"/>
      <c r="X609" s="12"/>
      <c r="Y609" s="10"/>
      <c r="AJ609" s="211" t="s">
        <v>7</v>
      </c>
      <c r="AK609" s="212"/>
      <c r="AL609" s="212"/>
      <c r="AM609" s="213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217" t="s">
        <v>29</v>
      </c>
      <c r="AD633" s="217"/>
      <c r="AE633" s="217"/>
    </row>
    <row r="634" spans="2:41">
      <c r="H634" s="214" t="s">
        <v>28</v>
      </c>
      <c r="I634" s="214"/>
      <c r="J634" s="214"/>
      <c r="V634" s="17"/>
      <c r="AC634" s="217"/>
      <c r="AD634" s="217"/>
      <c r="AE634" s="217"/>
    </row>
    <row r="635" spans="2:41">
      <c r="H635" s="214"/>
      <c r="I635" s="214"/>
      <c r="J635" s="214"/>
      <c r="V635" s="17"/>
      <c r="AC635" s="217"/>
      <c r="AD635" s="217"/>
      <c r="AE635" s="217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130</v>
      </c>
      <c r="C639" s="20">
        <f>IF(X591="PAGADO",0,Y596)</f>
        <v>0</v>
      </c>
      <c r="E639" s="215" t="s">
        <v>308</v>
      </c>
      <c r="F639" s="215"/>
      <c r="G639" s="215"/>
      <c r="H639" s="215"/>
      <c r="V639" s="17"/>
      <c r="X639" s="23" t="s">
        <v>32</v>
      </c>
      <c r="Y639" s="20">
        <f>IF(B639="PAGADO",0,C644)</f>
        <v>0</v>
      </c>
      <c r="AA639" s="215" t="s">
        <v>20</v>
      </c>
      <c r="AB639" s="215"/>
      <c r="AC639" s="215"/>
      <c r="AD639" s="215"/>
    </row>
    <row r="640" spans="2:41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218" t="str">
        <f>IF(C644&lt;0,"NO PAGAR","COBRAR")</f>
        <v>COBRAR</v>
      </c>
      <c r="C645" s="218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218" t="str">
        <f>IF(Y644&lt;0,"NO PAGAR","COBRAR")</f>
        <v>COBRAR</v>
      </c>
      <c r="Y645" s="218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209" t="s">
        <v>9</v>
      </c>
      <c r="C646" s="210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209" t="s">
        <v>9</v>
      </c>
      <c r="Y646" s="2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211" t="s">
        <v>7</v>
      </c>
      <c r="F655" s="212"/>
      <c r="G655" s="213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211" t="s">
        <v>7</v>
      </c>
      <c r="AB655" s="212"/>
      <c r="AC655" s="213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>
      <c r="B657" s="12"/>
      <c r="C657" s="10"/>
      <c r="N657" s="211" t="s">
        <v>7</v>
      </c>
      <c r="O657" s="212"/>
      <c r="P657" s="212"/>
      <c r="Q657" s="213"/>
      <c r="R657" s="18">
        <f>SUM(R641:R656)</f>
        <v>0</v>
      </c>
      <c r="S657" s="3"/>
      <c r="V657" s="17"/>
      <c r="X657" s="12"/>
      <c r="Y657" s="10"/>
      <c r="AJ657" s="211" t="s">
        <v>7</v>
      </c>
      <c r="AK657" s="212"/>
      <c r="AL657" s="212"/>
      <c r="AM657" s="213"/>
      <c r="AN657" s="18">
        <f>SUM(AN641:AN656)</f>
        <v>0</v>
      </c>
      <c r="AO657" s="3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E659" s="14"/>
      <c r="V659" s="17"/>
      <c r="X659" s="12"/>
      <c r="Y659" s="10"/>
      <c r="AA659" s="14"/>
    </row>
    <row r="660" spans="1:43">
      <c r="B660" s="12"/>
      <c r="C660" s="10"/>
      <c r="V660" s="17"/>
      <c r="X660" s="12"/>
      <c r="Y660" s="10"/>
    </row>
    <row r="661" spans="1:43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>
      <c r="E663" s="1" t="s">
        <v>19</v>
      </c>
      <c r="V663" s="17"/>
      <c r="AA663" s="1" t="s">
        <v>19</v>
      </c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V668" s="17"/>
    </row>
    <row r="669" spans="1:43">
      <c r="V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>
      <c r="V673" s="17"/>
    </row>
    <row r="674" spans="2:41">
      <c r="H674" s="214" t="s">
        <v>30</v>
      </c>
      <c r="I674" s="214"/>
      <c r="J674" s="214"/>
      <c r="V674" s="17"/>
      <c r="AA674" s="214" t="s">
        <v>31</v>
      </c>
      <c r="AB674" s="214"/>
      <c r="AC674" s="214"/>
    </row>
    <row r="675" spans="2:41">
      <c r="H675" s="214"/>
      <c r="I675" s="214"/>
      <c r="J675" s="214"/>
      <c r="V675" s="17"/>
      <c r="AA675" s="214"/>
      <c r="AB675" s="214"/>
      <c r="AC675" s="214"/>
    </row>
    <row r="676" spans="2:41">
      <c r="V676" s="17"/>
    </row>
    <row r="677" spans="2:41">
      <c r="V677" s="17"/>
    </row>
    <row r="678" spans="2:41" ht="23.25">
      <c r="B678" s="24" t="s">
        <v>68</v>
      </c>
      <c r="V678" s="17"/>
      <c r="X678" s="22" t="s">
        <v>68</v>
      </c>
    </row>
    <row r="679" spans="2:41" ht="23.25">
      <c r="B679" s="23" t="s">
        <v>32</v>
      </c>
      <c r="C679" s="20">
        <f>IF(X639="PAGADO",0,Y644)</f>
        <v>0</v>
      </c>
      <c r="E679" s="215" t="s">
        <v>20</v>
      </c>
      <c r="F679" s="215"/>
      <c r="G679" s="215"/>
      <c r="H679" s="215"/>
      <c r="V679" s="17"/>
      <c r="X679" s="23" t="s">
        <v>32</v>
      </c>
      <c r="Y679" s="20">
        <f>IF(B1479="PAGADO",0,C684)</f>
        <v>0</v>
      </c>
      <c r="AA679" s="215" t="s">
        <v>20</v>
      </c>
      <c r="AB679" s="215"/>
      <c r="AC679" s="215"/>
      <c r="AD679" s="215"/>
    </row>
    <row r="680" spans="2:41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16" t="str">
        <f>IF(Y684&lt;0,"NO PAGAR","COBRAR'")</f>
        <v>COBRAR'</v>
      </c>
      <c r="Y685" s="216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>
      <c r="B686" s="216" t="str">
        <f>IF(C684&lt;0,"NO PAGAR","COBRAR'")</f>
        <v>COBRAR'</v>
      </c>
      <c r="C686" s="216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209" t="s">
        <v>9</v>
      </c>
      <c r="C687" s="2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209" t="s">
        <v>9</v>
      </c>
      <c r="Y687" s="2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211" t="s">
        <v>7</v>
      </c>
      <c r="F695" s="212"/>
      <c r="G695" s="213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211" t="s">
        <v>7</v>
      </c>
      <c r="AB695" s="212"/>
      <c r="AC695" s="213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>
      <c r="B697" s="12"/>
      <c r="C697" s="10"/>
      <c r="N697" s="211" t="s">
        <v>7</v>
      </c>
      <c r="O697" s="212"/>
      <c r="P697" s="212"/>
      <c r="Q697" s="213"/>
      <c r="R697" s="18">
        <f>SUM(R681:R696)</f>
        <v>0</v>
      </c>
      <c r="S697" s="3"/>
      <c r="V697" s="17"/>
      <c r="X697" s="12"/>
      <c r="Y697" s="10"/>
      <c r="AJ697" s="211" t="s">
        <v>7</v>
      </c>
      <c r="AK697" s="212"/>
      <c r="AL697" s="212"/>
      <c r="AM697" s="213"/>
      <c r="AN697" s="18">
        <f>SUM(AN681:AN696)</f>
        <v>0</v>
      </c>
      <c r="AO697" s="3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E700" s="14"/>
      <c r="V700" s="17"/>
      <c r="X700" s="12"/>
      <c r="Y700" s="10"/>
      <c r="AA700" s="14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1"/>
      <c r="C706" s="10"/>
      <c r="V706" s="17"/>
      <c r="X706" s="11"/>
      <c r="Y706" s="10"/>
    </row>
    <row r="707" spans="2:27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>
      <c r="E708" s="1" t="s">
        <v>19</v>
      </c>
      <c r="V708" s="17"/>
      <c r="AA708" s="1" t="s">
        <v>19</v>
      </c>
    </row>
    <row r="709" spans="2:27">
      <c r="V709" s="17"/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  <c r="AC721" s="217" t="s">
        <v>29</v>
      </c>
      <c r="AD721" s="217"/>
      <c r="AE721" s="217"/>
    </row>
    <row r="722" spans="2:41">
      <c r="H722" s="214" t="s">
        <v>28</v>
      </c>
      <c r="I722" s="214"/>
      <c r="J722" s="214"/>
      <c r="V722" s="17"/>
      <c r="AC722" s="217"/>
      <c r="AD722" s="217"/>
      <c r="AE722" s="217"/>
    </row>
    <row r="723" spans="2:41">
      <c r="H723" s="214"/>
      <c r="I723" s="214"/>
      <c r="J723" s="214"/>
      <c r="V723" s="17"/>
      <c r="AC723" s="217"/>
      <c r="AD723" s="217"/>
      <c r="AE723" s="217"/>
    </row>
    <row r="724" spans="2:41">
      <c r="V724" s="17"/>
    </row>
    <row r="725" spans="2:41">
      <c r="V725" s="17"/>
    </row>
    <row r="726" spans="2:41" ht="23.25">
      <c r="B726" s="22" t="s">
        <v>69</v>
      </c>
      <c r="V726" s="17"/>
      <c r="X726" s="22" t="s">
        <v>69</v>
      </c>
    </row>
    <row r="727" spans="2:41" ht="23.25">
      <c r="B727" s="23" t="s">
        <v>130</v>
      </c>
      <c r="C727" s="20">
        <f>IF(X679="PAGADO",0,Y684)</f>
        <v>0</v>
      </c>
      <c r="E727" s="215" t="s">
        <v>308</v>
      </c>
      <c r="F727" s="215"/>
      <c r="G727" s="215"/>
      <c r="H727" s="215"/>
      <c r="V727" s="17"/>
      <c r="X727" s="23" t="s">
        <v>32</v>
      </c>
      <c r="Y727" s="20">
        <f>IF(B727="PAGADO",0,C732)</f>
        <v>0</v>
      </c>
      <c r="AA727" s="215" t="s">
        <v>20</v>
      </c>
      <c r="AB727" s="215"/>
      <c r="AC727" s="215"/>
      <c r="AD727" s="215"/>
    </row>
    <row r="728" spans="2:41">
      <c r="B728" s="1" t="s">
        <v>0</v>
      </c>
      <c r="C728" s="19">
        <f>H743</f>
        <v>400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" t="s">
        <v>24</v>
      </c>
      <c r="C730" s="19">
        <f>IF(C727&gt;0,C727+C728,C728)</f>
        <v>400</v>
      </c>
      <c r="E730" s="4">
        <v>45136</v>
      </c>
      <c r="F730" s="3" t="s">
        <v>199</v>
      </c>
      <c r="G730" s="3" t="s">
        <v>169</v>
      </c>
      <c r="H730" s="5">
        <v>10</v>
      </c>
      <c r="I730" t="s">
        <v>1430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9</v>
      </c>
      <c r="C731" s="20">
        <f>C754</f>
        <v>0</v>
      </c>
      <c r="E731" s="4">
        <v>45141</v>
      </c>
      <c r="F731" s="3" t="s">
        <v>144</v>
      </c>
      <c r="G731" s="3" t="s">
        <v>170</v>
      </c>
      <c r="H731" s="5">
        <v>10</v>
      </c>
      <c r="I731" t="s">
        <v>210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6" t="s">
        <v>25</v>
      </c>
      <c r="C732" s="21">
        <f>C730-C731</f>
        <v>400</v>
      </c>
      <c r="E732" s="4">
        <v>45145</v>
      </c>
      <c r="F732" s="3" t="s">
        <v>144</v>
      </c>
      <c r="G732" s="3" t="s">
        <v>169</v>
      </c>
      <c r="H732" s="5">
        <v>10</v>
      </c>
      <c r="I732" t="s">
        <v>174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>
      <c r="B733" s="218" t="str">
        <f>IF(C732&lt;0,"NO PAGAR","COBRAR")</f>
        <v>COBRAR</v>
      </c>
      <c r="C733" s="218"/>
      <c r="E733" s="4">
        <v>45146</v>
      </c>
      <c r="F733" s="3" t="s">
        <v>144</v>
      </c>
      <c r="G733" s="3" t="s">
        <v>169</v>
      </c>
      <c r="H733" s="5">
        <v>10</v>
      </c>
      <c r="I733" t="s">
        <v>210</v>
      </c>
      <c r="N733" s="3"/>
      <c r="O733" s="3"/>
      <c r="P733" s="3"/>
      <c r="Q733" s="3"/>
      <c r="R733" s="18"/>
      <c r="S733" s="3"/>
      <c r="V733" s="17"/>
      <c r="X733" s="218" t="str">
        <f>IF(Y732&lt;0,"NO PAGAR","COBRAR")</f>
        <v>COBRAR</v>
      </c>
      <c r="Y733" s="218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209" t="s">
        <v>9</v>
      </c>
      <c r="C734" s="210"/>
      <c r="E734" s="4">
        <v>45148</v>
      </c>
      <c r="F734" s="3" t="s">
        <v>144</v>
      </c>
      <c r="G734" s="3" t="s">
        <v>169</v>
      </c>
      <c r="H734" s="5">
        <v>10</v>
      </c>
      <c r="I734" t="s">
        <v>210</v>
      </c>
      <c r="N734" s="3"/>
      <c r="O734" s="3"/>
      <c r="P734" s="3"/>
      <c r="Q734" s="3"/>
      <c r="R734" s="18"/>
      <c r="S734" s="3"/>
      <c r="V734" s="17"/>
      <c r="X734" s="209" t="s">
        <v>9</v>
      </c>
      <c r="Y734" s="2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 t="s">
        <v>1572</v>
      </c>
      <c r="G735" s="3"/>
      <c r="H735" s="5">
        <v>100</v>
      </c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10</v>
      </c>
      <c r="C736" s="10">
        <f>R745</f>
        <v>0</v>
      </c>
      <c r="E736" s="4">
        <v>45222</v>
      </c>
      <c r="F736" s="3" t="s">
        <v>1571</v>
      </c>
      <c r="G736" s="3"/>
      <c r="H736" s="5">
        <v>140</v>
      </c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11</v>
      </c>
      <c r="C737" s="10"/>
      <c r="E737" s="4"/>
      <c r="F737" s="3" t="s">
        <v>1573</v>
      </c>
      <c r="G737" s="3"/>
      <c r="H737" s="5">
        <v>100</v>
      </c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17</v>
      </c>
      <c r="C743" s="10"/>
      <c r="E743" s="211" t="s">
        <v>7</v>
      </c>
      <c r="F743" s="212"/>
      <c r="G743" s="213"/>
      <c r="H743" s="5">
        <f>SUM(H729:H742)</f>
        <v>400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211" t="s">
        <v>7</v>
      </c>
      <c r="AB743" s="212"/>
      <c r="AC743" s="213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>
      <c r="B745" s="12"/>
      <c r="C745" s="10"/>
      <c r="N745" s="211" t="s">
        <v>7</v>
      </c>
      <c r="O745" s="212"/>
      <c r="P745" s="212"/>
      <c r="Q745" s="213"/>
      <c r="R745" s="18">
        <f>SUM(R729:R744)</f>
        <v>0</v>
      </c>
      <c r="S745" s="3"/>
      <c r="V745" s="17"/>
      <c r="X745" s="12"/>
      <c r="Y745" s="10"/>
      <c r="AJ745" s="211" t="s">
        <v>7</v>
      </c>
      <c r="AK745" s="212"/>
      <c r="AL745" s="212"/>
      <c r="AM745" s="213"/>
      <c r="AN745" s="18">
        <f>SUM(AN729:AN744)</f>
        <v>0</v>
      </c>
      <c r="AO745" s="3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E748" s="14"/>
      <c r="V748" s="17"/>
      <c r="X748" s="12"/>
      <c r="Y748" s="10"/>
      <c r="AA748" s="14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1"/>
      <c r="C753" s="10"/>
      <c r="V753" s="17"/>
      <c r="X753" s="11"/>
      <c r="Y753" s="10"/>
    </row>
    <row r="754" spans="1:43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>
      <c r="E756" s="1" t="s">
        <v>19</v>
      </c>
      <c r="V756" s="17"/>
      <c r="AA756" s="1" t="s">
        <v>19</v>
      </c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V766" s="17"/>
    </row>
    <row r="767" spans="1:43">
      <c r="H767" s="214" t="s">
        <v>30</v>
      </c>
      <c r="I767" s="214"/>
      <c r="J767" s="214"/>
      <c r="V767" s="17"/>
      <c r="AA767" s="214" t="s">
        <v>31</v>
      </c>
      <c r="AB767" s="214"/>
      <c r="AC767" s="214"/>
    </row>
    <row r="768" spans="1:43">
      <c r="H768" s="214"/>
      <c r="I768" s="214"/>
      <c r="J768" s="214"/>
      <c r="V768" s="17"/>
      <c r="AA768" s="214"/>
      <c r="AB768" s="214"/>
      <c r="AC768" s="214"/>
    </row>
    <row r="769" spans="2:41">
      <c r="V769" s="17"/>
    </row>
    <row r="770" spans="2:41">
      <c r="V770" s="17"/>
    </row>
    <row r="771" spans="2:41" ht="23.25">
      <c r="B771" s="24" t="s">
        <v>69</v>
      </c>
      <c r="V771" s="17"/>
      <c r="X771" s="22" t="s">
        <v>69</v>
      </c>
    </row>
    <row r="772" spans="2:41" ht="23.25">
      <c r="B772" s="23" t="s">
        <v>32</v>
      </c>
      <c r="C772" s="20">
        <f>IF(X727="PAGADO",0,Y732)</f>
        <v>0</v>
      </c>
      <c r="E772" s="215" t="s">
        <v>20</v>
      </c>
      <c r="F772" s="215"/>
      <c r="G772" s="215"/>
      <c r="H772" s="215"/>
      <c r="V772" s="17"/>
      <c r="X772" s="23" t="s">
        <v>32</v>
      </c>
      <c r="Y772" s="20">
        <f>IF(B1572="PAGADO",0,C777)</f>
        <v>0</v>
      </c>
      <c r="AA772" s="215" t="s">
        <v>20</v>
      </c>
      <c r="AB772" s="215"/>
      <c r="AC772" s="215"/>
      <c r="AD772" s="215"/>
    </row>
    <row r="773" spans="2:41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16" t="str">
        <f>IF(Y777&lt;0,"NO PAGAR","COBRAR'")</f>
        <v>COBRAR'</v>
      </c>
      <c r="Y778" s="216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216" t="str">
        <f>IF(C777&lt;0,"NO PAGAR","COBRAR'")</f>
        <v>COBRAR'</v>
      </c>
      <c r="C779" s="216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209" t="s">
        <v>9</v>
      </c>
      <c r="C780" s="2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209" t="s">
        <v>9</v>
      </c>
      <c r="Y780" s="2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211" t="s">
        <v>7</v>
      </c>
      <c r="F788" s="212"/>
      <c r="G788" s="213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211" t="s">
        <v>7</v>
      </c>
      <c r="AB788" s="212"/>
      <c r="AC788" s="213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>
      <c r="B790" s="12"/>
      <c r="C790" s="10"/>
      <c r="N790" s="211" t="s">
        <v>7</v>
      </c>
      <c r="O790" s="212"/>
      <c r="P790" s="212"/>
      <c r="Q790" s="213"/>
      <c r="R790" s="18">
        <f>SUM(R774:R789)</f>
        <v>0</v>
      </c>
      <c r="S790" s="3"/>
      <c r="V790" s="17"/>
      <c r="X790" s="12"/>
      <c r="Y790" s="10"/>
      <c r="AJ790" s="211" t="s">
        <v>7</v>
      </c>
      <c r="AK790" s="212"/>
      <c r="AL790" s="212"/>
      <c r="AM790" s="213"/>
      <c r="AN790" s="18">
        <f>SUM(AN774:AN789)</f>
        <v>0</v>
      </c>
      <c r="AO790" s="3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E793" s="14"/>
      <c r="V793" s="17"/>
      <c r="X793" s="12"/>
      <c r="Y793" s="10"/>
      <c r="AA793" s="14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>
      <c r="E801" s="1" t="s">
        <v>19</v>
      </c>
      <c r="V801" s="17"/>
      <c r="AA801" s="1" t="s">
        <v>19</v>
      </c>
    </row>
    <row r="802" spans="5:31">
      <c r="V802" s="17"/>
    </row>
    <row r="803" spans="5:31">
      <c r="V803" s="17"/>
    </row>
    <row r="804" spans="5:31">
      <c r="V804" s="17"/>
    </row>
    <row r="805" spans="5:31">
      <c r="V805" s="17"/>
    </row>
    <row r="806" spans="5:31">
      <c r="V806" s="17"/>
    </row>
    <row r="807" spans="5:31">
      <c r="V807" s="17"/>
    </row>
    <row r="808" spans="5:31">
      <c r="V808" s="17"/>
    </row>
    <row r="809" spans="5:31">
      <c r="V809" s="17"/>
    </row>
    <row r="810" spans="5:31">
      <c r="V810" s="17"/>
    </row>
    <row r="811" spans="5:31">
      <c r="V811" s="17"/>
    </row>
    <row r="812" spans="5:31">
      <c r="V812" s="17"/>
    </row>
    <row r="813" spans="5:31">
      <c r="V813" s="17"/>
    </row>
    <row r="814" spans="5:31">
      <c r="V814" s="17"/>
      <c r="AC814" s="217" t="s">
        <v>29</v>
      </c>
      <c r="AD814" s="217"/>
      <c r="AE814" s="217"/>
    </row>
    <row r="815" spans="5:31">
      <c r="H815" s="214" t="s">
        <v>28</v>
      </c>
      <c r="I815" s="214"/>
      <c r="J815" s="214"/>
      <c r="V815" s="17"/>
      <c r="AC815" s="217"/>
      <c r="AD815" s="217"/>
      <c r="AE815" s="217"/>
    </row>
    <row r="816" spans="5:31">
      <c r="H816" s="214"/>
      <c r="I816" s="214"/>
      <c r="J816" s="214"/>
      <c r="V816" s="17"/>
      <c r="AC816" s="217"/>
      <c r="AD816" s="217"/>
      <c r="AE816" s="217"/>
    </row>
    <row r="817" spans="2:41">
      <c r="V817" s="17"/>
    </row>
    <row r="818" spans="2:41">
      <c r="V818" s="17"/>
    </row>
    <row r="819" spans="2:41" ht="23.25">
      <c r="B819" s="22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IF(X772="PAGADO",0,Y777)</f>
        <v>0</v>
      </c>
      <c r="E820" s="215" t="s">
        <v>20</v>
      </c>
      <c r="F820" s="215"/>
      <c r="G820" s="215"/>
      <c r="H820" s="215"/>
      <c r="V820" s="17"/>
      <c r="X820" s="23" t="s">
        <v>32</v>
      </c>
      <c r="Y820" s="20">
        <f>IF(B820="PAGADO",0,C825)</f>
        <v>0</v>
      </c>
      <c r="AA820" s="215" t="s">
        <v>20</v>
      </c>
      <c r="AB820" s="215"/>
      <c r="AC820" s="215"/>
      <c r="AD820" s="215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>
      <c r="B826" s="218" t="str">
        <f>IF(C825&lt;0,"NO PAGAR","COBRAR")</f>
        <v>COBRAR</v>
      </c>
      <c r="C826" s="218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18" t="str">
        <f>IF(Y825&lt;0,"NO PAGAR","COBRAR")</f>
        <v>COBRAR</v>
      </c>
      <c r="Y826" s="218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209" t="s">
        <v>9</v>
      </c>
      <c r="C827" s="2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09" t="s">
        <v>9</v>
      </c>
      <c r="Y827" s="2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17</v>
      </c>
      <c r="C836" s="10"/>
      <c r="E836" s="211" t="s">
        <v>7</v>
      </c>
      <c r="F836" s="212"/>
      <c r="G836" s="213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211" t="s">
        <v>7</v>
      </c>
      <c r="AB836" s="212"/>
      <c r="AC836" s="213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211" t="s">
        <v>7</v>
      </c>
      <c r="O838" s="212"/>
      <c r="P838" s="212"/>
      <c r="Q838" s="213"/>
      <c r="R838" s="18">
        <f>SUM(R822:R837)</f>
        <v>0</v>
      </c>
      <c r="S838" s="3"/>
      <c r="V838" s="17"/>
      <c r="X838" s="12"/>
      <c r="Y838" s="10"/>
      <c r="AJ838" s="211" t="s">
        <v>7</v>
      </c>
      <c r="AK838" s="212"/>
      <c r="AL838" s="212"/>
      <c r="AM838" s="213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1"/>
      <c r="C846" s="10"/>
      <c r="V846" s="17"/>
      <c r="X846" s="11"/>
      <c r="Y846" s="10"/>
    </row>
    <row r="847" spans="2:41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>
      <c r="E849" s="1" t="s">
        <v>19</v>
      </c>
      <c r="V849" s="17"/>
      <c r="AA849" s="1" t="s">
        <v>19</v>
      </c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V859" s="17"/>
    </row>
    <row r="860" spans="1:43">
      <c r="H860" s="214" t="s">
        <v>30</v>
      </c>
      <c r="I860" s="214"/>
      <c r="J860" s="214"/>
      <c r="V860" s="17"/>
      <c r="AA860" s="214" t="s">
        <v>31</v>
      </c>
      <c r="AB860" s="214"/>
      <c r="AC860" s="214"/>
    </row>
    <row r="861" spans="1:43">
      <c r="H861" s="214"/>
      <c r="I861" s="214"/>
      <c r="J861" s="214"/>
      <c r="V861" s="17"/>
      <c r="AA861" s="214"/>
      <c r="AB861" s="214"/>
      <c r="AC861" s="214"/>
    </row>
    <row r="862" spans="1:43">
      <c r="V862" s="17"/>
    </row>
    <row r="863" spans="1:43">
      <c r="V863" s="17"/>
    </row>
    <row r="864" spans="1:43" ht="23.25">
      <c r="B864" s="24" t="s">
        <v>70</v>
      </c>
      <c r="V864" s="17"/>
      <c r="X864" s="22" t="s">
        <v>70</v>
      </c>
    </row>
    <row r="865" spans="2:41" ht="23.25">
      <c r="B865" s="23" t="s">
        <v>32</v>
      </c>
      <c r="C865" s="20">
        <f>IF(X820="PAGADO",0,C825)</f>
        <v>0</v>
      </c>
      <c r="E865" s="215" t="s">
        <v>20</v>
      </c>
      <c r="F865" s="215"/>
      <c r="G865" s="215"/>
      <c r="H865" s="215"/>
      <c r="V865" s="17"/>
      <c r="X865" s="23" t="s">
        <v>32</v>
      </c>
      <c r="Y865" s="20">
        <f>IF(B1665="PAGADO",0,C870)</f>
        <v>0</v>
      </c>
      <c r="AA865" s="215" t="s">
        <v>308</v>
      </c>
      <c r="AB865" s="215"/>
      <c r="AC865" s="215"/>
      <c r="AD865" s="215"/>
    </row>
    <row r="866" spans="2:41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140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>
        <v>45192</v>
      </c>
      <c r="AB867" s="3" t="s">
        <v>397</v>
      </c>
      <c r="AC867" s="3" t="s">
        <v>169</v>
      </c>
      <c r="AD867" s="5">
        <v>10</v>
      </c>
      <c r="AE867" t="s">
        <v>1578</v>
      </c>
      <c r="AJ867" s="3"/>
      <c r="AK867" s="3"/>
      <c r="AL867" s="3"/>
      <c r="AM867" s="3"/>
      <c r="AN867" s="18"/>
      <c r="AO867" s="3"/>
    </row>
    <row r="868" spans="2:41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140</v>
      </c>
      <c r="AA868" s="4">
        <v>45192</v>
      </c>
      <c r="AB868" s="3" t="s">
        <v>397</v>
      </c>
      <c r="AC868" s="3" t="s">
        <v>170</v>
      </c>
      <c r="AD868" s="5">
        <v>10</v>
      </c>
      <c r="AE868" t="s">
        <v>1579</v>
      </c>
      <c r="AJ868" s="3"/>
      <c r="AK868" s="3"/>
      <c r="AL868" s="3"/>
      <c r="AM868" s="3"/>
      <c r="AN868" s="18"/>
      <c r="AO868" s="3"/>
    </row>
    <row r="869" spans="2:41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>
        <v>45152</v>
      </c>
      <c r="AB869" s="3" t="s">
        <v>168</v>
      </c>
      <c r="AC869" s="3" t="s">
        <v>169</v>
      </c>
      <c r="AD869" s="5">
        <v>10</v>
      </c>
      <c r="AE869" t="s">
        <v>146</v>
      </c>
      <c r="AJ869" s="3"/>
      <c r="AK869" s="3"/>
      <c r="AL869" s="3"/>
      <c r="AM869" s="3"/>
      <c r="AN869" s="18"/>
      <c r="AO869" s="3"/>
    </row>
    <row r="870" spans="2:41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140</v>
      </c>
      <c r="AA870" s="4">
        <v>45153</v>
      </c>
      <c r="AB870" s="3" t="s">
        <v>168</v>
      </c>
      <c r="AC870" s="3" t="s">
        <v>169</v>
      </c>
      <c r="AD870" s="5">
        <v>10</v>
      </c>
      <c r="AE870" t="s">
        <v>862</v>
      </c>
      <c r="AJ870" s="3"/>
      <c r="AK870" s="3"/>
      <c r="AL870" s="3"/>
      <c r="AM870" s="3"/>
      <c r="AN870" s="18"/>
      <c r="AO870" s="3"/>
    </row>
    <row r="871" spans="2:41" ht="23.2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16" t="str">
        <f>IF(Y870&lt;0,"NO PAGAR","COBRAR'")</f>
        <v>COBRAR'</v>
      </c>
      <c r="Y871" s="216"/>
      <c r="AA871" s="4">
        <v>45153</v>
      </c>
      <c r="AB871" s="3" t="s">
        <v>168</v>
      </c>
      <c r="AC871" s="3" t="s">
        <v>169</v>
      </c>
      <c r="AD871" s="5">
        <v>10</v>
      </c>
      <c r="AE871" t="s">
        <v>1579</v>
      </c>
      <c r="AJ871" s="3"/>
      <c r="AK871" s="3"/>
      <c r="AL871" s="3"/>
      <c r="AM871" s="3"/>
      <c r="AN871" s="18"/>
      <c r="AO871" s="3"/>
    </row>
    <row r="872" spans="2:41" ht="23.25">
      <c r="B872" s="216" t="str">
        <f>IF(C870&lt;0,"NO PAGAR","COBRAR'")</f>
        <v>COBRAR'</v>
      </c>
      <c r="C872" s="216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>
        <v>45169</v>
      </c>
      <c r="AB872" s="3" t="s">
        <v>168</v>
      </c>
      <c r="AC872" s="3" t="s">
        <v>170</v>
      </c>
      <c r="AD872" s="5">
        <v>10</v>
      </c>
      <c r="AE872" t="s">
        <v>1620</v>
      </c>
      <c r="AJ872" s="3"/>
      <c r="AK872" s="3"/>
      <c r="AL872" s="3"/>
      <c r="AM872" s="3"/>
      <c r="AN872" s="18"/>
      <c r="AO872" s="3"/>
    </row>
    <row r="873" spans="2:41">
      <c r="B873" s="209" t="s">
        <v>9</v>
      </c>
      <c r="C873" s="2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209" t="s">
        <v>9</v>
      </c>
      <c r="Y873" s="210"/>
      <c r="AA873" s="4">
        <v>45121</v>
      </c>
      <c r="AB873" s="3" t="s">
        <v>168</v>
      </c>
      <c r="AC873" s="3" t="s">
        <v>169</v>
      </c>
      <c r="AD873" s="5">
        <v>10</v>
      </c>
      <c r="AE873" t="s">
        <v>862</v>
      </c>
      <c r="AJ873" s="3"/>
      <c r="AK873" s="3"/>
      <c r="AL873" s="3"/>
      <c r="AM873" s="3"/>
      <c r="AN873" s="18"/>
      <c r="AO873" s="3"/>
    </row>
    <row r="874" spans="2:41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>
        <v>45124</v>
      </c>
      <c r="AB874" s="3" t="s">
        <v>168</v>
      </c>
      <c r="AC874" s="3" t="s">
        <v>170</v>
      </c>
      <c r="AD874" s="5">
        <v>10</v>
      </c>
      <c r="AE874" t="s">
        <v>390</v>
      </c>
      <c r="AJ874" s="3"/>
      <c r="AK874" s="3"/>
      <c r="AL874" s="3"/>
      <c r="AM874" s="3"/>
      <c r="AN874" s="18"/>
      <c r="AO874" s="3"/>
    </row>
    <row r="875" spans="2:41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>
        <v>45131</v>
      </c>
      <c r="AB875" s="3" t="s">
        <v>168</v>
      </c>
      <c r="AC875" s="3" t="s">
        <v>170</v>
      </c>
      <c r="AD875" s="5">
        <v>10</v>
      </c>
      <c r="AE875" t="s">
        <v>390</v>
      </c>
      <c r="AJ875" s="3"/>
      <c r="AK875" s="3"/>
      <c r="AL875" s="3"/>
      <c r="AM875" s="3"/>
      <c r="AN875" s="18"/>
      <c r="AO875" s="3"/>
    </row>
    <row r="876" spans="2:41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>
        <v>45139</v>
      </c>
      <c r="AB876" s="3" t="s">
        <v>168</v>
      </c>
      <c r="AC876" s="3" t="s">
        <v>169</v>
      </c>
      <c r="AD876" s="5">
        <v>10</v>
      </c>
      <c r="AE876" t="s">
        <v>146</v>
      </c>
      <c r="AJ876" s="3"/>
      <c r="AK876" s="3"/>
      <c r="AL876" s="3"/>
      <c r="AM876" s="3"/>
      <c r="AN876" s="18"/>
      <c r="AO876" s="3"/>
    </row>
    <row r="877" spans="2:41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>
        <v>45211</v>
      </c>
      <c r="AB877" s="3" t="s">
        <v>397</v>
      </c>
      <c r="AC877" s="3" t="s">
        <v>169</v>
      </c>
      <c r="AD877" s="5">
        <v>10</v>
      </c>
      <c r="AE877" t="s">
        <v>146</v>
      </c>
      <c r="AJ877" s="3"/>
      <c r="AK877" s="3"/>
      <c r="AL877" s="3"/>
      <c r="AM877" s="3"/>
      <c r="AN877" s="18"/>
      <c r="AO877" s="3"/>
    </row>
    <row r="878" spans="2:41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>
        <v>45212</v>
      </c>
      <c r="AB878" s="3" t="s">
        <v>397</v>
      </c>
      <c r="AC878" s="3" t="s">
        <v>169</v>
      </c>
      <c r="AD878" s="5">
        <v>10</v>
      </c>
      <c r="AE878" t="s">
        <v>146</v>
      </c>
      <c r="AJ878" s="3"/>
      <c r="AK878" s="3"/>
      <c r="AL878" s="3"/>
      <c r="AM878" s="3"/>
      <c r="AN878" s="18"/>
      <c r="AO878" s="3"/>
    </row>
    <row r="879" spans="2:41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>
        <v>45215</v>
      </c>
      <c r="AB879" s="3" t="s">
        <v>397</v>
      </c>
      <c r="AC879" s="3" t="s">
        <v>169</v>
      </c>
      <c r="AD879" s="5">
        <v>10</v>
      </c>
      <c r="AE879" t="s">
        <v>146</v>
      </c>
      <c r="AJ879" s="3"/>
      <c r="AK879" s="3"/>
      <c r="AL879" s="3"/>
      <c r="AM879" s="3"/>
      <c r="AN879" s="18"/>
      <c r="AO879" s="3"/>
    </row>
    <row r="880" spans="2:41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>
        <v>45175</v>
      </c>
      <c r="AB880" s="3" t="s">
        <v>168</v>
      </c>
      <c r="AC880" s="3" t="s">
        <v>169</v>
      </c>
      <c r="AD880" s="5">
        <v>10</v>
      </c>
      <c r="AJ880" s="3"/>
      <c r="AK880" s="3"/>
      <c r="AL880" s="3"/>
      <c r="AM880" s="3"/>
      <c r="AN880" s="18"/>
      <c r="AO880" s="3"/>
    </row>
    <row r="881" spans="2:41">
      <c r="B881" s="11" t="s">
        <v>16</v>
      </c>
      <c r="C881" s="10"/>
      <c r="E881" s="211" t="s">
        <v>7</v>
      </c>
      <c r="F881" s="212"/>
      <c r="G881" s="213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211" t="s">
        <v>7</v>
      </c>
      <c r="AB881" s="212"/>
      <c r="AC881" s="213"/>
      <c r="AD881" s="5">
        <f>SUM(AD867:AD880)</f>
        <v>140</v>
      </c>
      <c r="AJ881" s="3"/>
      <c r="AK881" s="3"/>
      <c r="AL881" s="3"/>
      <c r="AM881" s="3"/>
      <c r="AN881" s="18"/>
      <c r="AO881" s="3"/>
    </row>
    <row r="882" spans="2:41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  <c r="AJ882" s="3"/>
      <c r="AK882" s="3"/>
      <c r="AL882" s="3"/>
      <c r="AM882" s="3"/>
      <c r="AN882" s="18"/>
      <c r="AO882" s="3"/>
    </row>
    <row r="883" spans="2:41">
      <c r="B883" s="12"/>
      <c r="C883" s="10"/>
      <c r="N883" s="211" t="s">
        <v>7</v>
      </c>
      <c r="O883" s="212"/>
      <c r="P883" s="212"/>
      <c r="Q883" s="213"/>
      <c r="R883" s="18">
        <f>SUM(R867:R882)</f>
        <v>0</v>
      </c>
      <c r="S883" s="3"/>
      <c r="V883" s="17"/>
      <c r="X883" s="12"/>
      <c r="Y883" s="10"/>
      <c r="AJ883" s="211" t="s">
        <v>7</v>
      </c>
      <c r="AK883" s="212"/>
      <c r="AL883" s="212"/>
      <c r="AM883" s="213"/>
      <c r="AN883" s="18">
        <f>SUM(AN867:AN882)</f>
        <v>0</v>
      </c>
      <c r="AO883" s="3"/>
    </row>
    <row r="884" spans="2:41">
      <c r="B884" s="12"/>
      <c r="C884" s="10"/>
      <c r="V884" s="17"/>
      <c r="X884" s="12"/>
      <c r="Y884" s="10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E886" s="14"/>
      <c r="V886" s="17"/>
      <c r="X886" s="12"/>
      <c r="Y886" s="10"/>
      <c r="AA886" s="14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1"/>
      <c r="C892" s="10"/>
      <c r="V892" s="17"/>
      <c r="X892" s="11"/>
      <c r="Y892" s="10"/>
    </row>
    <row r="893" spans="2:41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41">
      <c r="E894" s="1" t="s">
        <v>19</v>
      </c>
      <c r="V894" s="17"/>
      <c r="AA894" s="1" t="s">
        <v>19</v>
      </c>
    </row>
    <row r="895" spans="2:41">
      <c r="V895" s="17"/>
    </row>
    <row r="896" spans="2:41">
      <c r="V896" s="17"/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>
      <c r="V908" s="17"/>
      <c r="AC908" s="217" t="s">
        <v>29</v>
      </c>
      <c r="AD908" s="217"/>
      <c r="AE908" s="217"/>
    </row>
    <row r="909" spans="8:31">
      <c r="H909" s="214" t="s">
        <v>28</v>
      </c>
      <c r="I909" s="214"/>
      <c r="J909" s="214"/>
      <c r="V909" s="17"/>
      <c r="AC909" s="217"/>
      <c r="AD909" s="217"/>
      <c r="AE909" s="217"/>
    </row>
    <row r="910" spans="8:31">
      <c r="H910" s="214"/>
      <c r="I910" s="214"/>
      <c r="J910" s="214"/>
      <c r="V910" s="17"/>
      <c r="AC910" s="217"/>
      <c r="AD910" s="217"/>
      <c r="AE910" s="217"/>
    </row>
    <row r="911" spans="8:31">
      <c r="V911" s="17"/>
    </row>
    <row r="912" spans="8:31">
      <c r="V912" s="17"/>
    </row>
    <row r="913" spans="2:41" ht="23.25">
      <c r="B913" s="22" t="s">
        <v>71</v>
      </c>
      <c r="V913" s="17"/>
      <c r="X913" s="22" t="s">
        <v>71</v>
      </c>
    </row>
    <row r="914" spans="2:41" ht="23.25">
      <c r="B914" s="23" t="s">
        <v>32</v>
      </c>
      <c r="C914" s="20">
        <f>IF(X865="PAGADO",0,Y870)</f>
        <v>140</v>
      </c>
      <c r="E914" s="215" t="s">
        <v>20</v>
      </c>
      <c r="F914" s="215"/>
      <c r="G914" s="215"/>
      <c r="H914" s="215"/>
      <c r="V914" s="17"/>
      <c r="X914" s="23" t="s">
        <v>32</v>
      </c>
      <c r="Y914" s="20">
        <f>IF(B914="PAGADO",0,C919)</f>
        <v>140</v>
      </c>
      <c r="AA914" s="215" t="s">
        <v>20</v>
      </c>
      <c r="AB914" s="215"/>
      <c r="AC914" s="215"/>
      <c r="AD914" s="215"/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140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140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25</v>
      </c>
      <c r="C919" s="21">
        <f>C917-C918</f>
        <v>140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140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>
      <c r="B920" s="218" t="str">
        <f>IF(C919&lt;0,"NO PAGAR","COBRAR")</f>
        <v>COBRAR</v>
      </c>
      <c r="C920" s="218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18" t="str">
        <f>IF(Y919&lt;0,"NO PAGAR","COBRAR")</f>
        <v>COBRAR</v>
      </c>
      <c r="Y920" s="218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209" t="s">
        <v>9</v>
      </c>
      <c r="C921" s="2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09" t="s">
        <v>9</v>
      </c>
      <c r="Y921" s="2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211" t="s">
        <v>7</v>
      </c>
      <c r="F930" s="212"/>
      <c r="G930" s="213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211" t="s">
        <v>7</v>
      </c>
      <c r="AB930" s="212"/>
      <c r="AC930" s="213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211" t="s">
        <v>7</v>
      </c>
      <c r="O932" s="212"/>
      <c r="P932" s="212"/>
      <c r="Q932" s="213"/>
      <c r="R932" s="18">
        <f>SUM(R916:R931)</f>
        <v>0</v>
      </c>
      <c r="S932" s="3"/>
      <c r="V932" s="17"/>
      <c r="X932" s="12"/>
      <c r="Y932" s="10"/>
      <c r="AJ932" s="211" t="s">
        <v>7</v>
      </c>
      <c r="AK932" s="212"/>
      <c r="AL932" s="212"/>
      <c r="AM932" s="213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  <c r="AA935" s="14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1"/>
      <c r="C940" s="10"/>
      <c r="V940" s="17"/>
      <c r="X940" s="11"/>
      <c r="Y940" s="10"/>
    </row>
    <row r="941" spans="2:41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>
      <c r="E943" s="1" t="s">
        <v>19</v>
      </c>
      <c r="V943" s="17"/>
      <c r="AA943" s="1" t="s">
        <v>19</v>
      </c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V953" s="17"/>
    </row>
    <row r="954" spans="1:43">
      <c r="H954" s="214" t="s">
        <v>30</v>
      </c>
      <c r="I954" s="214"/>
      <c r="J954" s="214"/>
      <c r="V954" s="17"/>
      <c r="AA954" s="214" t="s">
        <v>31</v>
      </c>
      <c r="AB954" s="214"/>
      <c r="AC954" s="214"/>
    </row>
    <row r="955" spans="1:43">
      <c r="H955" s="214"/>
      <c r="I955" s="214"/>
      <c r="J955" s="214"/>
      <c r="V955" s="17"/>
      <c r="AA955" s="214"/>
      <c r="AB955" s="214"/>
      <c r="AC955" s="214"/>
    </row>
    <row r="956" spans="1:43">
      <c r="V956" s="17"/>
    </row>
    <row r="957" spans="1:43">
      <c r="V957" s="17"/>
    </row>
    <row r="958" spans="1:43" ht="23.25">
      <c r="B958" s="24" t="s">
        <v>73</v>
      </c>
      <c r="V958" s="17"/>
      <c r="X958" s="22" t="s">
        <v>71</v>
      </c>
    </row>
    <row r="959" spans="1:43" ht="23.25">
      <c r="B959" s="23" t="s">
        <v>32</v>
      </c>
      <c r="C959" s="20">
        <f>IF(X914="PAGADO",0,C919)</f>
        <v>140</v>
      </c>
      <c r="E959" s="215" t="s">
        <v>20</v>
      </c>
      <c r="F959" s="215"/>
      <c r="G959" s="215"/>
      <c r="H959" s="215"/>
      <c r="V959" s="17"/>
      <c r="X959" s="23" t="s">
        <v>32</v>
      </c>
      <c r="Y959" s="20">
        <f>IF(B1759="PAGADO",0,C964)</f>
        <v>140</v>
      </c>
      <c r="AA959" s="215" t="s">
        <v>20</v>
      </c>
      <c r="AB959" s="215"/>
      <c r="AC959" s="215"/>
      <c r="AD959" s="215"/>
    </row>
    <row r="960" spans="1:43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" t="s">
        <v>24</v>
      </c>
      <c r="C962" s="19">
        <f>IF(C959&gt;0,C959+C960,C960)</f>
        <v>140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140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6" t="s">
        <v>26</v>
      </c>
      <c r="C964" s="21">
        <f>C962-C963</f>
        <v>140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140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16" t="str">
        <f>IF(Y964&lt;0,"NO PAGAR","COBRAR'")</f>
        <v>COBRAR'</v>
      </c>
      <c r="Y965" s="216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216" t="str">
        <f>IF(C964&lt;0,"NO PAGAR","COBRAR'")</f>
        <v>COBRAR'</v>
      </c>
      <c r="C966" s="216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209" t="s">
        <v>9</v>
      </c>
      <c r="C967" s="2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09" t="s">
        <v>9</v>
      </c>
      <c r="Y967" s="2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211" t="s">
        <v>7</v>
      </c>
      <c r="F975" s="212"/>
      <c r="G975" s="213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211" t="s">
        <v>7</v>
      </c>
      <c r="AB975" s="212"/>
      <c r="AC975" s="213"/>
      <c r="AD975" s="5">
        <f>SUM(AD961:AD974)</f>
        <v>0</v>
      </c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  <c r="AJ976" s="3"/>
      <c r="AK976" s="3"/>
      <c r="AL976" s="3"/>
      <c r="AM976" s="3"/>
      <c r="AN976" s="18"/>
      <c r="AO976" s="3"/>
    </row>
    <row r="977" spans="2:41">
      <c r="B977" s="12"/>
      <c r="C977" s="10"/>
      <c r="N977" s="211" t="s">
        <v>7</v>
      </c>
      <c r="O977" s="212"/>
      <c r="P977" s="212"/>
      <c r="Q977" s="213"/>
      <c r="R977" s="18">
        <f>SUM(R961:R976)</f>
        <v>0</v>
      </c>
      <c r="S977" s="3"/>
      <c r="V977" s="17"/>
      <c r="X977" s="12"/>
      <c r="Y977" s="10"/>
      <c r="AJ977" s="211" t="s">
        <v>7</v>
      </c>
      <c r="AK977" s="212"/>
      <c r="AL977" s="212"/>
      <c r="AM977" s="213"/>
      <c r="AN977" s="18">
        <f>SUM(AN961:AN976)</f>
        <v>0</v>
      </c>
      <c r="AO977" s="3"/>
    </row>
    <row r="978" spans="2:41">
      <c r="B978" s="12"/>
      <c r="C978" s="10"/>
      <c r="V978" s="17"/>
      <c r="X978" s="12"/>
      <c r="Y978" s="10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E980" s="14"/>
      <c r="V980" s="17"/>
      <c r="X980" s="12"/>
      <c r="Y980" s="10"/>
      <c r="AA980" s="14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41">
      <c r="E988" s="1" t="s">
        <v>19</v>
      </c>
      <c r="V988" s="17"/>
      <c r="AA988" s="1" t="s">
        <v>19</v>
      </c>
    </row>
    <row r="989" spans="2:41">
      <c r="V989" s="17"/>
    </row>
    <row r="990" spans="2:41">
      <c r="V990" s="17"/>
    </row>
    <row r="991" spans="2:41">
      <c r="V991" s="17"/>
    </row>
    <row r="992" spans="2:41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>
      <c r="V1001" s="17"/>
      <c r="AC1001" s="217" t="s">
        <v>29</v>
      </c>
      <c r="AD1001" s="217"/>
      <c r="AE1001" s="217"/>
    </row>
    <row r="1002" spans="2:41">
      <c r="H1002" s="214" t="s">
        <v>28</v>
      </c>
      <c r="I1002" s="214"/>
      <c r="J1002" s="214"/>
      <c r="V1002" s="17"/>
      <c r="AC1002" s="217"/>
      <c r="AD1002" s="217"/>
      <c r="AE1002" s="217"/>
    </row>
    <row r="1003" spans="2:41">
      <c r="H1003" s="214"/>
      <c r="I1003" s="214"/>
      <c r="J1003" s="214"/>
      <c r="V1003" s="17"/>
      <c r="AC1003" s="217"/>
      <c r="AD1003" s="217"/>
      <c r="AE1003" s="217"/>
    </row>
    <row r="1004" spans="2:41">
      <c r="V1004" s="17"/>
    </row>
    <row r="1005" spans="2:41">
      <c r="V1005" s="17"/>
    </row>
    <row r="1006" spans="2:41" ht="23.25">
      <c r="B1006" s="22" t="s">
        <v>72</v>
      </c>
      <c r="V1006" s="17"/>
      <c r="X1006" s="22" t="s">
        <v>74</v>
      </c>
    </row>
    <row r="1007" spans="2:41" ht="23.25">
      <c r="B1007" s="23" t="s">
        <v>32</v>
      </c>
      <c r="C1007" s="20">
        <f>IF(X959="PAGADO",0,Y964)</f>
        <v>140</v>
      </c>
      <c r="E1007" s="215" t="s">
        <v>20</v>
      </c>
      <c r="F1007" s="215"/>
      <c r="G1007" s="215"/>
      <c r="H1007" s="215"/>
      <c r="V1007" s="17"/>
      <c r="X1007" s="23" t="s">
        <v>32</v>
      </c>
      <c r="Y1007" s="20">
        <f>IF(B1007="PAGADO",0,C1012)</f>
        <v>140</v>
      </c>
      <c r="AA1007" s="215" t="s">
        <v>20</v>
      </c>
      <c r="AB1007" s="215"/>
      <c r="AC1007" s="215"/>
      <c r="AD1007" s="215"/>
    </row>
    <row r="1008" spans="2:41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140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140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25</v>
      </c>
      <c r="C1012" s="21">
        <f>C1010-C1011</f>
        <v>140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140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>
      <c r="B1013" s="218" t="str">
        <f>IF(C1012&lt;0,"NO PAGAR","COBRAR")</f>
        <v>COBRAR</v>
      </c>
      <c r="C1013" s="218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18" t="str">
        <f>IF(Y1012&lt;0,"NO PAGAR","COBRAR")</f>
        <v>COBRAR</v>
      </c>
      <c r="Y1013" s="218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209" t="s">
        <v>9</v>
      </c>
      <c r="C1014" s="2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09" t="s">
        <v>9</v>
      </c>
      <c r="Y1014" s="2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211" t="s">
        <v>7</v>
      </c>
      <c r="F1023" s="212"/>
      <c r="G1023" s="213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211" t="s">
        <v>7</v>
      </c>
      <c r="AB1023" s="212"/>
      <c r="AC1023" s="213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211" t="s">
        <v>7</v>
      </c>
      <c r="O1025" s="212"/>
      <c r="P1025" s="212"/>
      <c r="Q1025" s="213"/>
      <c r="R1025" s="18">
        <f>SUM(R1009:R1024)</f>
        <v>0</v>
      </c>
      <c r="S1025" s="3"/>
      <c r="V1025" s="17"/>
      <c r="X1025" s="12"/>
      <c r="Y1025" s="10"/>
      <c r="AJ1025" s="211" t="s">
        <v>7</v>
      </c>
      <c r="AK1025" s="212"/>
      <c r="AL1025" s="212"/>
      <c r="AM1025" s="213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  <c r="AA1028" s="14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1"/>
      <c r="C1033" s="10"/>
      <c r="V1033" s="17"/>
      <c r="X1033" s="11"/>
      <c r="Y1033" s="10"/>
    </row>
    <row r="1034" spans="2:41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>
      <c r="E1036" s="1" t="s">
        <v>19</v>
      </c>
      <c r="V1036" s="17"/>
      <c r="AA1036" s="1" t="s">
        <v>19</v>
      </c>
    </row>
    <row r="1037" spans="2:41">
      <c r="V1037" s="17"/>
    </row>
    <row r="1038" spans="2:41">
      <c r="V1038" s="17"/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V1046" s="17"/>
    </row>
    <row r="1047" spans="1:43">
      <c r="H1047" s="214" t="s">
        <v>30</v>
      </c>
      <c r="I1047" s="214"/>
      <c r="J1047" s="214"/>
      <c r="V1047" s="17"/>
      <c r="AA1047" s="214" t="s">
        <v>31</v>
      </c>
      <c r="AB1047" s="214"/>
      <c r="AC1047" s="214"/>
    </row>
    <row r="1048" spans="1:43">
      <c r="H1048" s="214"/>
      <c r="I1048" s="214"/>
      <c r="J1048" s="214"/>
      <c r="V1048" s="17"/>
      <c r="AA1048" s="214"/>
      <c r="AB1048" s="214"/>
      <c r="AC1048" s="214"/>
    </row>
    <row r="1049" spans="1:43">
      <c r="V1049" s="17"/>
    </row>
    <row r="1050" spans="1:43">
      <c r="V1050" s="17"/>
    </row>
    <row r="1051" spans="1:43" ht="23.25">
      <c r="B1051" s="24" t="s">
        <v>72</v>
      </c>
      <c r="V1051" s="17"/>
      <c r="X1051" s="22" t="s">
        <v>72</v>
      </c>
    </row>
    <row r="1052" spans="1:43" ht="23.25">
      <c r="B1052" s="23" t="s">
        <v>32</v>
      </c>
      <c r="C1052" s="20">
        <f>IF(X1007="PAGADO",0,C1012)</f>
        <v>140</v>
      </c>
      <c r="E1052" s="215" t="s">
        <v>20</v>
      </c>
      <c r="F1052" s="215"/>
      <c r="G1052" s="215"/>
      <c r="H1052" s="215"/>
      <c r="V1052" s="17"/>
      <c r="X1052" s="23" t="s">
        <v>32</v>
      </c>
      <c r="Y1052" s="20">
        <f>IF(B1852="PAGADO",0,C1057)</f>
        <v>140</v>
      </c>
      <c r="AA1052" s="215" t="s">
        <v>20</v>
      </c>
      <c r="AB1052" s="215"/>
      <c r="AC1052" s="215"/>
      <c r="AD1052" s="215"/>
    </row>
    <row r="1053" spans="1:43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1" t="s">
        <v>24</v>
      </c>
      <c r="C1055" s="19">
        <f>IF(C1052&gt;0,C1052+C1053,C1053)</f>
        <v>140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140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6" t="s">
        <v>26</v>
      </c>
      <c r="C1057" s="21">
        <f>C1055-C1056</f>
        <v>140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140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16" t="str">
        <f>IF(Y1057&lt;0,"NO PAGAR","COBRAR'")</f>
        <v>COBRAR'</v>
      </c>
      <c r="Y1058" s="216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216" t="str">
        <f>IF(C1057&lt;0,"NO PAGAR","COBRAR'")</f>
        <v>COBRAR'</v>
      </c>
      <c r="C1059" s="216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209" t="s">
        <v>9</v>
      </c>
      <c r="C1060" s="2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209" t="s">
        <v>9</v>
      </c>
      <c r="Y1060" s="2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16</v>
      </c>
      <c r="C1068" s="10"/>
      <c r="E1068" s="211" t="s">
        <v>7</v>
      </c>
      <c r="F1068" s="212"/>
      <c r="G1068" s="213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211" t="s">
        <v>7</v>
      </c>
      <c r="AB1068" s="212"/>
      <c r="AC1068" s="213"/>
      <c r="AD1068" s="5">
        <f>SUM(AD1054:AD1067)</f>
        <v>0</v>
      </c>
      <c r="AJ1068" s="3"/>
      <c r="AK1068" s="3"/>
      <c r="AL1068" s="3"/>
      <c r="AM1068" s="3"/>
      <c r="AN1068" s="18"/>
      <c r="AO1068" s="3"/>
    </row>
    <row r="1069" spans="2:41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  <c r="AJ1069" s="3"/>
      <c r="AK1069" s="3"/>
      <c r="AL1069" s="3"/>
      <c r="AM1069" s="3"/>
      <c r="AN1069" s="18"/>
      <c r="AO1069" s="3"/>
    </row>
    <row r="1070" spans="2:41">
      <c r="B1070" s="12"/>
      <c r="C1070" s="10"/>
      <c r="N1070" s="211" t="s">
        <v>7</v>
      </c>
      <c r="O1070" s="212"/>
      <c r="P1070" s="212"/>
      <c r="Q1070" s="213"/>
      <c r="R1070" s="18">
        <f>SUM(R1054:R1069)</f>
        <v>0</v>
      </c>
      <c r="S1070" s="3"/>
      <c r="V1070" s="17"/>
      <c r="X1070" s="12"/>
      <c r="Y1070" s="10"/>
      <c r="AJ1070" s="211" t="s">
        <v>7</v>
      </c>
      <c r="AK1070" s="212"/>
      <c r="AL1070" s="212"/>
      <c r="AM1070" s="213"/>
      <c r="AN1070" s="18">
        <f>SUM(AN1054:AN1069)</f>
        <v>0</v>
      </c>
      <c r="AO1070" s="3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E1073" s="14"/>
      <c r="V1073" s="17"/>
      <c r="X1073" s="12"/>
      <c r="Y1073" s="10"/>
      <c r="AA1073" s="14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1"/>
      <c r="C1079" s="10"/>
      <c r="V1079" s="17"/>
      <c r="X1079" s="11"/>
      <c r="Y1079" s="10"/>
    </row>
    <row r="1080" spans="2:27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>
      <c r="E1081" s="1" t="s">
        <v>19</v>
      </c>
      <c r="V1081" s="17"/>
      <c r="AA1081" s="1" t="s">
        <v>19</v>
      </c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AJ883:AM883"/>
    <mergeCell ref="AC908:AE910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B966:C966"/>
    <mergeCell ref="B967:C967"/>
    <mergeCell ref="X967:Y967"/>
    <mergeCell ref="E930:G930"/>
    <mergeCell ref="AA930:AC930"/>
    <mergeCell ref="N932:Q932"/>
    <mergeCell ref="AJ932:AM932"/>
    <mergeCell ref="H954:J955"/>
    <mergeCell ref="AA954:AC955"/>
    <mergeCell ref="E975:G975"/>
    <mergeCell ref="AA975:AC975"/>
    <mergeCell ref="N977:Q977"/>
    <mergeCell ref="AJ977:AM977"/>
    <mergeCell ref="AC1001:AE1003"/>
    <mergeCell ref="H1002:J1003"/>
    <mergeCell ref="E959:H959"/>
    <mergeCell ref="AA959:AD959"/>
    <mergeCell ref="X965:Y965"/>
    <mergeCell ref="E1023:G1023"/>
    <mergeCell ref="AA1023:AC1023"/>
    <mergeCell ref="N1025:Q1025"/>
    <mergeCell ref="AJ1025:AM1025"/>
    <mergeCell ref="H1047:J1048"/>
    <mergeCell ref="AA1047:AC1048"/>
    <mergeCell ref="E1007:H1007"/>
    <mergeCell ref="AA1007:AD1007"/>
    <mergeCell ref="B1013:C1013"/>
    <mergeCell ref="X1013:Y1013"/>
    <mergeCell ref="B1014:C1014"/>
    <mergeCell ref="X1014:Y1014"/>
    <mergeCell ref="E1068:G1068"/>
    <mergeCell ref="AA1068:AC1068"/>
    <mergeCell ref="N1070:Q1070"/>
    <mergeCell ref="AJ1070:AM1070"/>
    <mergeCell ref="E1052:H1052"/>
    <mergeCell ref="AA1052:AD1052"/>
    <mergeCell ref="X1058:Y1058"/>
    <mergeCell ref="B1059:C1059"/>
    <mergeCell ref="B1060:C1060"/>
    <mergeCell ref="X1060:Y1060"/>
  </mergeCells>
  <pageMargins left="0.7" right="0.7" top="0.75" bottom="0.75" header="0.3" footer="0.3"/>
  <pageSetup paperSize="9" orientation="landscape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2:K365"/>
  <sheetViews>
    <sheetView topLeftCell="A325" workbookViewId="0">
      <selection activeCell="A330" sqref="A330"/>
    </sheetView>
  </sheetViews>
  <sheetFormatPr baseColWidth="10" defaultRowHeight="15"/>
  <cols>
    <col min="2" max="2" width="25.5703125" customWidth="1"/>
    <col min="3" max="3" width="29.42578125" customWidth="1"/>
    <col min="4" max="5" width="14.85546875" customWidth="1"/>
    <col min="8" max="8" width="15.42578125" customWidth="1"/>
  </cols>
  <sheetData>
    <row r="2" spans="1:8" ht="27">
      <c r="A2" s="240" t="s">
        <v>1134</v>
      </c>
      <c r="B2" s="241"/>
      <c r="C2" s="241"/>
      <c r="D2" s="241"/>
      <c r="E2" s="241"/>
      <c r="F2" s="241"/>
      <c r="G2" s="241"/>
      <c r="H2" s="242"/>
    </row>
    <row r="3" spans="1:8" ht="15.7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>
      <c r="A81" s="240" t="s">
        <v>1302</v>
      </c>
      <c r="B81" s="241"/>
      <c r="C81" s="241"/>
      <c r="D81" s="241"/>
      <c r="E81" s="241"/>
      <c r="F81" s="241"/>
      <c r="G81" s="241"/>
      <c r="H81" s="242"/>
    </row>
    <row r="82" spans="1:8" ht="15.7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>
      <c r="A144" s="25">
        <v>45191</v>
      </c>
      <c r="B144" s="3" t="s">
        <v>1150</v>
      </c>
      <c r="C144" s="3" t="s">
        <v>1424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>
      <c r="A145" s="25">
        <v>45191</v>
      </c>
      <c r="B145" s="3" t="s">
        <v>61</v>
      </c>
      <c r="C145" s="3" t="s">
        <v>61</v>
      </c>
      <c r="D145" s="3" t="s">
        <v>1423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>
      <c r="A148" s="25">
        <v>45194</v>
      </c>
      <c r="B148" s="3" t="s">
        <v>1150</v>
      </c>
      <c r="C148" s="3" t="s">
        <v>614</v>
      </c>
      <c r="D148" s="3" t="s">
        <v>1425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>
      <c r="A149" s="25">
        <v>45194</v>
      </c>
      <c r="B149" s="3" t="s">
        <v>1231</v>
      </c>
      <c r="C149" s="3" t="s">
        <v>273</v>
      </c>
      <c r="D149" s="3" t="s">
        <v>1429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>
      <c r="A151" s="25">
        <v>45194</v>
      </c>
      <c r="B151" s="3" t="s">
        <v>1432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>
      <c r="A172" s="3"/>
      <c r="B172" s="3"/>
      <c r="C172" s="3"/>
      <c r="D172" s="3"/>
      <c r="E172" s="3"/>
      <c r="F172" s="18"/>
      <c r="G172" s="3"/>
      <c r="H172" s="3"/>
    </row>
    <row r="173" spans="1:8">
      <c r="A173" s="3"/>
      <c r="B173" s="3"/>
      <c r="C173" s="3"/>
      <c r="D173" s="3"/>
      <c r="E173" s="3"/>
      <c r="F173" s="3"/>
      <c r="G173" s="3"/>
      <c r="H173" s="3"/>
    </row>
    <row r="178" spans="1:8" ht="27">
      <c r="A178" s="240" t="s">
        <v>1445</v>
      </c>
      <c r="B178" s="241"/>
      <c r="C178" s="241"/>
      <c r="D178" s="241"/>
      <c r="E178" s="241"/>
      <c r="F178" s="241"/>
      <c r="G178" s="241"/>
      <c r="H178" s="242"/>
    </row>
    <row r="179" spans="1:8" ht="15.7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>
      <c r="A180" s="25">
        <v>45201</v>
      </c>
      <c r="B180" s="3" t="s">
        <v>356</v>
      </c>
      <c r="C180" s="3" t="s">
        <v>1446</v>
      </c>
      <c r="D180" s="47" t="s">
        <v>1452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>
      <c r="A181" s="25">
        <v>45201</v>
      </c>
      <c r="B181" s="3" t="s">
        <v>433</v>
      </c>
      <c r="C181" s="3" t="s">
        <v>1447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>
      <c r="A183" s="25">
        <v>45201</v>
      </c>
      <c r="B183" s="3" t="s">
        <v>1448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>
      <c r="A184" s="25">
        <v>45201</v>
      </c>
      <c r="B184" s="3" t="s">
        <v>13</v>
      </c>
      <c r="C184" s="3" t="s">
        <v>13</v>
      </c>
      <c r="D184" s="47" t="s">
        <v>1453</v>
      </c>
      <c r="E184" s="47" t="s">
        <v>1449</v>
      </c>
      <c r="F184" s="167"/>
      <c r="G184" s="167">
        <v>241.24</v>
      </c>
      <c r="H184" s="167">
        <f t="shared" si="4"/>
        <v>241.24</v>
      </c>
    </row>
    <row r="185" spans="1:8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1450</v>
      </c>
      <c r="F185" s="167"/>
      <c r="G185" s="167">
        <v>120</v>
      </c>
      <c r="H185" s="167">
        <f t="shared" si="4"/>
        <v>120</v>
      </c>
    </row>
    <row r="186" spans="1:8">
      <c r="A186" s="25">
        <v>45201</v>
      </c>
      <c r="B186" s="3" t="s">
        <v>1122</v>
      </c>
      <c r="C186" s="3" t="s">
        <v>1122</v>
      </c>
      <c r="D186" s="47" t="s">
        <v>1454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>
      <c r="A187" s="25">
        <v>45201</v>
      </c>
      <c r="B187" s="3" t="s">
        <v>204</v>
      </c>
      <c r="C187" s="3" t="s">
        <v>359</v>
      </c>
      <c r="D187" s="47" t="s">
        <v>1455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>
      <c r="A188" s="25">
        <v>45201</v>
      </c>
      <c r="B188" s="3" t="s">
        <v>1135</v>
      </c>
      <c r="C188" s="3" t="s">
        <v>1451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>
      <c r="A189" s="25">
        <v>45201</v>
      </c>
      <c r="B189" s="3" t="s">
        <v>872</v>
      </c>
      <c r="C189" s="3" t="s">
        <v>872</v>
      </c>
      <c r="D189" s="47" t="s">
        <v>1456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>
      <c r="A191" s="25">
        <v>45202</v>
      </c>
      <c r="B191" s="3" t="s">
        <v>1135</v>
      </c>
      <c r="C191" s="3" t="s">
        <v>1458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>F193+G193</f>
        <v>310</v>
      </c>
    </row>
    <row r="194" spans="1:8">
      <c r="A194" s="25">
        <v>45203</v>
      </c>
      <c r="B194" s="3" t="s">
        <v>1448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>F194+G194</f>
        <v>200</v>
      </c>
    </row>
    <row r="195" spans="1:8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>F195+G195</f>
        <v>300</v>
      </c>
    </row>
    <row r="196" spans="1:8">
      <c r="A196" s="25">
        <v>45173</v>
      </c>
      <c r="B196" s="3" t="s">
        <v>1369</v>
      </c>
      <c r="C196" s="3" t="s">
        <v>1447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>
      <c r="A197" s="25">
        <v>45203</v>
      </c>
      <c r="B197" s="3" t="s">
        <v>1204</v>
      </c>
      <c r="C197" s="3" t="s">
        <v>1204</v>
      </c>
      <c r="D197" s="3">
        <v>28246</v>
      </c>
      <c r="E197" s="47">
        <v>57941492</v>
      </c>
      <c r="F197" s="167"/>
      <c r="G197" s="167">
        <v>3203.15</v>
      </c>
      <c r="H197" s="167">
        <f t="shared" si="4"/>
        <v>3203.15</v>
      </c>
    </row>
    <row r="198" spans="1:8">
      <c r="A198" s="25">
        <v>45203</v>
      </c>
      <c r="B198" s="3" t="s">
        <v>1511</v>
      </c>
      <c r="C198" s="3" t="s">
        <v>1512</v>
      </c>
      <c r="D198" s="3">
        <v>6433</v>
      </c>
      <c r="E198" s="47">
        <v>57942632</v>
      </c>
      <c r="F198" s="167"/>
      <c r="G198" s="167">
        <v>486.64</v>
      </c>
      <c r="H198" s="167">
        <f t="shared" si="4"/>
        <v>486.64</v>
      </c>
    </row>
    <row r="199" spans="1:8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>
      <c r="A200" s="25">
        <v>45204</v>
      </c>
      <c r="B200" s="3" t="s">
        <v>433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>
      <c r="A201" s="25">
        <v>45204</v>
      </c>
      <c r="B201" s="3" t="s">
        <v>1139</v>
      </c>
      <c r="C201" s="3" t="s">
        <v>355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>
      <c r="A202" s="25">
        <v>45204</v>
      </c>
      <c r="B202" s="3" t="s">
        <v>1519</v>
      </c>
      <c r="C202" s="3" t="s">
        <v>77</v>
      </c>
      <c r="D202" s="3">
        <v>126</v>
      </c>
      <c r="E202" s="47">
        <v>57962866</v>
      </c>
      <c r="F202" s="167">
        <v>700</v>
      </c>
      <c r="G202" s="167"/>
      <c r="H202" s="167">
        <f t="shared" si="4"/>
        <v>700</v>
      </c>
    </row>
    <row r="203" spans="1:8">
      <c r="A203" s="25">
        <v>45204</v>
      </c>
      <c r="B203" s="3" t="s">
        <v>1519</v>
      </c>
      <c r="C203" s="3" t="s">
        <v>77</v>
      </c>
      <c r="D203" s="3">
        <v>126</v>
      </c>
      <c r="E203" s="47">
        <v>57964486</v>
      </c>
      <c r="F203" s="167">
        <v>100</v>
      </c>
      <c r="G203" s="167"/>
      <c r="H203" s="167">
        <f t="shared" si="4"/>
        <v>100</v>
      </c>
    </row>
    <row r="204" spans="1:8">
      <c r="A204" s="25">
        <v>45205</v>
      </c>
      <c r="B204" s="3" t="s">
        <v>204</v>
      </c>
      <c r="C204" s="3" t="s">
        <v>359</v>
      </c>
      <c r="D204" s="3">
        <v>110</v>
      </c>
      <c r="E204" s="47">
        <v>13464498</v>
      </c>
      <c r="F204" s="167">
        <v>200</v>
      </c>
      <c r="G204" s="167"/>
      <c r="H204" s="167">
        <f t="shared" si="4"/>
        <v>200</v>
      </c>
    </row>
    <row r="205" spans="1:8">
      <c r="A205" s="191">
        <v>45209</v>
      </c>
      <c r="B205" s="190" t="s">
        <v>20</v>
      </c>
      <c r="C205" s="190" t="s">
        <v>1575</v>
      </c>
      <c r="D205" s="190" t="s">
        <v>1423</v>
      </c>
      <c r="E205" s="200">
        <v>58008234</v>
      </c>
      <c r="F205" s="192"/>
      <c r="G205" s="192">
        <v>800</v>
      </c>
      <c r="H205" s="167">
        <f t="shared" si="4"/>
        <v>800</v>
      </c>
    </row>
    <row r="206" spans="1:8">
      <c r="A206" s="193">
        <v>45209</v>
      </c>
      <c r="B206" s="194" t="s">
        <v>1135</v>
      </c>
      <c r="C206" s="194" t="s">
        <v>77</v>
      </c>
      <c r="D206" s="194">
        <v>32</v>
      </c>
      <c r="E206" s="201">
        <v>13474074</v>
      </c>
      <c r="F206" s="195">
        <v>200</v>
      </c>
      <c r="G206" s="195"/>
      <c r="H206" s="167">
        <f t="shared" si="4"/>
        <v>200</v>
      </c>
    </row>
    <row r="207" spans="1:8">
      <c r="A207" s="193">
        <v>45209</v>
      </c>
      <c r="B207" s="194" t="s">
        <v>433</v>
      </c>
      <c r="C207" s="194" t="s">
        <v>20</v>
      </c>
      <c r="D207" s="194">
        <v>26</v>
      </c>
      <c r="E207" s="201">
        <v>1469</v>
      </c>
      <c r="F207" s="195">
        <v>200</v>
      </c>
      <c r="G207" s="195"/>
      <c r="H207" s="167">
        <f t="shared" si="4"/>
        <v>200</v>
      </c>
    </row>
    <row r="208" spans="1:8">
      <c r="A208" s="193">
        <v>45210</v>
      </c>
      <c r="B208" s="194" t="s">
        <v>433</v>
      </c>
      <c r="C208" s="194" t="s">
        <v>20</v>
      </c>
      <c r="D208" s="194">
        <v>26</v>
      </c>
      <c r="E208" s="201">
        <v>1470</v>
      </c>
      <c r="F208" s="195">
        <v>150</v>
      </c>
      <c r="G208" s="195"/>
      <c r="H208" s="167">
        <f t="shared" si="4"/>
        <v>150</v>
      </c>
    </row>
    <row r="209" spans="1:8">
      <c r="A209" s="193">
        <v>45210</v>
      </c>
      <c r="B209" s="194" t="s">
        <v>14</v>
      </c>
      <c r="C209" s="194" t="s">
        <v>14</v>
      </c>
      <c r="D209" s="194" t="s">
        <v>1423</v>
      </c>
      <c r="E209" s="201">
        <v>13477671</v>
      </c>
      <c r="F209" s="195"/>
      <c r="G209" s="195">
        <v>1025.28</v>
      </c>
      <c r="H209" s="167">
        <f t="shared" si="4"/>
        <v>1025.28</v>
      </c>
    </row>
    <row r="210" spans="1:8">
      <c r="A210" s="193">
        <v>45210</v>
      </c>
      <c r="B210" s="194" t="s">
        <v>1448</v>
      </c>
      <c r="C210" s="194" t="s">
        <v>80</v>
      </c>
      <c r="D210" s="194">
        <v>31</v>
      </c>
      <c r="E210" s="201">
        <v>1471</v>
      </c>
      <c r="F210" s="195">
        <v>350</v>
      </c>
      <c r="G210" s="195"/>
      <c r="H210" s="167">
        <f t="shared" si="4"/>
        <v>350</v>
      </c>
    </row>
    <row r="211" spans="1:8">
      <c r="A211" s="193">
        <v>45210</v>
      </c>
      <c r="B211" s="194" t="s">
        <v>204</v>
      </c>
      <c r="C211" s="194" t="s">
        <v>359</v>
      </c>
      <c r="D211" s="194">
        <v>111</v>
      </c>
      <c r="E211" s="201">
        <v>1472</v>
      </c>
      <c r="F211" s="195">
        <v>340</v>
      </c>
      <c r="G211" s="195"/>
      <c r="H211" s="167">
        <f t="shared" si="4"/>
        <v>340</v>
      </c>
    </row>
    <row r="212" spans="1:8">
      <c r="A212" s="191">
        <v>45210</v>
      </c>
      <c r="B212" s="190" t="s">
        <v>1139</v>
      </c>
      <c r="C212" s="190" t="s">
        <v>355</v>
      </c>
      <c r="D212" s="190">
        <v>26</v>
      </c>
      <c r="E212" s="200">
        <v>1473</v>
      </c>
      <c r="F212" s="192">
        <v>1000</v>
      </c>
      <c r="G212" s="192"/>
      <c r="H212" s="167">
        <f t="shared" si="4"/>
        <v>1000</v>
      </c>
    </row>
    <row r="213" spans="1:8">
      <c r="A213" s="191">
        <v>45211</v>
      </c>
      <c r="B213" s="190" t="s">
        <v>433</v>
      </c>
      <c r="C213" s="190" t="s">
        <v>20</v>
      </c>
      <c r="D213" s="190">
        <v>26</v>
      </c>
      <c r="E213" s="200">
        <v>1474</v>
      </c>
      <c r="F213" s="192">
        <v>150</v>
      </c>
      <c r="G213" s="192"/>
      <c r="H213" s="167">
        <f t="shared" si="4"/>
        <v>150</v>
      </c>
    </row>
    <row r="214" spans="1:8">
      <c r="A214" s="191">
        <v>45211</v>
      </c>
      <c r="B214" s="190" t="s">
        <v>1135</v>
      </c>
      <c r="C214" s="190" t="s">
        <v>308</v>
      </c>
      <c r="D214" s="190">
        <v>33</v>
      </c>
      <c r="E214" s="200">
        <v>1475</v>
      </c>
      <c r="F214" s="192">
        <v>200</v>
      </c>
      <c r="G214" s="192"/>
      <c r="H214" s="167">
        <f t="shared" si="4"/>
        <v>200</v>
      </c>
    </row>
    <row r="215" spans="1:8">
      <c r="A215" s="25">
        <v>45212</v>
      </c>
      <c r="B215" s="3" t="s">
        <v>204</v>
      </c>
      <c r="C215" s="3" t="s">
        <v>359</v>
      </c>
      <c r="D215" s="3">
        <v>112</v>
      </c>
      <c r="E215" s="47">
        <v>1477</v>
      </c>
      <c r="F215" s="167">
        <v>300</v>
      </c>
      <c r="G215" s="167"/>
      <c r="H215" s="167">
        <f t="shared" si="4"/>
        <v>300</v>
      </c>
    </row>
    <row r="216" spans="1:8">
      <c r="A216" s="25">
        <v>45212</v>
      </c>
      <c r="B216" s="3" t="s">
        <v>1448</v>
      </c>
      <c r="C216" s="3" t="s">
        <v>1540</v>
      </c>
      <c r="D216" s="3">
        <v>36</v>
      </c>
      <c r="E216" s="47">
        <v>58039637</v>
      </c>
      <c r="F216" s="167">
        <v>270</v>
      </c>
      <c r="G216" s="167">
        <v>365</v>
      </c>
      <c r="H216" s="167">
        <f t="shared" si="4"/>
        <v>635</v>
      </c>
    </row>
    <row r="217" spans="1:8">
      <c r="A217" s="25">
        <v>45212</v>
      </c>
      <c r="B217" s="3" t="s">
        <v>356</v>
      </c>
      <c r="C217" s="3" t="s">
        <v>1539</v>
      </c>
      <c r="D217" s="3" t="s">
        <v>1147</v>
      </c>
      <c r="E217" s="47">
        <v>1478</v>
      </c>
      <c r="F217" s="167">
        <v>100</v>
      </c>
      <c r="G217" s="167"/>
      <c r="H217" s="167">
        <f t="shared" si="4"/>
        <v>100</v>
      </c>
    </row>
    <row r="218" spans="1:8">
      <c r="A218" s="25">
        <v>45212</v>
      </c>
      <c r="B218" s="3" t="s">
        <v>1122</v>
      </c>
      <c r="C218" s="3" t="s">
        <v>1122</v>
      </c>
      <c r="D218" s="3" t="s">
        <v>1147</v>
      </c>
      <c r="E218" s="47">
        <v>1479</v>
      </c>
      <c r="F218" s="167">
        <v>200</v>
      </c>
      <c r="G218" s="167"/>
      <c r="H218" s="167">
        <f t="shared" si="4"/>
        <v>200</v>
      </c>
    </row>
    <row r="219" spans="1:8">
      <c r="A219" s="25">
        <v>45215</v>
      </c>
      <c r="B219" s="3" t="s">
        <v>1545</v>
      </c>
      <c r="C219" s="3" t="s">
        <v>1447</v>
      </c>
      <c r="D219" s="3" t="s">
        <v>1157</v>
      </c>
      <c r="E219" s="47">
        <v>41363769</v>
      </c>
      <c r="F219" s="167">
        <v>166.83</v>
      </c>
      <c r="G219" s="167"/>
      <c r="H219" s="167">
        <f t="shared" si="4"/>
        <v>166.83</v>
      </c>
    </row>
    <row r="220" spans="1:8">
      <c r="A220" s="25">
        <v>45215</v>
      </c>
      <c r="B220" s="3" t="s">
        <v>1448</v>
      </c>
      <c r="C220" s="3" t="s">
        <v>308</v>
      </c>
      <c r="D220" s="3">
        <v>38</v>
      </c>
      <c r="E220" s="47">
        <v>58092472</v>
      </c>
      <c r="F220" s="167">
        <v>200</v>
      </c>
      <c r="G220" s="167"/>
      <c r="H220" s="167">
        <f t="shared" si="4"/>
        <v>200</v>
      </c>
    </row>
    <row r="221" spans="1:8">
      <c r="A221" s="25">
        <v>45215</v>
      </c>
      <c r="B221" s="3" t="s">
        <v>1135</v>
      </c>
      <c r="C221" s="3" t="s">
        <v>77</v>
      </c>
      <c r="D221" s="3"/>
      <c r="E221" s="47">
        <v>58101371</v>
      </c>
      <c r="F221" s="167">
        <v>200</v>
      </c>
      <c r="G221" s="167"/>
      <c r="H221" s="167">
        <f t="shared" si="4"/>
        <v>200</v>
      </c>
    </row>
    <row r="222" spans="1:8">
      <c r="A222" s="25">
        <v>45216</v>
      </c>
      <c r="B222" s="3" t="s">
        <v>1448</v>
      </c>
      <c r="C222" s="3" t="s">
        <v>80</v>
      </c>
      <c r="D222" s="3">
        <v>39</v>
      </c>
      <c r="E222" s="47">
        <v>1480</v>
      </c>
      <c r="F222" s="167">
        <v>1550</v>
      </c>
      <c r="G222" s="167"/>
      <c r="H222" s="167">
        <f t="shared" si="4"/>
        <v>1550</v>
      </c>
    </row>
    <row r="223" spans="1:8">
      <c r="A223" s="25">
        <v>45216</v>
      </c>
      <c r="B223" s="3" t="s">
        <v>433</v>
      </c>
      <c r="C223" s="3" t="s">
        <v>20</v>
      </c>
      <c r="D223" s="3"/>
      <c r="E223" s="47">
        <v>1483</v>
      </c>
      <c r="F223" s="167">
        <v>2500</v>
      </c>
      <c r="G223" s="167"/>
      <c r="H223" s="167">
        <f t="shared" si="4"/>
        <v>2500</v>
      </c>
    </row>
    <row r="224" spans="1:8">
      <c r="A224" s="25">
        <v>45216</v>
      </c>
      <c r="B224" s="3" t="s">
        <v>1546</v>
      </c>
      <c r="C224" s="3" t="s">
        <v>355</v>
      </c>
      <c r="D224" s="3"/>
      <c r="E224" s="47">
        <v>1486</v>
      </c>
      <c r="F224" s="167">
        <v>632.79</v>
      </c>
      <c r="G224" s="167"/>
      <c r="H224" s="167">
        <f t="shared" si="4"/>
        <v>632.79</v>
      </c>
    </row>
    <row r="225" spans="1:8">
      <c r="A225" s="25">
        <v>45217</v>
      </c>
      <c r="B225" s="3" t="s">
        <v>1135</v>
      </c>
      <c r="C225" s="3" t="s">
        <v>77</v>
      </c>
      <c r="D225" s="3" t="s">
        <v>1564</v>
      </c>
      <c r="E225" s="47">
        <v>58131413</v>
      </c>
      <c r="F225" s="205">
        <v>470</v>
      </c>
      <c r="G225" s="167"/>
      <c r="H225" s="167">
        <f t="shared" si="4"/>
        <v>470</v>
      </c>
    </row>
    <row r="226" spans="1:8">
      <c r="A226" s="25">
        <v>45217</v>
      </c>
      <c r="B226" s="3" t="s">
        <v>1562</v>
      </c>
      <c r="C226" s="3" t="s">
        <v>308</v>
      </c>
      <c r="D226" s="3" t="s">
        <v>1564</v>
      </c>
      <c r="E226" s="47">
        <v>1487</v>
      </c>
      <c r="F226" s="205">
        <v>160</v>
      </c>
      <c r="G226" s="167"/>
      <c r="H226" s="167">
        <f t="shared" si="4"/>
        <v>160</v>
      </c>
    </row>
    <row r="227" spans="1:8">
      <c r="A227" s="25">
        <v>45218</v>
      </c>
      <c r="B227" s="3" t="s">
        <v>1566</v>
      </c>
      <c r="C227" s="3" t="s">
        <v>1447</v>
      </c>
      <c r="D227" s="3">
        <v>2002</v>
      </c>
      <c r="E227" s="47">
        <v>581457</v>
      </c>
      <c r="F227" s="167">
        <v>30</v>
      </c>
      <c r="G227" s="167"/>
      <c r="H227" s="167">
        <f t="shared" si="4"/>
        <v>30</v>
      </c>
    </row>
    <row r="228" spans="1:8">
      <c r="A228" s="25">
        <v>45218</v>
      </c>
      <c r="B228" s="3" t="s">
        <v>204</v>
      </c>
      <c r="C228" s="3" t="s">
        <v>359</v>
      </c>
      <c r="D228" s="3" t="s">
        <v>1564</v>
      </c>
      <c r="E228" s="47">
        <v>1488</v>
      </c>
      <c r="F228" s="205">
        <v>370</v>
      </c>
      <c r="G228" s="167"/>
      <c r="H228" s="167">
        <f t="shared" si="4"/>
        <v>370</v>
      </c>
    </row>
    <row r="229" spans="1:8">
      <c r="A229" s="25">
        <v>45218</v>
      </c>
      <c r="B229" s="3" t="s">
        <v>1563</v>
      </c>
      <c r="C229" s="3" t="s">
        <v>287</v>
      </c>
      <c r="D229" s="3">
        <v>1288</v>
      </c>
      <c r="E229" s="47">
        <v>1491</v>
      </c>
      <c r="F229" s="167">
        <v>1100</v>
      </c>
      <c r="G229" s="167"/>
      <c r="H229" s="167">
        <f t="shared" si="4"/>
        <v>1100</v>
      </c>
    </row>
    <row r="230" spans="1:8">
      <c r="A230" s="25">
        <v>45218</v>
      </c>
      <c r="B230" s="3" t="s">
        <v>1274</v>
      </c>
      <c r="C230" s="3" t="s">
        <v>1102</v>
      </c>
      <c r="D230" s="3">
        <v>1412</v>
      </c>
      <c r="E230" s="47">
        <v>13531383</v>
      </c>
      <c r="F230" s="167">
        <v>550</v>
      </c>
      <c r="G230" s="167"/>
      <c r="H230" s="167">
        <f t="shared" si="4"/>
        <v>550</v>
      </c>
    </row>
    <row r="231" spans="1:8">
      <c r="A231" s="25">
        <v>45219</v>
      </c>
      <c r="B231" s="3" t="s">
        <v>433</v>
      </c>
      <c r="C231" s="3" t="s">
        <v>20</v>
      </c>
      <c r="D231" s="3" t="s">
        <v>1564</v>
      </c>
      <c r="E231" s="47">
        <v>1492</v>
      </c>
      <c r="F231" s="205">
        <v>200</v>
      </c>
      <c r="G231" s="167"/>
      <c r="H231" s="167">
        <f t="shared" si="4"/>
        <v>200</v>
      </c>
    </row>
    <row r="232" spans="1:8">
      <c r="A232" s="25">
        <v>45219</v>
      </c>
      <c r="B232" s="3" t="s">
        <v>1562</v>
      </c>
      <c r="C232" s="3" t="s">
        <v>308</v>
      </c>
      <c r="D232" s="3" t="s">
        <v>1564</v>
      </c>
      <c r="E232" s="47">
        <v>1493</v>
      </c>
      <c r="F232" s="205">
        <v>300</v>
      </c>
      <c r="G232" s="167"/>
      <c r="H232" s="167">
        <f t="shared" si="4"/>
        <v>300</v>
      </c>
    </row>
    <row r="233" spans="1:8">
      <c r="A233" s="25">
        <v>45219</v>
      </c>
      <c r="B233" s="3" t="s">
        <v>1214</v>
      </c>
      <c r="C233" s="3" t="s">
        <v>308</v>
      </c>
      <c r="D233" s="3">
        <v>2745</v>
      </c>
      <c r="E233" s="203">
        <v>58158332</v>
      </c>
      <c r="F233" s="167">
        <v>2000</v>
      </c>
      <c r="G233" s="167"/>
      <c r="H233" s="167">
        <f t="shared" si="4"/>
        <v>2000</v>
      </c>
    </row>
    <row r="234" spans="1:8">
      <c r="A234" s="25">
        <v>45222</v>
      </c>
      <c r="B234" s="3" t="s">
        <v>1448</v>
      </c>
      <c r="C234" s="3" t="s">
        <v>80</v>
      </c>
      <c r="D234" s="3" t="s">
        <v>1564</v>
      </c>
      <c r="E234" s="47">
        <v>1495</v>
      </c>
      <c r="F234" s="204">
        <v>151</v>
      </c>
      <c r="G234" s="167"/>
      <c r="H234" s="167">
        <f t="shared" si="4"/>
        <v>151</v>
      </c>
    </row>
    <row r="235" spans="1:8">
      <c r="A235" s="25">
        <v>45222</v>
      </c>
      <c r="B235" s="3" t="s">
        <v>433</v>
      </c>
      <c r="C235" s="3" t="s">
        <v>20</v>
      </c>
      <c r="D235" s="3" t="s">
        <v>1564</v>
      </c>
      <c r="E235" s="47">
        <v>1496</v>
      </c>
      <c r="F235" s="205">
        <v>2000</v>
      </c>
      <c r="G235" s="167"/>
      <c r="H235" s="167">
        <f t="shared" si="4"/>
        <v>2000</v>
      </c>
    </row>
    <row r="236" spans="1:8">
      <c r="A236" s="25">
        <v>45222</v>
      </c>
      <c r="B236" s="3" t="s">
        <v>1562</v>
      </c>
      <c r="C236" s="3" t="s">
        <v>308</v>
      </c>
      <c r="D236" s="3" t="s">
        <v>1564</v>
      </c>
      <c r="E236" s="47">
        <v>1497</v>
      </c>
      <c r="F236" s="205">
        <v>400</v>
      </c>
      <c r="G236" s="167"/>
      <c r="H236" s="167">
        <f t="shared" si="4"/>
        <v>400</v>
      </c>
    </row>
    <row r="237" spans="1:8">
      <c r="A237" s="25">
        <v>45223</v>
      </c>
      <c r="B237" s="3" t="s">
        <v>433</v>
      </c>
      <c r="C237" s="3" t="s">
        <v>20</v>
      </c>
      <c r="D237" s="3" t="s">
        <v>1564</v>
      </c>
      <c r="E237" s="47">
        <v>1502</v>
      </c>
      <c r="F237" s="205">
        <v>150</v>
      </c>
      <c r="G237" s="167"/>
      <c r="H237" s="167">
        <f t="shared" si="4"/>
        <v>150</v>
      </c>
    </row>
    <row r="238" spans="1:8">
      <c r="A238" s="25">
        <v>45223</v>
      </c>
      <c r="B238" s="3" t="s">
        <v>1562</v>
      </c>
      <c r="C238" s="3" t="s">
        <v>77</v>
      </c>
      <c r="D238" s="3" t="s">
        <v>1564</v>
      </c>
      <c r="E238" s="47">
        <v>1501</v>
      </c>
      <c r="F238" s="205">
        <v>150</v>
      </c>
      <c r="G238" s="167"/>
      <c r="H238" s="167">
        <f t="shared" si="4"/>
        <v>150</v>
      </c>
    </row>
    <row r="239" spans="1:8">
      <c r="A239" s="25">
        <v>45224</v>
      </c>
      <c r="B239" s="3" t="s">
        <v>1448</v>
      </c>
      <c r="C239" s="3" t="s">
        <v>1590</v>
      </c>
      <c r="D239" s="3" t="s">
        <v>1564</v>
      </c>
      <c r="E239" s="47">
        <v>1503</v>
      </c>
      <c r="F239" s="204">
        <v>130</v>
      </c>
      <c r="G239" s="167">
        <v>70</v>
      </c>
      <c r="H239" s="167">
        <f t="shared" si="4"/>
        <v>200</v>
      </c>
    </row>
    <row r="240" spans="1:8">
      <c r="A240" s="25">
        <v>45224</v>
      </c>
      <c r="B240" s="3" t="s">
        <v>1448</v>
      </c>
      <c r="C240" s="3" t="s">
        <v>77</v>
      </c>
      <c r="D240" s="3" t="s">
        <v>1564</v>
      </c>
      <c r="E240" s="47">
        <v>58216156</v>
      </c>
      <c r="F240" s="204">
        <v>1550</v>
      </c>
      <c r="G240" s="167"/>
      <c r="H240" s="167">
        <f t="shared" si="4"/>
        <v>1550</v>
      </c>
    </row>
    <row r="241" spans="1:8">
      <c r="A241" s="25">
        <v>45224</v>
      </c>
      <c r="B241" s="3" t="s">
        <v>1591</v>
      </c>
      <c r="C241" s="3" t="s">
        <v>1200</v>
      </c>
      <c r="D241" s="3" t="s">
        <v>1592</v>
      </c>
      <c r="E241" s="47">
        <v>1600022</v>
      </c>
      <c r="F241" s="167">
        <v>100</v>
      </c>
      <c r="G241" s="167"/>
      <c r="H241" s="167">
        <f t="shared" si="4"/>
        <v>100</v>
      </c>
    </row>
    <row r="242" spans="1:8">
      <c r="A242" s="25">
        <v>45225</v>
      </c>
      <c r="B242" s="3" t="s">
        <v>1448</v>
      </c>
      <c r="C242" s="3" t="s">
        <v>254</v>
      </c>
      <c r="D242" s="3" t="s">
        <v>1564</v>
      </c>
      <c r="E242" s="202">
        <v>1504</v>
      </c>
      <c r="F242" s="204">
        <v>200</v>
      </c>
      <c r="G242" s="167"/>
      <c r="H242" s="167">
        <f t="shared" si="4"/>
        <v>200</v>
      </c>
    </row>
    <row r="243" spans="1:8">
      <c r="A243" s="25">
        <v>45225</v>
      </c>
      <c r="B243" s="3" t="s">
        <v>1546</v>
      </c>
      <c r="C243" s="3" t="s">
        <v>355</v>
      </c>
      <c r="D243" s="3"/>
      <c r="E243" s="47">
        <v>1505</v>
      </c>
      <c r="F243" s="167">
        <v>500</v>
      </c>
      <c r="G243" s="167">
        <v>53.36</v>
      </c>
      <c r="H243" s="167">
        <f t="shared" si="4"/>
        <v>553.36</v>
      </c>
    </row>
    <row r="244" spans="1:8">
      <c r="A244" s="25">
        <v>45225</v>
      </c>
      <c r="B244" s="3" t="s">
        <v>1591</v>
      </c>
      <c r="C244" s="3" t="s">
        <v>1594</v>
      </c>
      <c r="D244" s="3" t="s">
        <v>1425</v>
      </c>
      <c r="E244" s="47">
        <v>58225296</v>
      </c>
      <c r="F244" s="167">
        <v>50</v>
      </c>
      <c r="G244" s="167"/>
      <c r="H244" s="167">
        <f t="shared" si="4"/>
        <v>50</v>
      </c>
    </row>
    <row r="245" spans="1:8">
      <c r="A245" s="25">
        <v>45225</v>
      </c>
      <c r="B245" s="3" t="s">
        <v>1595</v>
      </c>
      <c r="C245" s="3" t="s">
        <v>1583</v>
      </c>
      <c r="D245" s="3">
        <v>784</v>
      </c>
      <c r="E245" s="47">
        <v>58225299</v>
      </c>
      <c r="F245" s="167"/>
      <c r="G245" s="167">
        <v>369</v>
      </c>
      <c r="H245" s="167">
        <f t="shared" ref="H245:H268" si="5">F245+G245</f>
        <v>369</v>
      </c>
    </row>
    <row r="246" spans="1:8">
      <c r="A246" s="25">
        <v>45225</v>
      </c>
      <c r="B246" s="3" t="s">
        <v>1596</v>
      </c>
      <c r="C246" s="3" t="s">
        <v>1597</v>
      </c>
      <c r="D246" s="3">
        <v>2044</v>
      </c>
      <c r="E246" s="47">
        <v>58225297</v>
      </c>
      <c r="F246" s="167"/>
      <c r="G246" s="167">
        <v>489</v>
      </c>
      <c r="H246" s="167">
        <f t="shared" si="5"/>
        <v>489</v>
      </c>
    </row>
    <row r="247" spans="1:8">
      <c r="A247" s="25">
        <v>45225</v>
      </c>
      <c r="B247" s="3" t="s">
        <v>1563</v>
      </c>
      <c r="C247" s="3" t="s">
        <v>287</v>
      </c>
      <c r="D247" s="3">
        <v>2310</v>
      </c>
      <c r="E247" s="47">
        <v>58225296</v>
      </c>
      <c r="F247" s="167"/>
      <c r="G247" s="167">
        <v>1099</v>
      </c>
      <c r="H247" s="167">
        <f t="shared" si="5"/>
        <v>1099</v>
      </c>
    </row>
    <row r="248" spans="1:8">
      <c r="A248" s="25">
        <v>45225</v>
      </c>
      <c r="B248" s="3" t="s">
        <v>1598</v>
      </c>
      <c r="C248" s="3" t="s">
        <v>1308</v>
      </c>
      <c r="D248" s="3">
        <v>636</v>
      </c>
      <c r="E248" s="47" t="s">
        <v>1599</v>
      </c>
      <c r="F248" s="167"/>
      <c r="G248" s="167">
        <v>469</v>
      </c>
      <c r="H248" s="167">
        <f t="shared" si="5"/>
        <v>469</v>
      </c>
    </row>
    <row r="249" spans="1:8">
      <c r="A249" s="25">
        <v>45225</v>
      </c>
      <c r="B249" s="3" t="s">
        <v>1274</v>
      </c>
      <c r="C249" s="3" t="s">
        <v>1600</v>
      </c>
      <c r="D249" s="3" t="s">
        <v>1611</v>
      </c>
      <c r="E249" s="47" t="s">
        <v>1601</v>
      </c>
      <c r="F249" s="167"/>
      <c r="G249" s="167">
        <v>1099</v>
      </c>
      <c r="H249" s="167">
        <f t="shared" si="5"/>
        <v>1099</v>
      </c>
    </row>
    <row r="250" spans="1:8">
      <c r="A250" s="25">
        <v>45225</v>
      </c>
      <c r="B250" s="3" t="s">
        <v>1214</v>
      </c>
      <c r="C250" s="3" t="s">
        <v>1602</v>
      </c>
      <c r="D250" s="3">
        <v>2789</v>
      </c>
      <c r="E250" s="47" t="s">
        <v>1603</v>
      </c>
      <c r="F250" s="167"/>
      <c r="G250" s="167">
        <v>269</v>
      </c>
      <c r="H250" s="167">
        <f t="shared" si="5"/>
        <v>269</v>
      </c>
    </row>
    <row r="251" spans="1:8">
      <c r="A251" s="25">
        <v>45225</v>
      </c>
      <c r="B251" s="3" t="s">
        <v>1153</v>
      </c>
      <c r="C251" s="3" t="s">
        <v>1153</v>
      </c>
      <c r="D251" s="3" t="s">
        <v>1608</v>
      </c>
      <c r="E251" s="47">
        <v>58225298</v>
      </c>
      <c r="F251" s="167"/>
      <c r="G251" s="3">
        <v>78.61</v>
      </c>
      <c r="H251" s="167">
        <f t="shared" si="5"/>
        <v>78.61</v>
      </c>
    </row>
    <row r="252" spans="1:8">
      <c r="A252" s="25">
        <v>45225</v>
      </c>
      <c r="B252" s="3" t="s">
        <v>1604</v>
      </c>
      <c r="C252" s="3" t="s">
        <v>1605</v>
      </c>
      <c r="D252" s="3">
        <v>15438</v>
      </c>
      <c r="E252" s="47" t="s">
        <v>1606</v>
      </c>
      <c r="F252" s="167"/>
      <c r="G252" s="167">
        <v>291.19</v>
      </c>
      <c r="H252" s="167">
        <f t="shared" si="5"/>
        <v>291.19</v>
      </c>
    </row>
    <row r="253" spans="1:8">
      <c r="A253" s="25">
        <v>45225</v>
      </c>
      <c r="B253" s="3" t="s">
        <v>1607</v>
      </c>
      <c r="C253" s="3" t="s">
        <v>254</v>
      </c>
      <c r="D253" s="3">
        <v>220</v>
      </c>
      <c r="E253" s="47">
        <v>1506</v>
      </c>
      <c r="F253" s="167">
        <v>67.349999999999994</v>
      </c>
      <c r="G253" s="167"/>
      <c r="H253" s="167">
        <f t="shared" si="5"/>
        <v>67.349999999999994</v>
      </c>
    </row>
    <row r="254" spans="1:8">
      <c r="A254" s="25">
        <v>45225</v>
      </c>
      <c r="B254" s="3" t="s">
        <v>1609</v>
      </c>
      <c r="C254" s="3" t="s">
        <v>1364</v>
      </c>
      <c r="D254" s="3">
        <v>51</v>
      </c>
      <c r="E254" s="47" t="s">
        <v>1610</v>
      </c>
      <c r="F254" s="167"/>
      <c r="G254" s="167">
        <v>529</v>
      </c>
      <c r="H254" s="167">
        <f t="shared" si="5"/>
        <v>529</v>
      </c>
    </row>
    <row r="255" spans="1:8">
      <c r="A255" s="25">
        <v>45226</v>
      </c>
      <c r="B255" s="3" t="s">
        <v>1448</v>
      </c>
      <c r="C255" s="3" t="s">
        <v>254</v>
      </c>
      <c r="D255" s="3" t="s">
        <v>1564</v>
      </c>
      <c r="E255" s="47">
        <v>1508</v>
      </c>
      <c r="F255" s="204">
        <v>125</v>
      </c>
      <c r="G255" s="167"/>
      <c r="H255" s="167">
        <f t="shared" si="5"/>
        <v>125</v>
      </c>
    </row>
    <row r="256" spans="1:8">
      <c r="A256" s="25">
        <v>45226</v>
      </c>
      <c r="B256" s="3" t="s">
        <v>1448</v>
      </c>
      <c r="C256" s="3" t="s">
        <v>308</v>
      </c>
      <c r="D256" s="3" t="s">
        <v>1564</v>
      </c>
      <c r="E256" s="47">
        <v>1511</v>
      </c>
      <c r="F256" s="204">
        <v>1000</v>
      </c>
      <c r="G256" s="167"/>
      <c r="H256" s="167">
        <f t="shared" si="5"/>
        <v>1000</v>
      </c>
    </row>
    <row r="257" spans="1:8">
      <c r="A257" s="25">
        <v>45226</v>
      </c>
      <c r="B257" s="3" t="s">
        <v>204</v>
      </c>
      <c r="C257" s="3" t="s">
        <v>359</v>
      </c>
      <c r="D257" s="3" t="s">
        <v>1564</v>
      </c>
      <c r="E257" s="47">
        <v>1512</v>
      </c>
      <c r="F257" s="206">
        <v>280</v>
      </c>
      <c r="G257" s="167"/>
      <c r="H257" s="167">
        <f t="shared" si="5"/>
        <v>280</v>
      </c>
    </row>
    <row r="258" spans="1:8">
      <c r="A258" s="25">
        <v>45227</v>
      </c>
      <c r="B258" s="3" t="s">
        <v>1369</v>
      </c>
      <c r="C258" s="3" t="s">
        <v>1200</v>
      </c>
      <c r="D258" s="3"/>
      <c r="E258" s="47">
        <v>1513</v>
      </c>
      <c r="F258" s="18"/>
      <c r="G258" s="167">
        <v>68</v>
      </c>
      <c r="H258" s="167">
        <f t="shared" si="5"/>
        <v>68</v>
      </c>
    </row>
    <row r="259" spans="1:8">
      <c r="A259" s="25">
        <v>45229</v>
      </c>
      <c r="B259" s="3" t="s">
        <v>1135</v>
      </c>
      <c r="C259" s="3" t="s">
        <v>254</v>
      </c>
      <c r="D259" s="3" t="s">
        <v>1564</v>
      </c>
      <c r="E259" s="47">
        <v>58261053</v>
      </c>
      <c r="F259" s="18">
        <v>220</v>
      </c>
      <c r="G259" s="167"/>
      <c r="H259" s="167">
        <f t="shared" si="5"/>
        <v>220</v>
      </c>
    </row>
    <row r="260" spans="1:8">
      <c r="A260" s="25">
        <v>45229</v>
      </c>
      <c r="B260" s="3" t="s">
        <v>204</v>
      </c>
      <c r="C260" s="3" t="s">
        <v>1615</v>
      </c>
      <c r="D260" s="3" t="s">
        <v>1564</v>
      </c>
      <c r="E260" s="47" t="s">
        <v>1626</v>
      </c>
      <c r="F260" s="206">
        <v>755</v>
      </c>
      <c r="G260" s="167"/>
      <c r="H260" s="167">
        <f t="shared" si="5"/>
        <v>755</v>
      </c>
    </row>
    <row r="261" spans="1:8">
      <c r="A261" s="25"/>
      <c r="B261" s="3"/>
      <c r="C261" s="3"/>
      <c r="D261" s="3"/>
      <c r="E261" s="47"/>
      <c r="F261" s="18"/>
      <c r="G261" s="167"/>
      <c r="H261" s="167">
        <f t="shared" si="5"/>
        <v>0</v>
      </c>
    </row>
    <row r="262" spans="1:8">
      <c r="A262" s="25"/>
      <c r="B262" s="3"/>
      <c r="C262" s="3"/>
      <c r="D262" s="3"/>
      <c r="E262" s="47"/>
      <c r="F262" s="18"/>
      <c r="G262" s="167"/>
      <c r="H262" s="167">
        <f t="shared" si="5"/>
        <v>0</v>
      </c>
    </row>
    <row r="263" spans="1:8">
      <c r="A263" s="3"/>
      <c r="B263" s="3"/>
      <c r="C263" s="3"/>
      <c r="D263" s="3"/>
      <c r="E263" s="3"/>
      <c r="F263" s="18"/>
      <c r="G263" s="167"/>
      <c r="H263" s="167">
        <f t="shared" si="5"/>
        <v>0</v>
      </c>
    </row>
    <row r="264" spans="1:8">
      <c r="A264" s="3"/>
      <c r="B264" s="3"/>
      <c r="C264" s="3"/>
      <c r="D264" s="3"/>
      <c r="E264" s="3"/>
      <c r="F264" s="18"/>
      <c r="G264" s="167"/>
      <c r="H264" s="167">
        <f t="shared" si="5"/>
        <v>0</v>
      </c>
    </row>
    <row r="265" spans="1:8">
      <c r="A265" s="3"/>
      <c r="B265" s="3"/>
      <c r="C265" s="3"/>
      <c r="D265" s="3"/>
      <c r="E265" s="3"/>
      <c r="F265" s="18"/>
      <c r="G265" s="3"/>
      <c r="H265" s="167">
        <f t="shared" si="5"/>
        <v>0</v>
      </c>
    </row>
    <row r="266" spans="1:8">
      <c r="A266" s="3"/>
      <c r="B266" s="3"/>
      <c r="C266" s="3"/>
      <c r="D266" s="3"/>
      <c r="E266" s="3"/>
      <c r="F266" s="18"/>
      <c r="G266" s="3"/>
      <c r="H266" s="167">
        <f t="shared" si="5"/>
        <v>0</v>
      </c>
    </row>
    <row r="267" spans="1:8">
      <c r="A267" s="3"/>
      <c r="B267" s="3"/>
      <c r="C267" s="3"/>
      <c r="D267" s="3"/>
      <c r="E267" s="3"/>
      <c r="F267" s="18"/>
      <c r="G267" s="3"/>
      <c r="H267" s="167">
        <f t="shared" si="5"/>
        <v>0</v>
      </c>
    </row>
    <row r="268" spans="1:8">
      <c r="A268" s="3"/>
      <c r="B268" s="3"/>
      <c r="C268" s="3"/>
      <c r="D268" s="3"/>
      <c r="E268" s="3"/>
      <c r="F268" s="18"/>
      <c r="G268" s="3"/>
      <c r="H268" s="167">
        <f t="shared" si="5"/>
        <v>0</v>
      </c>
    </row>
    <row r="269" spans="1:8">
      <c r="A269" s="3"/>
      <c r="B269" s="3"/>
      <c r="C269" s="3"/>
      <c r="D269" s="3"/>
      <c r="E269" s="3"/>
      <c r="F269" s="18"/>
      <c r="G269" s="3"/>
      <c r="H269" s="3"/>
    </row>
    <row r="270" spans="1:8">
      <c r="A270" s="3"/>
      <c r="B270" s="3"/>
      <c r="C270" s="3"/>
      <c r="D270" s="3"/>
      <c r="E270" s="3"/>
      <c r="F270" s="3"/>
      <c r="G270" s="3"/>
      <c r="H270" s="3"/>
    </row>
    <row r="273" spans="1:8" ht="27">
      <c r="A273" s="240" t="s">
        <v>1636</v>
      </c>
      <c r="B273" s="241"/>
      <c r="C273" s="241"/>
      <c r="D273" s="241"/>
      <c r="E273" s="241"/>
      <c r="F273" s="241"/>
      <c r="G273" s="241"/>
      <c r="H273" s="242"/>
    </row>
    <row r="274" spans="1:8" ht="15.75">
      <c r="A274" s="176" t="s">
        <v>34</v>
      </c>
      <c r="B274" s="176" t="s">
        <v>1137</v>
      </c>
      <c r="C274" s="176" t="s">
        <v>1138</v>
      </c>
      <c r="D274" s="176" t="s">
        <v>1131</v>
      </c>
      <c r="E274" s="176" t="s">
        <v>1136</v>
      </c>
      <c r="F274" s="176" t="s">
        <v>110</v>
      </c>
      <c r="G274" s="176" t="s">
        <v>1132</v>
      </c>
      <c r="H274" s="176" t="s">
        <v>1133</v>
      </c>
    </row>
    <row r="275" spans="1:8">
      <c r="A275" s="25">
        <v>45231</v>
      </c>
      <c r="B275" s="3" t="s">
        <v>1546</v>
      </c>
      <c r="C275" s="3" t="s">
        <v>355</v>
      </c>
      <c r="D275" s="47" t="s">
        <v>1564</v>
      </c>
      <c r="E275" s="47">
        <v>1514</v>
      </c>
      <c r="F275" s="167">
        <v>1000</v>
      </c>
      <c r="G275" s="167"/>
      <c r="H275" s="167">
        <f>F275+G275</f>
        <v>1000</v>
      </c>
    </row>
    <row r="276" spans="1:8">
      <c r="A276" s="25">
        <v>45231</v>
      </c>
      <c r="B276" s="3" t="s">
        <v>204</v>
      </c>
      <c r="C276" s="3" t="s">
        <v>308</v>
      </c>
      <c r="D276" s="47" t="s">
        <v>1564</v>
      </c>
      <c r="E276" s="47">
        <v>1515</v>
      </c>
      <c r="F276" s="167">
        <v>800</v>
      </c>
      <c r="G276" s="167"/>
      <c r="H276" s="167">
        <f t="shared" ref="H276:H287" si="6">F276+G276</f>
        <v>800</v>
      </c>
    </row>
    <row r="277" spans="1:8">
      <c r="A277" s="25">
        <v>45231</v>
      </c>
      <c r="B277" s="3" t="s">
        <v>872</v>
      </c>
      <c r="C277" s="3" t="s">
        <v>872</v>
      </c>
      <c r="D277" s="47" t="s">
        <v>1147</v>
      </c>
      <c r="E277" s="47">
        <v>1516</v>
      </c>
      <c r="F277" s="167">
        <v>260</v>
      </c>
      <c r="G277" s="167"/>
      <c r="H277" s="167">
        <f t="shared" si="6"/>
        <v>260</v>
      </c>
    </row>
    <row r="278" spans="1:8">
      <c r="A278" s="25">
        <v>45231</v>
      </c>
      <c r="B278" s="3" t="s">
        <v>204</v>
      </c>
      <c r="C278" s="3" t="s">
        <v>1625</v>
      </c>
      <c r="D278" s="47" t="s">
        <v>1564</v>
      </c>
      <c r="E278" s="47">
        <v>1518</v>
      </c>
      <c r="F278" s="167">
        <v>890</v>
      </c>
      <c r="G278" s="167"/>
      <c r="H278" s="167">
        <f t="shared" si="6"/>
        <v>890</v>
      </c>
    </row>
    <row r="279" spans="1:8">
      <c r="A279" s="25">
        <v>45231</v>
      </c>
      <c r="B279" s="3" t="s">
        <v>1624</v>
      </c>
      <c r="C279" s="3" t="s">
        <v>1200</v>
      </c>
      <c r="D279" s="3" t="s">
        <v>1423</v>
      </c>
      <c r="E279" s="47">
        <v>58316368</v>
      </c>
      <c r="F279" s="18"/>
      <c r="G279" s="167">
        <v>60</v>
      </c>
      <c r="H279" s="167">
        <f t="shared" si="6"/>
        <v>60</v>
      </c>
    </row>
    <row r="280" spans="1:8">
      <c r="A280" s="25">
        <v>45231</v>
      </c>
      <c r="B280" s="3" t="s">
        <v>433</v>
      </c>
      <c r="C280" s="3" t="s">
        <v>20</v>
      </c>
      <c r="D280" s="3" t="s">
        <v>1564</v>
      </c>
      <c r="E280" s="47">
        <v>58316368</v>
      </c>
      <c r="F280" s="206">
        <v>400</v>
      </c>
      <c r="G280" s="167"/>
      <c r="H280" s="167">
        <f t="shared" si="6"/>
        <v>400</v>
      </c>
    </row>
    <row r="281" spans="1:8">
      <c r="A281" s="25">
        <v>45232</v>
      </c>
      <c r="B281" s="3" t="s">
        <v>1627</v>
      </c>
      <c r="C281" s="3" t="s">
        <v>475</v>
      </c>
      <c r="D281" s="47">
        <v>6</v>
      </c>
      <c r="E281" s="47">
        <v>58340939</v>
      </c>
      <c r="F281" s="167">
        <v>150</v>
      </c>
      <c r="G281" s="167"/>
      <c r="H281" s="167">
        <f t="shared" si="6"/>
        <v>150</v>
      </c>
    </row>
    <row r="282" spans="1:8">
      <c r="A282" s="25">
        <v>45232</v>
      </c>
      <c r="B282" s="3" t="s">
        <v>1153</v>
      </c>
      <c r="C282" s="3" t="s">
        <v>204</v>
      </c>
      <c r="D282" s="47" t="s">
        <v>1564</v>
      </c>
      <c r="E282" s="47" t="s">
        <v>1628</v>
      </c>
      <c r="F282" s="167"/>
      <c r="G282" s="167">
        <v>43</v>
      </c>
      <c r="H282" s="167">
        <f t="shared" si="6"/>
        <v>43</v>
      </c>
    </row>
    <row r="283" spans="1:8">
      <c r="A283" s="25">
        <v>45232</v>
      </c>
      <c r="B283" s="3" t="s">
        <v>1595</v>
      </c>
      <c r="C283" s="3" t="s">
        <v>1629</v>
      </c>
      <c r="D283" s="47">
        <v>784</v>
      </c>
      <c r="E283" s="47">
        <v>58340938</v>
      </c>
      <c r="F283" s="167"/>
      <c r="G283" s="167">
        <v>79</v>
      </c>
      <c r="H283" s="167">
        <f t="shared" si="6"/>
        <v>79</v>
      </c>
    </row>
    <row r="284" spans="1:8">
      <c r="A284" s="25">
        <v>45232</v>
      </c>
      <c r="B284" s="3" t="s">
        <v>1153</v>
      </c>
      <c r="C284" s="3" t="s">
        <v>1153</v>
      </c>
      <c r="D284" s="47">
        <v>169</v>
      </c>
      <c r="E284" s="47" t="s">
        <v>1630</v>
      </c>
      <c r="F284" s="167"/>
      <c r="G284" s="167">
        <v>220</v>
      </c>
      <c r="H284" s="167">
        <f t="shared" si="6"/>
        <v>220</v>
      </c>
    </row>
    <row r="285" spans="1:8">
      <c r="A285" s="25">
        <v>45232</v>
      </c>
      <c r="B285" s="3" t="s">
        <v>13</v>
      </c>
      <c r="C285" s="3" t="s">
        <v>13</v>
      </c>
      <c r="D285" s="3" t="s">
        <v>1147</v>
      </c>
      <c r="E285" s="47" t="s">
        <v>1631</v>
      </c>
      <c r="F285" s="167"/>
      <c r="G285" s="167">
        <v>241.24</v>
      </c>
      <c r="H285" s="167">
        <f t="shared" si="6"/>
        <v>241.24</v>
      </c>
    </row>
    <row r="286" spans="1:8">
      <c r="A286" s="25">
        <v>45232</v>
      </c>
      <c r="B286" s="3" t="s">
        <v>1632</v>
      </c>
      <c r="C286" s="3" t="s">
        <v>1633</v>
      </c>
      <c r="D286" s="3" t="s">
        <v>1635</v>
      </c>
      <c r="E286" s="47" t="s">
        <v>1634</v>
      </c>
      <c r="F286" s="167"/>
      <c r="G286" s="167">
        <v>529</v>
      </c>
      <c r="H286" s="167">
        <f t="shared" si="6"/>
        <v>529</v>
      </c>
    </row>
    <row r="287" spans="1:8">
      <c r="A287" s="25">
        <v>45232</v>
      </c>
      <c r="B287" s="3" t="s">
        <v>356</v>
      </c>
      <c r="C287" s="3" t="s">
        <v>356</v>
      </c>
      <c r="D287" s="3" t="s">
        <v>1147</v>
      </c>
      <c r="E287" s="47">
        <v>1517</v>
      </c>
      <c r="F287" s="167"/>
      <c r="G287" s="167">
        <v>141.26</v>
      </c>
      <c r="H287" s="167">
        <f t="shared" si="6"/>
        <v>141.26</v>
      </c>
    </row>
    <row r="288" spans="1:8">
      <c r="A288" s="25">
        <v>45236</v>
      </c>
      <c r="B288" s="3" t="s">
        <v>1135</v>
      </c>
      <c r="C288" s="3" t="s">
        <v>1642</v>
      </c>
      <c r="D288" s="3" t="s">
        <v>1564</v>
      </c>
      <c r="E288" s="47">
        <v>1519</v>
      </c>
      <c r="F288" s="167"/>
      <c r="G288" s="167">
        <v>460</v>
      </c>
      <c r="H288" s="167">
        <f>F288+G288</f>
        <v>460</v>
      </c>
    </row>
    <row r="289" spans="1:8">
      <c r="A289" s="25">
        <v>45236</v>
      </c>
      <c r="B289" s="3" t="s">
        <v>1546</v>
      </c>
      <c r="C289" s="3" t="s">
        <v>355</v>
      </c>
      <c r="D289" s="3" t="s">
        <v>1564</v>
      </c>
      <c r="E289" s="47">
        <v>1520</v>
      </c>
      <c r="F289" s="167"/>
      <c r="G289" s="167">
        <v>995.56</v>
      </c>
      <c r="H289" s="167">
        <f>F289+G289</f>
        <v>995.56</v>
      </c>
    </row>
    <row r="290" spans="1:8">
      <c r="A290" s="25">
        <v>45236</v>
      </c>
      <c r="B290" s="3" t="s">
        <v>433</v>
      </c>
      <c r="C290" s="3" t="s">
        <v>20</v>
      </c>
      <c r="D290" s="3" t="s">
        <v>1564</v>
      </c>
      <c r="E290" s="47">
        <v>1521</v>
      </c>
      <c r="F290" s="167"/>
      <c r="G290" s="167">
        <v>2200</v>
      </c>
      <c r="H290" s="167">
        <f>F290+G290</f>
        <v>2200</v>
      </c>
    </row>
    <row r="291" spans="1:8">
      <c r="A291" s="25">
        <v>45236</v>
      </c>
      <c r="B291" s="3" t="s">
        <v>1546</v>
      </c>
      <c r="C291" s="3" t="s">
        <v>273</v>
      </c>
      <c r="D291" s="3" t="s">
        <v>1564</v>
      </c>
      <c r="E291" s="47">
        <v>1523</v>
      </c>
      <c r="F291" s="167">
        <v>90</v>
      </c>
      <c r="G291" s="167"/>
      <c r="H291" s="167">
        <f t="shared" ref="H291:H354" si="7">F291+G291</f>
        <v>90</v>
      </c>
    </row>
    <row r="292" spans="1:8">
      <c r="A292" s="25">
        <v>45236</v>
      </c>
      <c r="B292" s="3" t="s">
        <v>1546</v>
      </c>
      <c r="C292" s="3" t="s">
        <v>273</v>
      </c>
      <c r="D292" s="3" t="s">
        <v>1564</v>
      </c>
      <c r="E292" s="3">
        <v>1525</v>
      </c>
      <c r="F292" s="167">
        <v>60</v>
      </c>
      <c r="G292" s="167"/>
      <c r="H292" s="167">
        <f t="shared" si="7"/>
        <v>60</v>
      </c>
    </row>
    <row r="293" spans="1:8">
      <c r="A293" s="25">
        <v>45237</v>
      </c>
      <c r="B293" s="3" t="s">
        <v>14</v>
      </c>
      <c r="C293" s="3" t="s">
        <v>14</v>
      </c>
      <c r="D293" s="3" t="s">
        <v>1638</v>
      </c>
      <c r="E293" s="3">
        <v>384</v>
      </c>
      <c r="F293" s="167"/>
      <c r="G293" s="167">
        <v>1008.44</v>
      </c>
      <c r="H293" s="167">
        <f t="shared" si="7"/>
        <v>1008.44</v>
      </c>
    </row>
    <row r="294" spans="1:8">
      <c r="A294" s="25">
        <v>45237</v>
      </c>
      <c r="B294" s="3" t="s">
        <v>1639</v>
      </c>
      <c r="C294" s="3" t="s">
        <v>308</v>
      </c>
      <c r="D294" s="3"/>
      <c r="E294" s="47">
        <v>58384733</v>
      </c>
      <c r="F294" s="167">
        <v>142.18</v>
      </c>
      <c r="G294" s="167"/>
      <c r="H294" s="167">
        <f t="shared" si="7"/>
        <v>142.18</v>
      </c>
    </row>
    <row r="295" spans="1:8">
      <c r="A295" s="25">
        <v>45237</v>
      </c>
      <c r="B295" s="3" t="s">
        <v>204</v>
      </c>
      <c r="C295" s="3" t="s">
        <v>204</v>
      </c>
      <c r="D295" s="3" t="s">
        <v>1564</v>
      </c>
      <c r="E295" s="47">
        <v>1526</v>
      </c>
      <c r="F295" s="167">
        <v>500</v>
      </c>
      <c r="G295" s="167"/>
      <c r="H295" s="167">
        <f t="shared" si="7"/>
        <v>500</v>
      </c>
    </row>
    <row r="296" spans="1:8">
      <c r="A296" s="25">
        <v>45237</v>
      </c>
      <c r="B296" s="3" t="s">
        <v>1546</v>
      </c>
      <c r="C296" s="3" t="s">
        <v>273</v>
      </c>
      <c r="D296" s="3" t="s">
        <v>1564</v>
      </c>
      <c r="E296" s="47">
        <v>1527</v>
      </c>
      <c r="F296" s="167">
        <v>200</v>
      </c>
      <c r="G296" s="167"/>
      <c r="H296" s="167">
        <f t="shared" si="7"/>
        <v>200</v>
      </c>
    </row>
    <row r="297" spans="1:8">
      <c r="A297" s="25">
        <v>45237</v>
      </c>
      <c r="B297" s="3" t="s">
        <v>1204</v>
      </c>
      <c r="C297" s="3" t="s">
        <v>1204</v>
      </c>
      <c r="D297" s="3">
        <v>29084</v>
      </c>
      <c r="E297" s="47">
        <v>58384733</v>
      </c>
      <c r="F297" s="167"/>
      <c r="G297" s="167">
        <v>3923.5</v>
      </c>
      <c r="H297" s="167">
        <f t="shared" si="7"/>
        <v>3923.5</v>
      </c>
    </row>
    <row r="298" spans="1:8">
      <c r="A298" s="25">
        <v>45238</v>
      </c>
      <c r="B298" s="3" t="s">
        <v>204</v>
      </c>
      <c r="C298" s="3" t="s">
        <v>308</v>
      </c>
      <c r="D298" s="3"/>
      <c r="E298" s="47">
        <v>1529</v>
      </c>
      <c r="F298" s="167">
        <v>170</v>
      </c>
      <c r="G298" s="167"/>
      <c r="H298" s="167">
        <f t="shared" si="7"/>
        <v>170</v>
      </c>
    </row>
    <row r="299" spans="1:8">
      <c r="A299" s="25">
        <v>45238</v>
      </c>
      <c r="B299" s="3" t="s">
        <v>1546</v>
      </c>
      <c r="C299" s="3" t="s">
        <v>273</v>
      </c>
      <c r="D299" s="3"/>
      <c r="E299" s="47">
        <v>1530</v>
      </c>
      <c r="F299" s="167">
        <v>280</v>
      </c>
      <c r="G299" s="167"/>
      <c r="H299" s="167">
        <f t="shared" si="7"/>
        <v>280</v>
      </c>
    </row>
    <row r="300" spans="1:8">
      <c r="A300" s="191">
        <v>45238</v>
      </c>
      <c r="B300" s="190" t="s">
        <v>1661</v>
      </c>
      <c r="C300" s="190" t="s">
        <v>1643</v>
      </c>
      <c r="D300" s="190"/>
      <c r="E300" s="190">
        <v>1531</v>
      </c>
      <c r="F300" s="192"/>
      <c r="G300" s="192">
        <v>135</v>
      </c>
      <c r="H300" s="167">
        <f t="shared" si="7"/>
        <v>135</v>
      </c>
    </row>
    <row r="301" spans="1:8">
      <c r="A301" s="193">
        <v>45238</v>
      </c>
      <c r="B301" s="194" t="s">
        <v>433</v>
      </c>
      <c r="C301" s="194" t="s">
        <v>20</v>
      </c>
      <c r="D301" s="194"/>
      <c r="E301" s="194">
        <v>1532</v>
      </c>
      <c r="F301" s="195">
        <v>150</v>
      </c>
      <c r="G301" s="195"/>
      <c r="H301" s="167">
        <f t="shared" si="7"/>
        <v>150</v>
      </c>
    </row>
    <row r="302" spans="1:8">
      <c r="A302" s="193">
        <v>45238</v>
      </c>
      <c r="B302" s="194" t="s">
        <v>1546</v>
      </c>
      <c r="C302" s="194" t="s">
        <v>273</v>
      </c>
      <c r="D302" s="194"/>
      <c r="E302" s="194">
        <v>1533</v>
      </c>
      <c r="F302" s="195">
        <v>280</v>
      </c>
      <c r="G302" s="195"/>
      <c r="H302" s="167">
        <f t="shared" si="7"/>
        <v>280</v>
      </c>
    </row>
    <row r="303" spans="1:8">
      <c r="A303" s="193">
        <v>45238</v>
      </c>
      <c r="B303" s="194" t="s">
        <v>1369</v>
      </c>
      <c r="C303" s="194" t="s">
        <v>1200</v>
      </c>
      <c r="D303" s="194"/>
      <c r="E303" s="194">
        <v>1534</v>
      </c>
      <c r="F303" s="195"/>
      <c r="G303" s="195">
        <v>109.5</v>
      </c>
      <c r="H303" s="167">
        <f t="shared" si="7"/>
        <v>109.5</v>
      </c>
    </row>
    <row r="304" spans="1:8">
      <c r="A304" s="193">
        <v>45240</v>
      </c>
      <c r="B304" s="194" t="s">
        <v>1658</v>
      </c>
      <c r="C304" s="194" t="s">
        <v>308</v>
      </c>
      <c r="D304" s="194"/>
      <c r="E304" s="194">
        <v>13633825</v>
      </c>
      <c r="F304" s="195">
        <v>1000</v>
      </c>
      <c r="G304" s="195"/>
      <c r="H304" s="167">
        <f t="shared" si="7"/>
        <v>1000</v>
      </c>
    </row>
    <row r="305" spans="1:8">
      <c r="A305" s="193">
        <v>45240</v>
      </c>
      <c r="B305" s="194" t="s">
        <v>433</v>
      </c>
      <c r="C305" s="194" t="s">
        <v>1659</v>
      </c>
      <c r="D305" s="194"/>
      <c r="E305" s="194">
        <v>13633825</v>
      </c>
      <c r="F305" s="195"/>
      <c r="G305" s="195">
        <v>800</v>
      </c>
      <c r="H305" s="167">
        <f t="shared" si="7"/>
        <v>800</v>
      </c>
    </row>
    <row r="306" spans="1:8">
      <c r="A306" s="193">
        <v>45240</v>
      </c>
      <c r="B306" s="194" t="s">
        <v>1546</v>
      </c>
      <c r="C306" s="194" t="s">
        <v>273</v>
      </c>
      <c r="D306" s="194"/>
      <c r="E306" s="194">
        <v>1536</v>
      </c>
      <c r="F306" s="195">
        <v>200</v>
      </c>
      <c r="G306" s="195"/>
      <c r="H306" s="167">
        <f t="shared" si="7"/>
        <v>200</v>
      </c>
    </row>
    <row r="307" spans="1:8">
      <c r="A307" s="191">
        <v>45240</v>
      </c>
      <c r="B307" s="190" t="s">
        <v>1448</v>
      </c>
      <c r="C307" s="190" t="s">
        <v>254</v>
      </c>
      <c r="D307" s="190"/>
      <c r="E307" s="190">
        <v>1537</v>
      </c>
      <c r="F307" s="192">
        <v>100</v>
      </c>
      <c r="G307" s="192"/>
      <c r="H307" s="167">
        <f t="shared" si="7"/>
        <v>100</v>
      </c>
    </row>
    <row r="308" spans="1:8">
      <c r="A308" s="191">
        <v>45240</v>
      </c>
      <c r="B308" s="190" t="s">
        <v>204</v>
      </c>
      <c r="C308" s="190" t="s">
        <v>1660</v>
      </c>
      <c r="D308" s="190"/>
      <c r="E308" s="190">
        <v>1538</v>
      </c>
      <c r="F308" s="192"/>
      <c r="G308" s="192">
        <v>500</v>
      </c>
      <c r="H308" s="167">
        <f t="shared" si="7"/>
        <v>500</v>
      </c>
    </row>
    <row r="309" spans="1:8">
      <c r="A309" s="191">
        <v>45240</v>
      </c>
      <c r="B309" s="190" t="s">
        <v>751</v>
      </c>
      <c r="C309" s="190" t="s">
        <v>308</v>
      </c>
      <c r="D309" s="190"/>
      <c r="E309" s="190">
        <v>1539</v>
      </c>
      <c r="F309" s="192">
        <v>150</v>
      </c>
      <c r="G309" s="192"/>
      <c r="H309" s="167">
        <f t="shared" si="7"/>
        <v>150</v>
      </c>
    </row>
    <row r="310" spans="1:8">
      <c r="A310" s="25">
        <v>45240</v>
      </c>
      <c r="B310" s="3" t="s">
        <v>1661</v>
      </c>
      <c r="C310" s="3" t="s">
        <v>1643</v>
      </c>
      <c r="D310" s="3"/>
      <c r="E310" s="3">
        <v>1540</v>
      </c>
      <c r="F310" s="167"/>
      <c r="G310" s="167">
        <v>150</v>
      </c>
      <c r="H310" s="167">
        <f t="shared" si="7"/>
        <v>150</v>
      </c>
    </row>
    <row r="311" spans="1:8">
      <c r="A311" s="25">
        <v>41592</v>
      </c>
      <c r="B311" s="3" t="s">
        <v>872</v>
      </c>
      <c r="C311" s="3" t="s">
        <v>273</v>
      </c>
      <c r="D311" s="3"/>
      <c r="E311" s="3">
        <v>1544</v>
      </c>
      <c r="F311" s="167">
        <v>150</v>
      </c>
      <c r="G311" s="167"/>
      <c r="H311" s="167">
        <f t="shared" si="7"/>
        <v>150</v>
      </c>
    </row>
    <row r="312" spans="1:8">
      <c r="A312" s="25">
        <v>45244</v>
      </c>
      <c r="B312" s="3" t="s">
        <v>204</v>
      </c>
      <c r="C312" s="3" t="s">
        <v>1122</v>
      </c>
      <c r="D312" s="3"/>
      <c r="E312" s="3">
        <v>1545</v>
      </c>
      <c r="F312" s="167">
        <v>365</v>
      </c>
      <c r="G312" s="167"/>
      <c r="H312" s="167">
        <f t="shared" si="7"/>
        <v>365</v>
      </c>
    </row>
    <row r="313" spans="1:8">
      <c r="A313" s="25">
        <v>45244</v>
      </c>
      <c r="B313" s="3" t="s">
        <v>433</v>
      </c>
      <c r="C313" s="3" t="s">
        <v>20</v>
      </c>
      <c r="D313" s="3"/>
      <c r="E313" s="3">
        <v>1543</v>
      </c>
      <c r="F313" s="167">
        <v>250</v>
      </c>
      <c r="G313" s="167"/>
      <c r="H313" s="167">
        <f t="shared" si="7"/>
        <v>250</v>
      </c>
    </row>
    <row r="314" spans="1:8">
      <c r="A314" s="25">
        <v>45244</v>
      </c>
      <c r="B314" s="3" t="s">
        <v>1448</v>
      </c>
      <c r="C314" s="3" t="s">
        <v>254</v>
      </c>
      <c r="D314" s="3"/>
      <c r="E314" s="3">
        <v>1546</v>
      </c>
      <c r="F314" s="167">
        <v>1500</v>
      </c>
      <c r="G314" s="167"/>
      <c r="H314" s="167">
        <f t="shared" si="7"/>
        <v>1500</v>
      </c>
    </row>
    <row r="315" spans="1:8">
      <c r="A315" s="25">
        <v>45244</v>
      </c>
      <c r="B315" s="3" t="s">
        <v>751</v>
      </c>
      <c r="C315" s="3" t="s">
        <v>308</v>
      </c>
      <c r="D315" s="3"/>
      <c r="E315" s="3">
        <v>1547</v>
      </c>
      <c r="F315" s="167">
        <v>200</v>
      </c>
      <c r="G315" s="167"/>
      <c r="H315" s="167">
        <f t="shared" si="7"/>
        <v>200</v>
      </c>
    </row>
    <row r="316" spans="1:8">
      <c r="A316" s="25">
        <v>45245</v>
      </c>
      <c r="B316" s="3" t="s">
        <v>204</v>
      </c>
      <c r="C316" s="3" t="s">
        <v>1674</v>
      </c>
      <c r="D316" s="3"/>
      <c r="E316" s="3">
        <v>1548</v>
      </c>
      <c r="F316" s="167">
        <v>465</v>
      </c>
      <c r="G316" s="167"/>
      <c r="H316" s="167">
        <f t="shared" si="7"/>
        <v>465</v>
      </c>
    </row>
    <row r="317" spans="1:8">
      <c r="A317" s="25">
        <v>45245</v>
      </c>
      <c r="B317" s="3" t="s">
        <v>204</v>
      </c>
      <c r="C317" s="3" t="s">
        <v>1675</v>
      </c>
      <c r="D317" s="3"/>
      <c r="E317" s="3">
        <v>1549</v>
      </c>
      <c r="F317" s="167">
        <v>450</v>
      </c>
      <c r="G317" s="167"/>
      <c r="H317" s="167">
        <f t="shared" si="7"/>
        <v>450</v>
      </c>
    </row>
    <row r="318" spans="1:8">
      <c r="A318" s="25">
        <v>45245</v>
      </c>
      <c r="B318" s="3" t="s">
        <v>1658</v>
      </c>
      <c r="C318" s="3" t="s">
        <v>308</v>
      </c>
      <c r="D318" s="3"/>
      <c r="E318" s="3">
        <v>58515363</v>
      </c>
      <c r="F318" s="167">
        <v>1000</v>
      </c>
      <c r="G318" s="167"/>
      <c r="H318" s="167">
        <f t="shared" si="7"/>
        <v>1000</v>
      </c>
    </row>
    <row r="319" spans="1:8">
      <c r="A319" s="25">
        <v>45245</v>
      </c>
      <c r="B319" s="3" t="s">
        <v>1676</v>
      </c>
      <c r="C319" s="3" t="s">
        <v>1200</v>
      </c>
      <c r="D319" s="3"/>
      <c r="E319" s="3">
        <v>58515362</v>
      </c>
      <c r="F319" s="167">
        <v>200</v>
      </c>
      <c r="G319" s="167"/>
      <c r="H319" s="167">
        <f t="shared" si="7"/>
        <v>200</v>
      </c>
    </row>
    <row r="320" spans="1:8">
      <c r="A320" s="25">
        <v>45246</v>
      </c>
      <c r="B320" s="3" t="s">
        <v>1546</v>
      </c>
      <c r="C320" s="3" t="s">
        <v>355</v>
      </c>
      <c r="D320" s="3"/>
      <c r="E320" s="3">
        <v>1542</v>
      </c>
      <c r="F320" s="167"/>
      <c r="G320" s="167">
        <v>1127.8499999999999</v>
      </c>
      <c r="H320" s="167">
        <f t="shared" si="7"/>
        <v>1127.8499999999999</v>
      </c>
    </row>
    <row r="321" spans="1:8">
      <c r="A321" s="25">
        <v>45246</v>
      </c>
      <c r="B321" s="3" t="s">
        <v>1682</v>
      </c>
      <c r="C321" s="3" t="s">
        <v>1313</v>
      </c>
      <c r="D321" s="3"/>
      <c r="E321" s="3">
        <v>58526159</v>
      </c>
      <c r="F321" s="167"/>
      <c r="G321" s="167">
        <v>1200</v>
      </c>
      <c r="H321" s="167">
        <f t="shared" si="7"/>
        <v>1200</v>
      </c>
    </row>
    <row r="322" spans="1:8">
      <c r="A322" s="25">
        <v>45246</v>
      </c>
      <c r="B322" s="3" t="s">
        <v>1683</v>
      </c>
      <c r="C322" s="3" t="s">
        <v>1685</v>
      </c>
      <c r="D322" s="3"/>
      <c r="E322" s="3">
        <v>58526685</v>
      </c>
      <c r="F322" s="167">
        <v>308</v>
      </c>
      <c r="G322" s="167"/>
      <c r="H322" s="167">
        <f t="shared" si="7"/>
        <v>308</v>
      </c>
    </row>
    <row r="323" spans="1:8">
      <c r="A323" s="25">
        <v>45246</v>
      </c>
      <c r="B323" s="3" t="s">
        <v>1684</v>
      </c>
      <c r="C323" s="3" t="s">
        <v>204</v>
      </c>
      <c r="D323" s="3"/>
      <c r="E323" s="3">
        <v>58551890</v>
      </c>
      <c r="F323" s="167">
        <v>285.39</v>
      </c>
      <c r="G323" s="167"/>
      <c r="H323" s="167">
        <f t="shared" si="7"/>
        <v>285.39</v>
      </c>
    </row>
    <row r="324" spans="1:8">
      <c r="A324" s="25">
        <v>45246</v>
      </c>
      <c r="B324" s="3" t="s">
        <v>1686</v>
      </c>
      <c r="C324" s="3" t="s">
        <v>204</v>
      </c>
      <c r="D324" s="3"/>
      <c r="E324" s="3" t="s">
        <v>1692</v>
      </c>
      <c r="F324" s="167">
        <v>100</v>
      </c>
      <c r="G324" s="167"/>
      <c r="H324" s="167">
        <f t="shared" si="7"/>
        <v>100</v>
      </c>
    </row>
    <row r="325" spans="1:8">
      <c r="A325" s="25">
        <v>45247</v>
      </c>
      <c r="B325" s="3" t="s">
        <v>433</v>
      </c>
      <c r="C325" s="3" t="s">
        <v>20</v>
      </c>
      <c r="D325" s="3"/>
      <c r="E325" s="3">
        <v>1550</v>
      </c>
      <c r="F325" s="167">
        <v>2200</v>
      </c>
      <c r="G325" s="167"/>
      <c r="H325" s="167">
        <f t="shared" si="7"/>
        <v>2200</v>
      </c>
    </row>
    <row r="326" spans="1:8">
      <c r="A326" s="25">
        <v>45247</v>
      </c>
      <c r="B326" s="3" t="s">
        <v>1690</v>
      </c>
      <c r="C326" s="3" t="s">
        <v>204</v>
      </c>
      <c r="D326" s="3"/>
      <c r="E326" s="3">
        <v>58551890</v>
      </c>
      <c r="F326" s="167">
        <v>169</v>
      </c>
      <c r="G326" s="167"/>
      <c r="H326" s="167">
        <f t="shared" si="7"/>
        <v>169</v>
      </c>
    </row>
    <row r="327" spans="1:8">
      <c r="A327" s="25">
        <v>45247</v>
      </c>
      <c r="B327" s="3" t="s">
        <v>1691</v>
      </c>
      <c r="C327" s="3" t="s">
        <v>273</v>
      </c>
      <c r="D327" s="3" t="s">
        <v>1564</v>
      </c>
      <c r="E327" s="3">
        <v>1552</v>
      </c>
      <c r="F327" s="167">
        <v>120</v>
      </c>
      <c r="G327" s="167"/>
      <c r="H327" s="167">
        <f t="shared" si="7"/>
        <v>120</v>
      </c>
    </row>
    <row r="328" spans="1:8">
      <c r="A328" s="25">
        <v>45247</v>
      </c>
      <c r="B328" s="25" t="s">
        <v>1143</v>
      </c>
      <c r="C328" s="3" t="s">
        <v>1143</v>
      </c>
      <c r="D328" s="3" t="s">
        <v>1695</v>
      </c>
      <c r="E328" s="3">
        <v>58551890</v>
      </c>
      <c r="F328" s="167"/>
      <c r="G328" s="167">
        <v>58</v>
      </c>
      <c r="H328" s="167">
        <f t="shared" si="7"/>
        <v>58</v>
      </c>
    </row>
    <row r="329" spans="1:8">
      <c r="A329" s="25">
        <v>45250</v>
      </c>
      <c r="B329" s="3" t="s">
        <v>433</v>
      </c>
      <c r="C329" s="3" t="s">
        <v>20</v>
      </c>
      <c r="D329" s="3" t="s">
        <v>1564</v>
      </c>
      <c r="E329" s="3">
        <v>1551</v>
      </c>
      <c r="F329" s="167">
        <v>100</v>
      </c>
      <c r="G329" s="167"/>
      <c r="H329" s="167">
        <f t="shared" si="7"/>
        <v>100</v>
      </c>
    </row>
    <row r="330" spans="1:8">
      <c r="A330" s="25"/>
      <c r="B330" s="3"/>
      <c r="C330" s="3"/>
      <c r="D330" s="3"/>
      <c r="E330" s="3"/>
      <c r="F330" s="167"/>
      <c r="G330" s="167"/>
      <c r="H330" s="167">
        <f t="shared" si="7"/>
        <v>0</v>
      </c>
    </row>
    <row r="331" spans="1:8">
      <c r="A331" s="25"/>
      <c r="B331" s="3"/>
      <c r="C331" s="3"/>
      <c r="D331" s="3"/>
      <c r="E331" s="3"/>
      <c r="F331" s="167"/>
      <c r="G331" s="167"/>
      <c r="H331" s="167">
        <f t="shared" si="7"/>
        <v>0</v>
      </c>
    </row>
    <row r="332" spans="1:8">
      <c r="A332" s="25"/>
      <c r="B332" s="3"/>
      <c r="C332" s="3"/>
      <c r="D332" s="3"/>
      <c r="E332" s="3"/>
      <c r="F332" s="167"/>
      <c r="G332" s="167"/>
      <c r="H332" s="167">
        <f t="shared" si="7"/>
        <v>0</v>
      </c>
    </row>
    <row r="333" spans="1:8">
      <c r="A333" s="25"/>
      <c r="B333" s="3"/>
      <c r="C333" s="3"/>
      <c r="D333" s="3"/>
      <c r="E333" s="3"/>
      <c r="F333" s="167"/>
      <c r="G333" s="167"/>
      <c r="H333" s="167">
        <f t="shared" si="7"/>
        <v>0</v>
      </c>
    </row>
    <row r="334" spans="1:8">
      <c r="A334" s="25"/>
      <c r="B334" s="3"/>
      <c r="C334" s="3"/>
      <c r="D334" s="3"/>
      <c r="E334" s="3"/>
      <c r="F334" s="167"/>
      <c r="G334" s="167"/>
      <c r="H334" s="167">
        <f t="shared" si="7"/>
        <v>0</v>
      </c>
    </row>
    <row r="335" spans="1:8">
      <c r="A335" s="25"/>
      <c r="B335" s="3"/>
      <c r="C335" s="3"/>
      <c r="D335" s="3"/>
      <c r="E335" s="3"/>
      <c r="F335" s="167"/>
      <c r="G335" s="167"/>
      <c r="H335" s="167">
        <f t="shared" si="7"/>
        <v>0</v>
      </c>
    </row>
    <row r="336" spans="1:8">
      <c r="A336" s="25"/>
      <c r="B336" s="3"/>
      <c r="C336" s="3"/>
      <c r="D336" s="3"/>
      <c r="E336" s="3"/>
      <c r="F336" s="167"/>
      <c r="G336" s="167"/>
      <c r="H336" s="167">
        <f t="shared" si="7"/>
        <v>0</v>
      </c>
    </row>
    <row r="337" spans="1:8">
      <c r="A337" s="25"/>
      <c r="B337" s="3"/>
      <c r="C337" s="3"/>
      <c r="D337" s="3"/>
      <c r="E337" s="189"/>
      <c r="F337" s="167"/>
      <c r="G337" s="167"/>
      <c r="H337" s="167">
        <f t="shared" si="7"/>
        <v>0</v>
      </c>
    </row>
    <row r="338" spans="1:8">
      <c r="A338" s="25"/>
      <c r="B338" s="3"/>
      <c r="C338" s="3"/>
      <c r="D338" s="3"/>
      <c r="E338" s="3"/>
      <c r="F338" s="167"/>
      <c r="G338" s="167"/>
      <c r="H338" s="167">
        <f t="shared" si="7"/>
        <v>0</v>
      </c>
    </row>
    <row r="339" spans="1:8">
      <c r="A339" s="25"/>
      <c r="B339" s="3"/>
      <c r="C339" s="3"/>
      <c r="D339" s="3"/>
      <c r="E339" s="3"/>
      <c r="F339" s="167"/>
      <c r="G339" s="167"/>
      <c r="H339" s="167">
        <f t="shared" si="7"/>
        <v>0</v>
      </c>
    </row>
    <row r="340" spans="1:8">
      <c r="A340" s="25"/>
      <c r="B340" s="3"/>
      <c r="C340" s="3"/>
      <c r="D340" s="3"/>
      <c r="E340" s="3"/>
      <c r="F340" s="167"/>
      <c r="G340" s="167"/>
      <c r="H340" s="167">
        <f t="shared" si="7"/>
        <v>0</v>
      </c>
    </row>
    <row r="341" spans="1:8">
      <c r="A341" s="25"/>
      <c r="B341" s="3"/>
      <c r="C341" s="3"/>
      <c r="D341" s="3"/>
      <c r="E341" s="3"/>
      <c r="F341" s="167"/>
      <c r="G341" s="167"/>
      <c r="H341" s="167">
        <f t="shared" si="7"/>
        <v>0</v>
      </c>
    </row>
    <row r="342" spans="1:8">
      <c r="A342" s="25"/>
      <c r="B342" s="3"/>
      <c r="C342" s="3"/>
      <c r="D342" s="3"/>
      <c r="E342" s="3"/>
      <c r="F342" s="167"/>
      <c r="G342" s="167"/>
      <c r="H342" s="167">
        <f t="shared" si="7"/>
        <v>0</v>
      </c>
    </row>
    <row r="343" spans="1:8">
      <c r="A343" s="25"/>
      <c r="B343" s="3"/>
      <c r="C343" s="3"/>
      <c r="D343" s="3"/>
      <c r="E343" s="3"/>
      <c r="F343" s="167"/>
      <c r="G343" s="167"/>
      <c r="H343" s="167">
        <f t="shared" si="7"/>
        <v>0</v>
      </c>
    </row>
    <row r="344" spans="1:8">
      <c r="A344" s="25"/>
      <c r="B344" s="3"/>
      <c r="C344" s="3"/>
      <c r="D344" s="3"/>
      <c r="E344" s="3"/>
      <c r="F344" s="167"/>
      <c r="G344" s="167"/>
      <c r="H344" s="167">
        <f t="shared" si="7"/>
        <v>0</v>
      </c>
    </row>
    <row r="345" spans="1:8">
      <c r="A345" s="25"/>
      <c r="B345" s="3"/>
      <c r="C345" s="3"/>
      <c r="D345" s="3"/>
      <c r="E345" s="3"/>
      <c r="F345" s="167"/>
      <c r="G345" s="167"/>
      <c r="H345" s="167">
        <f t="shared" si="7"/>
        <v>0</v>
      </c>
    </row>
    <row r="346" spans="1:8">
      <c r="A346" s="25"/>
      <c r="B346" s="3"/>
      <c r="C346" s="3"/>
      <c r="D346" s="3"/>
      <c r="E346" s="3"/>
      <c r="F346" s="167"/>
      <c r="G346" s="3"/>
      <c r="H346" s="167">
        <f t="shared" si="7"/>
        <v>0</v>
      </c>
    </row>
    <row r="347" spans="1:8">
      <c r="A347" s="25"/>
      <c r="B347" s="3"/>
      <c r="C347" s="3"/>
      <c r="D347" s="3"/>
      <c r="E347" s="3"/>
      <c r="F347" s="167"/>
      <c r="G347" s="167"/>
      <c r="H347" s="167">
        <f t="shared" si="7"/>
        <v>0</v>
      </c>
    </row>
    <row r="348" spans="1:8">
      <c r="A348" s="25"/>
      <c r="B348" s="3"/>
      <c r="C348" s="3"/>
      <c r="D348" s="3"/>
      <c r="E348" s="3"/>
      <c r="F348" s="167"/>
      <c r="G348" s="167"/>
      <c r="H348" s="167">
        <f t="shared" si="7"/>
        <v>0</v>
      </c>
    </row>
    <row r="349" spans="1:8">
      <c r="A349" s="25"/>
      <c r="B349" s="3"/>
      <c r="C349" s="3"/>
      <c r="D349" s="3"/>
      <c r="E349" s="3"/>
      <c r="F349" s="167"/>
      <c r="G349" s="167"/>
      <c r="H349" s="167">
        <f t="shared" si="7"/>
        <v>0</v>
      </c>
    </row>
    <row r="350" spans="1:8">
      <c r="A350" s="25"/>
      <c r="B350" s="3"/>
      <c r="C350" s="3"/>
      <c r="D350" s="3"/>
      <c r="E350" s="3"/>
      <c r="F350" s="167"/>
      <c r="G350" s="167"/>
      <c r="H350" s="167">
        <f t="shared" si="7"/>
        <v>0</v>
      </c>
    </row>
    <row r="351" spans="1:8">
      <c r="A351" s="25"/>
      <c r="B351" s="3"/>
      <c r="C351" s="3"/>
      <c r="D351" s="3"/>
      <c r="E351" s="3"/>
      <c r="F351" s="167"/>
      <c r="G351" s="167"/>
      <c r="H351" s="167">
        <f t="shared" si="7"/>
        <v>0</v>
      </c>
    </row>
    <row r="352" spans="1:8">
      <c r="A352" s="25"/>
      <c r="B352" s="3"/>
      <c r="C352" s="3"/>
      <c r="D352" s="3"/>
      <c r="E352" s="3"/>
      <c r="F352" s="18"/>
      <c r="G352" s="167"/>
      <c r="H352" s="167">
        <f t="shared" si="7"/>
        <v>0</v>
      </c>
    </row>
    <row r="353" spans="1:8">
      <c r="A353" s="25"/>
      <c r="B353" s="3"/>
      <c r="C353" s="3"/>
      <c r="D353" s="3"/>
      <c r="E353" s="3"/>
      <c r="F353" s="18"/>
      <c r="G353" s="167"/>
      <c r="H353" s="167">
        <f t="shared" si="7"/>
        <v>0</v>
      </c>
    </row>
    <row r="354" spans="1:8">
      <c r="A354" s="25"/>
      <c r="B354" s="3"/>
      <c r="C354" s="3"/>
      <c r="D354" s="3"/>
      <c r="E354" s="3"/>
      <c r="F354" s="18"/>
      <c r="G354" s="167"/>
      <c r="H354" s="167">
        <f t="shared" si="7"/>
        <v>0</v>
      </c>
    </row>
    <row r="355" spans="1:8">
      <c r="A355" s="25"/>
      <c r="B355" s="3"/>
      <c r="C355" s="3"/>
      <c r="D355" s="3"/>
      <c r="E355" s="3"/>
      <c r="F355" s="18"/>
      <c r="G355" s="167"/>
      <c r="H355" s="167">
        <f t="shared" ref="H355:H363" si="8">F355+G355</f>
        <v>0</v>
      </c>
    </row>
    <row r="356" spans="1:8">
      <c r="A356" s="25"/>
      <c r="B356" s="3"/>
      <c r="C356" s="3"/>
      <c r="D356" s="3"/>
      <c r="E356" s="3"/>
      <c r="F356" s="18"/>
      <c r="G356" s="167"/>
      <c r="H356" s="167">
        <f t="shared" si="8"/>
        <v>0</v>
      </c>
    </row>
    <row r="357" spans="1:8">
      <c r="A357" s="25"/>
      <c r="B357" s="3"/>
      <c r="C357" s="3"/>
      <c r="D357" s="3"/>
      <c r="E357" s="3"/>
      <c r="F357" s="18"/>
      <c r="G357" s="167"/>
      <c r="H357" s="167">
        <f t="shared" si="8"/>
        <v>0</v>
      </c>
    </row>
    <row r="358" spans="1:8">
      <c r="A358" s="3"/>
      <c r="B358" s="3"/>
      <c r="C358" s="3"/>
      <c r="D358" s="3"/>
      <c r="E358" s="3"/>
      <c r="F358" s="18"/>
      <c r="G358" s="167"/>
      <c r="H358" s="167">
        <f t="shared" si="8"/>
        <v>0</v>
      </c>
    </row>
    <row r="359" spans="1:8">
      <c r="A359" s="3"/>
      <c r="B359" s="3"/>
      <c r="C359" s="3"/>
      <c r="D359" s="3"/>
      <c r="E359" s="3"/>
      <c r="F359" s="18"/>
      <c r="G359" s="167"/>
      <c r="H359" s="167">
        <f t="shared" si="8"/>
        <v>0</v>
      </c>
    </row>
    <row r="360" spans="1:8">
      <c r="A360" s="3"/>
      <c r="B360" s="3"/>
      <c r="C360" s="3"/>
      <c r="D360" s="3"/>
      <c r="E360" s="3"/>
      <c r="F360" s="18"/>
      <c r="G360" s="3"/>
      <c r="H360" s="167">
        <f t="shared" si="8"/>
        <v>0</v>
      </c>
    </row>
    <row r="361" spans="1:8">
      <c r="A361" s="3"/>
      <c r="B361" s="3"/>
      <c r="C361" s="3"/>
      <c r="D361" s="3"/>
      <c r="E361" s="3"/>
      <c r="F361" s="18"/>
      <c r="G361" s="3"/>
      <c r="H361" s="167">
        <f t="shared" si="8"/>
        <v>0</v>
      </c>
    </row>
    <row r="362" spans="1:8">
      <c r="A362" s="3"/>
      <c r="B362" s="3"/>
      <c r="C362" s="3"/>
      <c r="D362" s="3"/>
      <c r="E362" s="3"/>
      <c r="F362" s="18"/>
      <c r="G362" s="3"/>
      <c r="H362" s="167">
        <f t="shared" si="8"/>
        <v>0</v>
      </c>
    </row>
    <row r="363" spans="1:8">
      <c r="A363" s="3"/>
      <c r="B363" s="3"/>
      <c r="C363" s="3"/>
      <c r="D363" s="3"/>
      <c r="E363" s="3"/>
      <c r="F363" s="18"/>
      <c r="G363" s="3"/>
      <c r="H363" s="167">
        <f t="shared" si="8"/>
        <v>0</v>
      </c>
    </row>
    <row r="364" spans="1:8">
      <c r="A364" s="3"/>
      <c r="B364" s="3"/>
      <c r="C364" s="3"/>
      <c r="D364" s="3"/>
      <c r="E364" s="3"/>
      <c r="F364" s="18"/>
      <c r="G364" s="3"/>
      <c r="H364" s="3"/>
    </row>
    <row r="365" spans="1:8">
      <c r="A365" s="3"/>
      <c r="B365" s="3"/>
      <c r="C365" s="3"/>
      <c r="D365" s="3"/>
      <c r="E365" s="3"/>
      <c r="F365" s="3"/>
      <c r="G365" s="3"/>
      <c r="H365" s="3"/>
    </row>
  </sheetData>
  <mergeCells count="4">
    <mergeCell ref="A2:H2"/>
    <mergeCell ref="A81:H81"/>
    <mergeCell ref="A178:H178"/>
    <mergeCell ref="A273:H273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43" t="s">
        <v>76</v>
      </c>
      <c r="C1" s="243"/>
      <c r="D1" s="243"/>
      <c r="E1" s="243"/>
      <c r="F1" s="243"/>
      <c r="G1" s="243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223" t="s">
        <v>7</v>
      </c>
      <c r="C17" s="225"/>
      <c r="D17" s="26">
        <f>SUM(D3:D16)</f>
        <v>1178</v>
      </c>
      <c r="E17" s="27"/>
      <c r="F17" s="3"/>
      <c r="G17" s="3"/>
    </row>
    <row r="22" spans="2:7">
      <c r="B22" s="243" t="s">
        <v>23</v>
      </c>
      <c r="C22" s="243"/>
      <c r="D22" s="243"/>
      <c r="E22" s="243"/>
      <c r="F22" s="243"/>
      <c r="G22" s="243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223" t="s">
        <v>7</v>
      </c>
      <c r="C38" s="225"/>
      <c r="D38" s="26">
        <f>SUM(D24:D37)</f>
        <v>1123.0900000000001</v>
      </c>
      <c r="E38" s="27"/>
      <c r="F38" s="3"/>
      <c r="G38" s="3"/>
    </row>
    <row r="41" spans="2:7">
      <c r="B41" s="243" t="s">
        <v>23</v>
      </c>
      <c r="C41" s="243"/>
      <c r="D41" s="243"/>
      <c r="E41" s="243"/>
      <c r="F41" s="243"/>
      <c r="G41" s="243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223" t="s">
        <v>7</v>
      </c>
      <c r="C56" s="225"/>
      <c r="D56" s="26">
        <f>SUM(D43:D55)</f>
        <v>1018.61</v>
      </c>
      <c r="E56" s="27"/>
      <c r="F56" s="3"/>
      <c r="G56" s="3"/>
    </row>
    <row r="63" spans="1:7">
      <c r="A63" t="s">
        <v>388</v>
      </c>
      <c r="B63" s="57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223" t="s">
        <v>7</v>
      </c>
      <c r="C79" s="225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223" t="s">
        <v>7</v>
      </c>
      <c r="C96" s="225"/>
      <c r="D96" s="26">
        <f>SUM(D83:D95)</f>
        <v>565</v>
      </c>
      <c r="E96" s="27"/>
      <c r="F96" s="3"/>
    </row>
    <row r="99" spans="2:9">
      <c r="B99" s="243" t="s">
        <v>756</v>
      </c>
      <c r="C99" s="243"/>
      <c r="D99" s="243"/>
      <c r="E99" s="243"/>
      <c r="F99" s="243"/>
    </row>
    <row r="100" spans="2:9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223" t="s">
        <v>7</v>
      </c>
      <c r="C114" s="225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223" t="s">
        <v>7</v>
      </c>
      <c r="C132" s="225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U271"/>
  <sheetViews>
    <sheetView topLeftCell="A49" zoomScale="85" zoomScaleNormal="85" workbookViewId="0">
      <selection activeCell="N85" sqref="N85:N86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53" t="s">
        <v>55</v>
      </c>
      <c r="B1" s="244"/>
      <c r="C1" s="244"/>
      <c r="D1" s="244"/>
      <c r="E1" s="244"/>
      <c r="F1" s="244"/>
      <c r="G1" s="244"/>
      <c r="H1" s="244"/>
      <c r="I1" s="254"/>
      <c r="J1" s="253" t="s">
        <v>55</v>
      </c>
      <c r="K1" s="244"/>
      <c r="L1" s="244"/>
      <c r="M1" s="244"/>
      <c r="N1" s="244"/>
      <c r="O1" s="244"/>
      <c r="P1" s="244"/>
      <c r="Q1" s="244"/>
      <c r="R1" s="254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55" t="s">
        <v>39</v>
      </c>
      <c r="B2" s="245"/>
      <c r="C2" s="245"/>
      <c r="D2" s="245"/>
      <c r="E2" s="245"/>
      <c r="F2" s="245"/>
      <c r="G2" s="245"/>
      <c r="H2" s="245"/>
      <c r="I2" s="256"/>
      <c r="J2" s="255" t="s">
        <v>39</v>
      </c>
      <c r="K2" s="245"/>
      <c r="L2" s="245"/>
      <c r="M2" s="245"/>
      <c r="N2" s="245"/>
      <c r="O2" s="245"/>
      <c r="P2" s="245"/>
      <c r="Q2" s="245"/>
      <c r="R2" s="256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47">
        <v>1724600125</v>
      </c>
      <c r="D5" s="247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45200</v>
      </c>
      <c r="F6" s="1" t="s">
        <v>40</v>
      </c>
      <c r="H6">
        <v>30</v>
      </c>
      <c r="I6" s="28"/>
      <c r="J6" s="29"/>
      <c r="K6" t="s">
        <v>58</v>
      </c>
      <c r="L6" s="45">
        <f>C6</f>
        <v>45200</v>
      </c>
      <c r="O6" s="1" t="s">
        <v>40</v>
      </c>
      <c r="Q6">
        <v>30</v>
      </c>
      <c r="R6" s="28"/>
      <c r="AC6" s="29"/>
      <c r="AD6" s="249" t="s">
        <v>41</v>
      </c>
      <c r="AE6" s="249"/>
      <c r="AF6" s="249"/>
      <c r="AH6" s="249" t="s">
        <v>42</v>
      </c>
      <c r="AI6" s="249"/>
      <c r="AJ6" s="249"/>
      <c r="AK6" s="34"/>
      <c r="AM6" s="29"/>
      <c r="AN6" s="249" t="s">
        <v>41</v>
      </c>
      <c r="AO6" s="249"/>
      <c r="AP6" s="249"/>
      <c r="AR6" s="249" t="s">
        <v>42</v>
      </c>
      <c r="AS6" s="249"/>
      <c r="AT6" s="249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49" t="s">
        <v>41</v>
      </c>
      <c r="C8" s="249"/>
      <c r="D8" s="249"/>
      <c r="F8" s="249" t="s">
        <v>42</v>
      </c>
      <c r="G8" s="249"/>
      <c r="H8" s="249"/>
      <c r="I8" s="34"/>
      <c r="J8" s="29"/>
      <c r="K8" s="249" t="s">
        <v>41</v>
      </c>
      <c r="L8" s="249"/>
      <c r="M8" s="249"/>
      <c r="O8" s="249" t="s">
        <v>42</v>
      </c>
      <c r="P8" s="249"/>
      <c r="Q8" s="249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52">
        <f>AF12-AJ12</f>
        <v>520.00621866666677</v>
      </c>
      <c r="AK13" s="30"/>
      <c r="AM13" s="29"/>
      <c r="AQ13" s="252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52"/>
      <c r="AK14" s="30"/>
      <c r="AM14" s="29"/>
      <c r="AQ14" s="252"/>
      <c r="AU14" s="30"/>
    </row>
    <row r="15" spans="1:47" ht="15" customHeight="1">
      <c r="A15" s="29"/>
      <c r="E15" s="252">
        <f>D14-H14</f>
        <v>536.97475599999996</v>
      </c>
      <c r="I15" s="30"/>
      <c r="J15" s="29"/>
      <c r="N15" s="252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52"/>
      <c r="I16" s="30"/>
      <c r="J16" s="29"/>
      <c r="N16" s="252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51" t="s">
        <v>53</v>
      </c>
      <c r="AE19" s="251"/>
      <c r="AF19" s="251"/>
      <c r="AH19" s="251" t="s">
        <v>54</v>
      </c>
      <c r="AI19" s="251"/>
      <c r="AJ19" s="251"/>
      <c r="AK19" s="36"/>
      <c r="AM19" s="29"/>
      <c r="AN19" s="251" t="s">
        <v>53</v>
      </c>
      <c r="AO19" s="251"/>
      <c r="AP19" s="251"/>
      <c r="AR19" s="251" t="s">
        <v>54</v>
      </c>
      <c r="AS19" s="251"/>
      <c r="AT19" s="251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51" t="s">
        <v>53</v>
      </c>
      <c r="C21" s="251"/>
      <c r="D21" s="251"/>
      <c r="F21" s="251" t="s">
        <v>54</v>
      </c>
      <c r="G21" s="251"/>
      <c r="H21" s="251"/>
      <c r="I21" s="36"/>
      <c r="J21" s="29"/>
      <c r="K21" s="251" t="s">
        <v>53</v>
      </c>
      <c r="L21" s="251"/>
      <c r="M21" s="251"/>
      <c r="O21" s="251" t="s">
        <v>54</v>
      </c>
      <c r="P21" s="251"/>
      <c r="Q21" s="251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60"/>
      <c r="U22" s="260"/>
      <c r="V22" s="260"/>
      <c r="W22" s="260"/>
      <c r="X22" s="260"/>
      <c r="Y22" s="260"/>
      <c r="Z22" s="260"/>
      <c r="AA22" s="260"/>
      <c r="AB22" s="260"/>
      <c r="AC22" s="253" t="s">
        <v>55</v>
      </c>
      <c r="AD22" s="244"/>
      <c r="AE22" s="244"/>
      <c r="AF22" s="244"/>
      <c r="AG22" s="244"/>
      <c r="AH22" s="244"/>
      <c r="AI22" s="244"/>
      <c r="AJ22" s="244"/>
      <c r="AK22" s="254"/>
      <c r="AM22" s="253" t="s">
        <v>55</v>
      </c>
      <c r="AN22" s="244"/>
      <c r="AO22" s="244"/>
      <c r="AP22" s="244"/>
      <c r="AQ22" s="244"/>
      <c r="AR22" s="244"/>
      <c r="AS22" s="244"/>
      <c r="AT22" s="244"/>
      <c r="AU22" s="254"/>
    </row>
    <row r="23" spans="1:47" ht="26.25">
      <c r="A23" s="253" t="s">
        <v>55</v>
      </c>
      <c r="B23" s="244"/>
      <c r="C23" s="244"/>
      <c r="D23" s="244"/>
      <c r="E23" s="244"/>
      <c r="F23" s="244"/>
      <c r="G23" s="244"/>
      <c r="H23" s="244"/>
      <c r="I23" s="254"/>
      <c r="J23" s="253" t="s">
        <v>55</v>
      </c>
      <c r="K23" s="244"/>
      <c r="L23" s="244"/>
      <c r="M23" s="244"/>
      <c r="N23" s="244"/>
      <c r="O23" s="244"/>
      <c r="P23" s="244"/>
      <c r="Q23" s="244"/>
      <c r="R23" s="254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>
      <c r="A24" s="255" t="s">
        <v>39</v>
      </c>
      <c r="B24" s="245"/>
      <c r="C24" s="245"/>
      <c r="D24" s="245"/>
      <c r="E24" s="245"/>
      <c r="F24" s="245"/>
      <c r="G24" s="245"/>
      <c r="H24" s="245"/>
      <c r="I24" s="256"/>
      <c r="J24" s="255" t="s">
        <v>39</v>
      </c>
      <c r="K24" s="245"/>
      <c r="L24" s="245"/>
      <c r="M24" s="245"/>
      <c r="N24" s="245"/>
      <c r="O24" s="245"/>
      <c r="P24" s="245"/>
      <c r="Q24" s="245"/>
      <c r="R24" s="256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>
      <c r="A27" s="29"/>
      <c r="B27" s="1" t="s">
        <v>57</v>
      </c>
      <c r="C27" s="247">
        <v>1719901926</v>
      </c>
      <c r="D27" s="247"/>
      <c r="I27" s="28"/>
      <c r="J27" s="29"/>
      <c r="K27" s="1" t="s">
        <v>57</v>
      </c>
      <c r="L27">
        <v>2350864985</v>
      </c>
      <c r="R27" s="28"/>
      <c r="T27" s="90"/>
      <c r="U27" s="257"/>
      <c r="V27" s="257"/>
      <c r="W27" s="257"/>
      <c r="X27" s="90"/>
      <c r="Y27" s="257"/>
      <c r="Z27" s="257"/>
      <c r="AA27" s="257"/>
      <c r="AB27" s="94"/>
      <c r="AC27" s="29"/>
      <c r="AD27" s="249" t="s">
        <v>41</v>
      </c>
      <c r="AE27" s="249"/>
      <c r="AF27" s="249"/>
      <c r="AH27" s="249" t="s">
        <v>42</v>
      </c>
      <c r="AI27" s="249"/>
      <c r="AJ27" s="249"/>
      <c r="AK27" s="34"/>
      <c r="AM27" s="29"/>
      <c r="AN27" s="249" t="s">
        <v>41</v>
      </c>
      <c r="AO27" s="249"/>
      <c r="AP27" s="249"/>
      <c r="AR27" s="249" t="s">
        <v>42</v>
      </c>
      <c r="AS27" s="249"/>
      <c r="AT27" s="249"/>
      <c r="AU27" s="34"/>
    </row>
    <row r="28" spans="1:47" ht="15.75">
      <c r="A28" s="29"/>
      <c r="B28" t="s">
        <v>58</v>
      </c>
      <c r="C28" s="45">
        <f>C6</f>
        <v>45200</v>
      </c>
      <c r="F28" s="1" t="s">
        <v>40</v>
      </c>
      <c r="H28">
        <v>15</v>
      </c>
      <c r="I28" s="28"/>
      <c r="J28" s="29"/>
      <c r="K28" t="s">
        <v>58</v>
      </c>
      <c r="L28" s="45">
        <f>C6</f>
        <v>45200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49" t="s">
        <v>41</v>
      </c>
      <c r="C30" s="249"/>
      <c r="D30" s="249"/>
      <c r="F30" s="249" t="s">
        <v>42</v>
      </c>
      <c r="G30" s="249"/>
      <c r="H30" s="249"/>
      <c r="I30" s="34"/>
      <c r="J30" s="29"/>
      <c r="K30" s="249" t="s">
        <v>41</v>
      </c>
      <c r="L30" s="249"/>
      <c r="M30" s="249"/>
      <c r="O30" s="249" t="s">
        <v>42</v>
      </c>
      <c r="P30" s="249"/>
      <c r="Q30" s="249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58"/>
      <c r="Y34" s="90"/>
      <c r="Z34" s="90"/>
      <c r="AA34" s="90"/>
      <c r="AB34" s="90"/>
      <c r="AC34" s="29"/>
      <c r="AG34" s="252">
        <f>AF33-AJ33</f>
        <v>520.00288533333332</v>
      </c>
      <c r="AK34" s="30"/>
      <c r="AM34" s="29"/>
      <c r="AQ34" s="252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58"/>
      <c r="Y35" s="90"/>
      <c r="Z35" s="90"/>
      <c r="AA35" s="90"/>
      <c r="AB35" s="90"/>
      <c r="AC35" s="29"/>
      <c r="AG35" s="252"/>
      <c r="AK35" s="30"/>
      <c r="AM35" s="29"/>
      <c r="AQ35" s="252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52">
        <f>D36-H36</f>
        <v>260.00144333333338</v>
      </c>
      <c r="I37" s="30"/>
      <c r="J37" s="29"/>
      <c r="N37" s="252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>
      <c r="A38" s="29"/>
      <c r="E38" s="252"/>
      <c r="I38" s="30"/>
      <c r="J38" s="29"/>
      <c r="N38" s="252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>
      <c r="A40" s="29"/>
      <c r="I40" s="30"/>
      <c r="J40" s="29"/>
      <c r="R40" s="30"/>
      <c r="T40" s="90"/>
      <c r="U40" s="259"/>
      <c r="V40" s="259"/>
      <c r="W40" s="259"/>
      <c r="X40" s="90"/>
      <c r="Y40" s="259"/>
      <c r="Z40" s="259"/>
      <c r="AA40" s="259"/>
      <c r="AB40" s="98"/>
      <c r="AC40" s="29"/>
      <c r="AD40" s="251" t="s">
        <v>53</v>
      </c>
      <c r="AE40" s="251"/>
      <c r="AF40" s="251"/>
      <c r="AH40" s="251" t="s">
        <v>54</v>
      </c>
      <c r="AI40" s="251"/>
      <c r="AJ40" s="251"/>
      <c r="AK40" s="36"/>
      <c r="AM40" s="29"/>
      <c r="AN40" s="251" t="s">
        <v>53</v>
      </c>
      <c r="AO40" s="251"/>
      <c r="AP40" s="251"/>
      <c r="AR40" s="251" t="s">
        <v>54</v>
      </c>
      <c r="AS40" s="251"/>
      <c r="AT40" s="251"/>
      <c r="AU40" s="36"/>
    </row>
    <row r="41" spans="1:47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>
      <c r="A43" s="29"/>
      <c r="B43" s="251" t="s">
        <v>53</v>
      </c>
      <c r="C43" s="251"/>
      <c r="D43" s="251"/>
      <c r="F43" s="251" t="s">
        <v>54</v>
      </c>
      <c r="G43" s="251"/>
      <c r="H43" s="251"/>
      <c r="I43" s="36"/>
      <c r="J43" s="29"/>
      <c r="K43" s="251" t="s">
        <v>53</v>
      </c>
      <c r="L43" s="251"/>
      <c r="M43" s="251"/>
      <c r="O43" s="251" t="s">
        <v>54</v>
      </c>
      <c r="P43" s="251"/>
      <c r="Q43" s="251"/>
      <c r="R43" s="36"/>
    </row>
    <row r="44" spans="1:47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>
      <c r="A48" s="253" t="s">
        <v>55</v>
      </c>
      <c r="B48" s="244"/>
      <c r="C48" s="244"/>
      <c r="D48" s="244"/>
      <c r="E48" s="244"/>
      <c r="F48" s="244"/>
      <c r="G48" s="244"/>
      <c r="H48" s="244"/>
      <c r="I48" s="254"/>
      <c r="J48" s="253" t="s">
        <v>55</v>
      </c>
      <c r="K48" s="244"/>
      <c r="L48" s="244"/>
      <c r="M48" s="244"/>
      <c r="N48" s="244"/>
      <c r="O48" s="244"/>
      <c r="P48" s="244"/>
      <c r="Q48" s="244"/>
      <c r="R48" s="254"/>
    </row>
    <row r="49" spans="1:18" ht="21">
      <c r="A49" s="255" t="s">
        <v>39</v>
      </c>
      <c r="B49" s="245"/>
      <c r="C49" s="245"/>
      <c r="D49" s="245"/>
      <c r="E49" s="245"/>
      <c r="F49" s="245"/>
      <c r="G49" s="245"/>
      <c r="H49" s="245"/>
      <c r="I49" s="256"/>
      <c r="J49" s="255" t="s">
        <v>39</v>
      </c>
      <c r="K49" s="245"/>
      <c r="L49" s="245"/>
      <c r="M49" s="245"/>
      <c r="N49" s="245"/>
      <c r="O49" s="245"/>
      <c r="P49" s="245"/>
      <c r="Q49" s="245"/>
      <c r="R49" s="256"/>
    </row>
    <row r="50" spans="1:18" ht="21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>
      <c r="A52" s="29"/>
      <c r="B52" s="1" t="s">
        <v>57</v>
      </c>
      <c r="C52" s="247">
        <v>1720714904</v>
      </c>
      <c r="D52" s="247"/>
      <c r="I52" s="28"/>
      <c r="J52" s="29"/>
      <c r="K52" s="1" t="s">
        <v>57</v>
      </c>
      <c r="L52">
        <v>1705718847</v>
      </c>
      <c r="R52" s="28"/>
    </row>
    <row r="53" spans="1:18" ht="15.75">
      <c r="A53" s="29"/>
      <c r="B53" t="s">
        <v>58</v>
      </c>
      <c r="C53" s="45">
        <f>C6</f>
        <v>45200</v>
      </c>
      <c r="F53" s="1" t="s">
        <v>40</v>
      </c>
      <c r="H53">
        <v>15</v>
      </c>
      <c r="I53" s="28"/>
      <c r="J53" s="29"/>
      <c r="K53" t="s">
        <v>58</v>
      </c>
      <c r="L53" s="45">
        <f>C6</f>
        <v>45200</v>
      </c>
      <c r="O53" s="1" t="s">
        <v>40</v>
      </c>
      <c r="Q53">
        <v>15</v>
      </c>
      <c r="R53" s="28"/>
    </row>
    <row r="54" spans="1:18" ht="15.75">
      <c r="A54" s="29"/>
      <c r="I54" s="28"/>
      <c r="J54" s="29"/>
      <c r="R54" s="28"/>
    </row>
    <row r="55" spans="1:18" ht="15.75">
      <c r="A55" s="29"/>
      <c r="B55" s="249" t="s">
        <v>41</v>
      </c>
      <c r="C55" s="249"/>
      <c r="D55" s="249"/>
      <c r="F55" s="249" t="s">
        <v>42</v>
      </c>
      <c r="G55" s="249"/>
      <c r="H55" s="249"/>
      <c r="I55" s="34"/>
      <c r="J55" s="29"/>
      <c r="K55" s="249" t="s">
        <v>41</v>
      </c>
      <c r="L55" s="249"/>
      <c r="M55" s="249"/>
      <c r="O55" s="249" t="s">
        <v>42</v>
      </c>
      <c r="P55" s="249"/>
      <c r="Q55" s="249"/>
      <c r="R55" s="34"/>
    </row>
    <row r="56" spans="1:18" ht="15.7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>
      <c r="A62" s="29"/>
      <c r="E62" s="252">
        <f>D61-H61</f>
        <v>260.00310933333338</v>
      </c>
      <c r="I62" s="30"/>
      <c r="J62" s="29"/>
      <c r="N62" s="252">
        <f>M61-Q61</f>
        <v>241.23750000000001</v>
      </c>
      <c r="R62" s="30"/>
    </row>
    <row r="63" spans="1:18">
      <c r="A63" s="29"/>
      <c r="E63" s="252"/>
      <c r="I63" s="30"/>
      <c r="J63" s="29"/>
      <c r="N63" s="252"/>
      <c r="R63" s="30"/>
    </row>
    <row r="64" spans="1:18">
      <c r="A64" s="29"/>
      <c r="E64" s="39" t="s">
        <v>52</v>
      </c>
      <c r="I64" s="30"/>
      <c r="J64" s="29"/>
      <c r="N64" s="39" t="s">
        <v>52</v>
      </c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I67" s="30"/>
      <c r="J67" s="29"/>
      <c r="R67" s="30"/>
    </row>
    <row r="68" spans="1:18">
      <c r="A68" s="29"/>
      <c r="B68" s="251" t="s">
        <v>53</v>
      </c>
      <c r="C68" s="251"/>
      <c r="D68" s="251"/>
      <c r="F68" s="251" t="s">
        <v>54</v>
      </c>
      <c r="G68" s="251"/>
      <c r="H68" s="251"/>
      <c r="I68" s="36"/>
      <c r="J68" s="29"/>
      <c r="K68" s="251" t="s">
        <v>53</v>
      </c>
      <c r="L68" s="251"/>
      <c r="M68" s="251"/>
      <c r="O68" s="251" t="s">
        <v>54</v>
      </c>
      <c r="P68" s="251"/>
      <c r="Q68" s="251"/>
      <c r="R68" s="36"/>
    </row>
    <row r="69" spans="1:18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>
      <c r="A71" s="253" t="s">
        <v>55</v>
      </c>
      <c r="B71" s="244"/>
      <c r="C71" s="244"/>
      <c r="D71" s="244"/>
      <c r="E71" s="244"/>
      <c r="F71" s="244"/>
      <c r="G71" s="244"/>
      <c r="H71" s="244"/>
      <c r="I71" s="254"/>
      <c r="J71" s="253" t="s">
        <v>55</v>
      </c>
      <c r="K71" s="244"/>
      <c r="L71" s="244"/>
      <c r="M71" s="244"/>
      <c r="N71" s="244"/>
      <c r="O71" s="244"/>
      <c r="P71" s="244"/>
      <c r="Q71" s="244"/>
      <c r="R71" s="254"/>
    </row>
    <row r="72" spans="1:18" ht="21">
      <c r="A72" s="255" t="s">
        <v>39</v>
      </c>
      <c r="B72" s="245"/>
      <c r="C72" s="245"/>
      <c r="D72" s="245"/>
      <c r="E72" s="245"/>
      <c r="F72" s="245"/>
      <c r="G72" s="245"/>
      <c r="H72" s="245"/>
      <c r="I72" s="256"/>
      <c r="J72" s="255" t="s">
        <v>39</v>
      </c>
      <c r="K72" s="245"/>
      <c r="L72" s="245"/>
      <c r="M72" s="245"/>
      <c r="N72" s="245"/>
      <c r="O72" s="245"/>
      <c r="P72" s="245"/>
      <c r="Q72" s="245"/>
      <c r="R72" s="256"/>
    </row>
    <row r="73" spans="1:18" ht="21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>
      <c r="A75" s="29"/>
      <c r="B75" s="1" t="s">
        <v>57</v>
      </c>
      <c r="C75" s="247">
        <v>1704695558</v>
      </c>
      <c r="D75" s="247"/>
      <c r="I75" s="28"/>
      <c r="J75" s="29"/>
      <c r="K75" s="1" t="s">
        <v>57</v>
      </c>
      <c r="L75" s="56">
        <v>503970881</v>
      </c>
      <c r="R75" s="28"/>
    </row>
    <row r="76" spans="1:18" ht="15.75">
      <c r="A76" s="29"/>
      <c r="B76" t="s">
        <v>58</v>
      </c>
      <c r="C76" s="45">
        <f>C53</f>
        <v>45200</v>
      </c>
      <c r="F76" s="1" t="s">
        <v>40</v>
      </c>
      <c r="H76">
        <v>15</v>
      </c>
      <c r="I76" s="28"/>
      <c r="J76" s="29"/>
      <c r="K76" t="s">
        <v>58</v>
      </c>
      <c r="L76" s="45">
        <f>C6</f>
        <v>45200</v>
      </c>
      <c r="O76" s="1" t="s">
        <v>40</v>
      </c>
      <c r="Q76">
        <v>15</v>
      </c>
      <c r="R76" s="28"/>
    </row>
    <row r="77" spans="1:18" ht="15.75">
      <c r="A77" s="29"/>
      <c r="I77" s="28"/>
      <c r="J77" s="29"/>
      <c r="R77" s="28"/>
    </row>
    <row r="78" spans="1:18" ht="15.75">
      <c r="A78" s="29"/>
      <c r="B78" s="249" t="s">
        <v>41</v>
      </c>
      <c r="C78" s="249"/>
      <c r="D78" s="249"/>
      <c r="F78" s="249" t="s">
        <v>42</v>
      </c>
      <c r="G78" s="249"/>
      <c r="H78" s="249"/>
      <c r="I78" s="34"/>
      <c r="J78" s="29"/>
      <c r="K78" s="249" t="s">
        <v>41</v>
      </c>
      <c r="L78" s="249"/>
      <c r="M78" s="249"/>
      <c r="O78" s="249" t="s">
        <v>42</v>
      </c>
      <c r="P78" s="249"/>
      <c r="Q78" s="249"/>
      <c r="R78" s="34"/>
    </row>
    <row r="79" spans="1:18" ht="15.7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200</v>
      </c>
      <c r="R80" s="28"/>
    </row>
    <row r="81" spans="1:18" ht="15.7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221.26249999999999</v>
      </c>
      <c r="R84" s="35"/>
    </row>
    <row r="85" spans="1:18">
      <c r="A85" s="29"/>
      <c r="E85" s="252">
        <f>D84-H84</f>
        <v>241.23750000000001</v>
      </c>
      <c r="I85" s="30"/>
      <c r="J85" s="29"/>
      <c r="N85" s="252">
        <f>M84-Q84</f>
        <v>41.237500000000011</v>
      </c>
      <c r="R85" s="30"/>
    </row>
    <row r="86" spans="1:18">
      <c r="A86" s="29"/>
      <c r="E86" s="252"/>
      <c r="I86" s="30"/>
      <c r="J86" s="29"/>
      <c r="N86" s="252"/>
      <c r="R86" s="30"/>
    </row>
    <row r="87" spans="1:18">
      <c r="A87" s="29"/>
      <c r="E87" s="39" t="s">
        <v>52</v>
      </c>
      <c r="I87" s="30"/>
      <c r="J87" s="29"/>
      <c r="N87" s="39" t="s">
        <v>52</v>
      </c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I90" s="30"/>
      <c r="J90" s="29"/>
      <c r="R90" s="30"/>
    </row>
    <row r="91" spans="1:18">
      <c r="A91" s="29"/>
      <c r="B91" s="251" t="s">
        <v>53</v>
      </c>
      <c r="C91" s="251"/>
      <c r="D91" s="251"/>
      <c r="F91" s="251" t="s">
        <v>54</v>
      </c>
      <c r="G91" s="251"/>
      <c r="H91" s="251"/>
      <c r="I91" s="36"/>
      <c r="J91" s="29"/>
      <c r="K91" s="251" t="s">
        <v>53</v>
      </c>
      <c r="L91" s="251"/>
      <c r="M91" s="251"/>
      <c r="O91" s="251" t="s">
        <v>54</v>
      </c>
      <c r="P91" s="251"/>
      <c r="Q91" s="251"/>
      <c r="R91" s="36"/>
    </row>
    <row r="92" spans="1:18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>
      <c r="A94" s="253" t="s">
        <v>55</v>
      </c>
      <c r="B94" s="244"/>
      <c r="C94" s="244"/>
      <c r="D94" s="244"/>
      <c r="E94" s="244"/>
      <c r="F94" s="244"/>
      <c r="G94" s="244"/>
      <c r="H94" s="244"/>
      <c r="I94" s="254"/>
      <c r="J94" s="253" t="s">
        <v>55</v>
      </c>
      <c r="K94" s="244"/>
      <c r="L94" s="244"/>
      <c r="M94" s="244"/>
      <c r="N94" s="244"/>
      <c r="O94" s="244"/>
      <c r="P94" s="244"/>
      <c r="Q94" s="244"/>
      <c r="R94" s="254"/>
    </row>
    <row r="95" spans="1:18" ht="21">
      <c r="A95" s="255" t="s">
        <v>39</v>
      </c>
      <c r="B95" s="245"/>
      <c r="C95" s="245"/>
      <c r="D95" s="245"/>
      <c r="E95" s="245"/>
      <c r="F95" s="245"/>
      <c r="G95" s="245"/>
      <c r="H95" s="245"/>
      <c r="I95" s="256"/>
      <c r="J95" s="255" t="s">
        <v>39</v>
      </c>
      <c r="K95" s="245"/>
      <c r="L95" s="245"/>
      <c r="M95" s="245"/>
      <c r="N95" s="245"/>
      <c r="O95" s="245"/>
      <c r="P95" s="245"/>
      <c r="Q95" s="245"/>
      <c r="R95" s="256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>
      <c r="A98" s="29"/>
      <c r="B98" s="1" t="s">
        <v>57</v>
      </c>
      <c r="C98" s="247">
        <v>1720145711</v>
      </c>
      <c r="D98" s="247"/>
      <c r="I98" s="28"/>
      <c r="J98" s="29"/>
      <c r="K98" s="1" t="s">
        <v>57</v>
      </c>
      <c r="L98" s="56">
        <v>1718998683</v>
      </c>
      <c r="R98" s="28"/>
    </row>
    <row r="99" spans="1:18" ht="15.75">
      <c r="A99" s="29"/>
      <c r="B99" t="s">
        <v>58</v>
      </c>
      <c r="C99" s="45">
        <f>C6</f>
        <v>45200</v>
      </c>
      <c r="F99" s="1" t="s">
        <v>40</v>
      </c>
      <c r="H99">
        <v>15</v>
      </c>
      <c r="I99" s="28"/>
      <c r="J99" s="29"/>
      <c r="K99" t="s">
        <v>58</v>
      </c>
      <c r="L99" s="45">
        <f>C99</f>
        <v>45200</v>
      </c>
      <c r="O99" s="1" t="s">
        <v>40</v>
      </c>
      <c r="Q99">
        <v>30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49" t="s">
        <v>41</v>
      </c>
      <c r="C101" s="249"/>
      <c r="D101" s="249"/>
      <c r="F101" s="249" t="s">
        <v>42</v>
      </c>
      <c r="G101" s="249"/>
      <c r="H101" s="249"/>
      <c r="I101" s="34"/>
      <c r="J101" s="29"/>
      <c r="K101" s="249" t="s">
        <v>41</v>
      </c>
      <c r="L101" s="249"/>
      <c r="M101" s="249"/>
      <c r="O101" s="249" t="s">
        <v>42</v>
      </c>
      <c r="P101" s="249"/>
      <c r="Q101" s="249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>
      <c r="A108" s="29"/>
      <c r="E108" s="252">
        <f>D107-H107</f>
        <v>241.23750000000001</v>
      </c>
      <c r="I108" s="30"/>
      <c r="J108" s="29"/>
      <c r="N108" s="252">
        <f>M107-Q107</f>
        <v>519.96</v>
      </c>
      <c r="R108" s="30"/>
    </row>
    <row r="109" spans="1:18">
      <c r="A109" s="29"/>
      <c r="E109" s="252"/>
      <c r="I109" s="30"/>
      <c r="J109" s="29"/>
      <c r="N109" s="252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B113" s="251" t="s">
        <v>53</v>
      </c>
      <c r="C113" s="251"/>
      <c r="D113" s="251"/>
      <c r="F113" s="251" t="s">
        <v>54</v>
      </c>
      <c r="G113" s="251"/>
      <c r="H113" s="251"/>
      <c r="I113" s="36"/>
      <c r="J113" s="29"/>
      <c r="K113" s="251" t="s">
        <v>53</v>
      </c>
      <c r="L113" s="251"/>
      <c r="M113" s="251"/>
      <c r="O113" s="251" t="s">
        <v>54</v>
      </c>
      <c r="P113" s="251"/>
      <c r="Q113" s="251"/>
      <c r="R113" s="36"/>
    </row>
    <row r="114" spans="1:18" ht="26.25">
      <c r="B114" s="83"/>
      <c r="C114" s="83"/>
      <c r="D114" s="244" t="s">
        <v>55</v>
      </c>
      <c r="E114" s="244"/>
      <c r="F114" s="244"/>
      <c r="G114" s="83"/>
      <c r="H114" s="83"/>
      <c r="I114" s="84"/>
      <c r="K114" s="83"/>
      <c r="L114" s="83"/>
      <c r="M114" s="244" t="s">
        <v>55</v>
      </c>
      <c r="N114" s="244"/>
      <c r="O114" s="244"/>
      <c r="P114" s="83"/>
      <c r="Q114" s="83"/>
      <c r="R114" s="84"/>
    </row>
    <row r="115" spans="1:18" ht="21">
      <c r="B115" s="43"/>
      <c r="C115" s="43"/>
      <c r="D115" s="245" t="s">
        <v>39</v>
      </c>
      <c r="E115" s="245"/>
      <c r="F115" s="245"/>
      <c r="G115" s="43"/>
      <c r="H115" s="43"/>
      <c r="I115" s="44"/>
      <c r="K115" s="43"/>
      <c r="L115" s="43"/>
      <c r="M115" s="245" t="s">
        <v>39</v>
      </c>
      <c r="N115" s="245"/>
      <c r="O115" s="245"/>
      <c r="P115" s="43"/>
      <c r="Q115" s="43"/>
      <c r="R115" s="44"/>
    </row>
    <row r="116" spans="1:18" ht="21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>
      <c r="A117" s="29"/>
      <c r="B117" s="1" t="s">
        <v>56</v>
      </c>
      <c r="C117" t="s">
        <v>715</v>
      </c>
      <c r="F117" t="s">
        <v>59</v>
      </c>
      <c r="G117" s="246" t="s">
        <v>716</v>
      </c>
      <c r="H117" s="246"/>
      <c r="I117" s="28"/>
      <c r="J117" s="29"/>
      <c r="K117" s="1" t="s">
        <v>56</v>
      </c>
      <c r="L117" t="s">
        <v>1008</v>
      </c>
      <c r="O117" t="s">
        <v>59</v>
      </c>
      <c r="P117" s="246" t="s">
        <v>716</v>
      </c>
      <c r="Q117" s="246"/>
      <c r="R117" s="28"/>
    </row>
    <row r="118" spans="1:18" ht="15.75">
      <c r="A118" s="29"/>
      <c r="B118" s="1" t="s">
        <v>57</v>
      </c>
      <c r="C118" s="247">
        <v>1721244075</v>
      </c>
      <c r="D118" s="247"/>
      <c r="F118" s="248" t="s">
        <v>729</v>
      </c>
      <c r="G118" s="248"/>
      <c r="H118">
        <v>225.02</v>
      </c>
      <c r="I118" s="28"/>
      <c r="J118" s="29"/>
      <c r="K118" s="1" t="s">
        <v>57</v>
      </c>
      <c r="L118">
        <v>924011786</v>
      </c>
      <c r="O118" s="248" t="s">
        <v>729</v>
      </c>
      <c r="P118" s="248"/>
      <c r="Q118">
        <v>229.36</v>
      </c>
      <c r="R118" s="28"/>
    </row>
    <row r="119" spans="1:18" ht="15.75">
      <c r="A119" s="29"/>
      <c r="B119" t="s">
        <v>58</v>
      </c>
      <c r="C119" s="45">
        <f>C6</f>
        <v>45200</v>
      </c>
      <c r="F119" s="1" t="s">
        <v>40</v>
      </c>
      <c r="H119">
        <v>15</v>
      </c>
      <c r="I119" s="28"/>
      <c r="J119" s="29"/>
      <c r="K119" t="s">
        <v>58</v>
      </c>
      <c r="L119" s="45">
        <f>C6</f>
        <v>45200</v>
      </c>
      <c r="O119" s="1" t="s">
        <v>40</v>
      </c>
      <c r="Q119">
        <v>15</v>
      </c>
      <c r="R119" s="28"/>
    </row>
    <row r="120" spans="1:18" ht="15.75">
      <c r="A120" s="29"/>
      <c r="I120" s="28"/>
      <c r="J120" s="29"/>
      <c r="R120" s="28"/>
    </row>
    <row r="121" spans="1:18" ht="15.75">
      <c r="A121" s="29"/>
      <c r="B121" s="249" t="s">
        <v>41</v>
      </c>
      <c r="C121" s="249"/>
      <c r="D121" s="249"/>
      <c r="F121" s="249" t="s">
        <v>42</v>
      </c>
      <c r="G121" s="249"/>
      <c r="H121" s="249"/>
      <c r="I121" s="34"/>
      <c r="J121" s="29"/>
      <c r="K121" s="249" t="s">
        <v>41</v>
      </c>
      <c r="L121" s="249"/>
      <c r="M121" s="249"/>
      <c r="O121" s="249" t="s">
        <v>730</v>
      </c>
      <c r="P121" s="249"/>
      <c r="Q121" s="249"/>
      <c r="R121" s="34"/>
    </row>
    <row r="122" spans="1:18" ht="15.7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>
      <c r="A123" s="29"/>
      <c r="B123" t="s">
        <v>45</v>
      </c>
      <c r="D123" s="40">
        <v>0</v>
      </c>
      <c r="F123" t="s">
        <v>46</v>
      </c>
      <c r="H123" s="40">
        <v>100</v>
      </c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>
      <c r="A126" s="29"/>
      <c r="D126" s="41"/>
      <c r="I126" s="28"/>
      <c r="J126" s="29"/>
      <c r="M126" s="41"/>
      <c r="R126" s="28"/>
    </row>
    <row r="127" spans="1:18" ht="15.75">
      <c r="A127" s="29"/>
      <c r="B127" s="250" t="s">
        <v>50</v>
      </c>
      <c r="C127" s="250"/>
      <c r="D127" s="42">
        <f>SUM(D122:D126)</f>
        <v>262.52333333333337</v>
      </c>
      <c r="F127" s="250" t="s">
        <v>51</v>
      </c>
      <c r="G127" s="250"/>
      <c r="H127" s="42">
        <f>SUM(H122:H126)</f>
        <v>121.26438999999999</v>
      </c>
      <c r="I127" s="35"/>
      <c r="J127" s="29"/>
      <c r="K127" s="37" t="s">
        <v>50</v>
      </c>
      <c r="L127" s="38"/>
      <c r="M127" s="42">
        <f>SUM(M122:M126)</f>
        <v>262.5</v>
      </c>
      <c r="O127" s="250" t="s">
        <v>51</v>
      </c>
      <c r="P127" s="250"/>
      <c r="Q127" s="42">
        <f>SUM(Q122:Q126)</f>
        <v>21.262499999999999</v>
      </c>
      <c r="R127" s="35"/>
    </row>
    <row r="128" spans="1:18" ht="18.75">
      <c r="A128" s="29"/>
      <c r="E128" s="85">
        <f>D127-H127</f>
        <v>141.25894333333338</v>
      </c>
      <c r="I128" s="30"/>
      <c r="J128" s="29"/>
      <c r="N128" s="85">
        <f>M127-Q127</f>
        <v>241.23750000000001</v>
      </c>
      <c r="R128" s="30"/>
    </row>
    <row r="129" spans="1:18" ht="18.75">
      <c r="A129" s="29"/>
      <c r="E129" s="85"/>
      <c r="I129" s="30"/>
      <c r="J129" s="29"/>
      <c r="N129" s="85"/>
      <c r="R129" s="30"/>
    </row>
    <row r="130" spans="1:18">
      <c r="A130" s="29"/>
      <c r="E130" s="39" t="s">
        <v>52</v>
      </c>
      <c r="I130" s="30"/>
      <c r="J130" s="29"/>
      <c r="N130" s="39" t="s">
        <v>52</v>
      </c>
      <c r="R130" s="30"/>
    </row>
    <row r="131" spans="1:18">
      <c r="A131" s="29"/>
      <c r="I131" s="30"/>
      <c r="J131" s="29"/>
      <c r="R131" s="30"/>
    </row>
    <row r="132" spans="1:18">
      <c r="A132" s="29"/>
      <c r="I132" s="30"/>
      <c r="J132" s="29"/>
      <c r="R132" s="30"/>
    </row>
    <row r="133" spans="1:18">
      <c r="A133" s="29"/>
      <c r="I133" s="30"/>
      <c r="J133" s="29"/>
      <c r="R133" s="30"/>
    </row>
    <row r="134" spans="1:18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>
      <c r="B137" s="83"/>
      <c r="C137" s="83"/>
      <c r="D137" s="244" t="s">
        <v>55</v>
      </c>
      <c r="E137" s="244"/>
      <c r="F137" s="244"/>
      <c r="G137" s="83"/>
      <c r="H137" s="83"/>
      <c r="I137" s="84"/>
      <c r="K137" s="83"/>
      <c r="L137" s="83"/>
      <c r="M137" s="244" t="s">
        <v>55</v>
      </c>
      <c r="N137" s="244"/>
      <c r="O137" s="244"/>
      <c r="P137" s="83"/>
      <c r="Q137" s="83"/>
      <c r="R137" s="84"/>
    </row>
    <row r="138" spans="1:18" ht="21">
      <c r="B138" s="43"/>
      <c r="C138" s="43"/>
      <c r="D138" s="245" t="s">
        <v>39</v>
      </c>
      <c r="E138" s="245"/>
      <c r="F138" s="245"/>
      <c r="G138" s="43"/>
      <c r="H138" s="43"/>
      <c r="I138" s="44"/>
      <c r="K138" s="43"/>
      <c r="L138" s="43"/>
      <c r="M138" s="245" t="s">
        <v>39</v>
      </c>
      <c r="N138" s="245"/>
      <c r="O138" s="245"/>
      <c r="P138" s="43"/>
      <c r="Q138" s="43"/>
      <c r="R138" s="44"/>
    </row>
    <row r="139" spans="1:18" ht="21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>
      <c r="B140" s="1" t="s">
        <v>56</v>
      </c>
      <c r="C140" t="s">
        <v>1011</v>
      </c>
      <c r="F140" t="s">
        <v>59</v>
      </c>
      <c r="G140" s="246" t="s">
        <v>716</v>
      </c>
      <c r="H140" s="246"/>
      <c r="I140" s="28"/>
      <c r="K140" s="1" t="s">
        <v>56</v>
      </c>
      <c r="L140" t="s">
        <v>1124</v>
      </c>
      <c r="O140" t="s">
        <v>59</v>
      </c>
      <c r="P140" s="246" t="s">
        <v>716</v>
      </c>
      <c r="Q140" s="246"/>
      <c r="R140" s="28"/>
    </row>
    <row r="141" spans="1:18" ht="15.75">
      <c r="B141" s="1" t="s">
        <v>57</v>
      </c>
      <c r="C141" s="247">
        <v>1716325822</v>
      </c>
      <c r="D141" s="247"/>
      <c r="F141" s="248" t="s">
        <v>729</v>
      </c>
      <c r="G141" s="248"/>
      <c r="H141">
        <v>450.04</v>
      </c>
      <c r="I141" s="28"/>
      <c r="K141" s="1" t="s">
        <v>57</v>
      </c>
      <c r="L141" s="247">
        <v>1716325822</v>
      </c>
      <c r="M141" s="247"/>
      <c r="O141" s="248" t="s">
        <v>729</v>
      </c>
      <c r="P141" s="248"/>
      <c r="Q141">
        <v>225.02</v>
      </c>
      <c r="R141" s="28"/>
    </row>
    <row r="142" spans="1:18" ht="15.75">
      <c r="B142" t="s">
        <v>58</v>
      </c>
      <c r="C142" s="45">
        <f>C6</f>
        <v>45200</v>
      </c>
      <c r="F142" s="1" t="s">
        <v>40</v>
      </c>
      <c r="H142">
        <v>30</v>
      </c>
      <c r="I142" s="28"/>
      <c r="K142" t="s">
        <v>58</v>
      </c>
      <c r="L142" s="45">
        <f>C6</f>
        <v>45200</v>
      </c>
      <c r="O142" s="1" t="s">
        <v>40</v>
      </c>
      <c r="Q142">
        <v>15</v>
      </c>
      <c r="R142" s="28"/>
    </row>
    <row r="143" spans="1:18" ht="15.75">
      <c r="I143" s="28"/>
      <c r="R143" s="28"/>
    </row>
    <row r="144" spans="1:18" ht="15.75">
      <c r="B144" s="249" t="s">
        <v>41</v>
      </c>
      <c r="C144" s="249"/>
      <c r="D144" s="249"/>
      <c r="F144" s="249" t="s">
        <v>42</v>
      </c>
      <c r="G144" s="249"/>
      <c r="H144" s="249"/>
      <c r="I144" s="34"/>
      <c r="K144" s="249" t="s">
        <v>41</v>
      </c>
      <c r="L144" s="249"/>
      <c r="M144" s="249"/>
      <c r="O144" s="249" t="s">
        <v>42</v>
      </c>
      <c r="P144" s="249"/>
      <c r="Q144" s="249"/>
      <c r="R144" s="34"/>
    </row>
    <row r="145" spans="2:18" ht="15.7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>
      <c r="B150" s="250" t="s">
        <v>50</v>
      </c>
      <c r="C150" s="250"/>
      <c r="D150" s="42">
        <f>SUM(D145:D149)</f>
        <v>562.53499866666675</v>
      </c>
      <c r="F150" s="250" t="s">
        <v>51</v>
      </c>
      <c r="G150" s="250"/>
      <c r="H150" s="42">
        <f>SUM(H145:H149)</f>
        <v>42.528779999999998</v>
      </c>
      <c r="I150" s="35"/>
      <c r="K150" s="250" t="s">
        <v>50</v>
      </c>
      <c r="L150" s="250"/>
      <c r="M150" s="42">
        <f>SUM(M145:M149)</f>
        <v>262.52333333333337</v>
      </c>
      <c r="O150" s="250" t="s">
        <v>51</v>
      </c>
      <c r="P150" s="250"/>
      <c r="Q150" s="42">
        <f>SUM(Q145:Q149)</f>
        <v>21.264389999999999</v>
      </c>
      <c r="R150" s="35"/>
    </row>
    <row r="151" spans="2:18" ht="18.7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>
      <c r="E152" s="85"/>
      <c r="I152" s="30"/>
      <c r="N152" s="85"/>
      <c r="R152" s="30"/>
    </row>
    <row r="153" spans="2:18">
      <c r="E153" s="39" t="s">
        <v>52</v>
      </c>
      <c r="I153" s="30"/>
      <c r="N153" s="39" t="s">
        <v>52</v>
      </c>
      <c r="R153" s="30"/>
    </row>
    <row r="154" spans="2:18">
      <c r="I154" s="30"/>
      <c r="R154" s="30"/>
    </row>
    <row r="155" spans="2:18">
      <c r="I155" s="30"/>
      <c r="R155" s="30"/>
    </row>
    <row r="156" spans="2:18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66" ht="26.25" customHeight="1"/>
    <row r="187" ht="26.25" customHeight="1"/>
    <row r="201" ht="15" customHeight="1"/>
    <row r="202" ht="15" customHeight="1"/>
    <row r="210" ht="26.25" customHeight="1"/>
    <row r="224" ht="15" customHeight="1"/>
    <row r="225" ht="15" customHeight="1"/>
    <row r="233" ht="26.25" customHeight="1"/>
    <row r="247" ht="15" customHeight="1"/>
    <row r="248" ht="15" customHeight="1"/>
    <row r="256" ht="26.25" customHeight="1"/>
    <row r="270" ht="15" customHeight="1"/>
    <row r="271" ht="15" customHeight="1"/>
  </sheetData>
  <mergeCells count="137"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47" t="s">
        <v>112</v>
      </c>
      <c r="E1" s="247"/>
      <c r="F1" s="247"/>
      <c r="N1" s="247" t="s">
        <v>112</v>
      </c>
      <c r="O1" s="247"/>
      <c r="P1" s="247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>
      <c r="B17" s="3"/>
      <c r="C17" s="3"/>
      <c r="D17" s="221" t="s">
        <v>124</v>
      </c>
      <c r="E17" s="221"/>
      <c r="F17" s="221"/>
      <c r="G17" s="3"/>
      <c r="H17" s="3"/>
      <c r="L17" s="3"/>
      <c r="M17" s="3"/>
      <c r="N17" s="221" t="s">
        <v>124</v>
      </c>
      <c r="O17" s="221"/>
      <c r="P17" s="221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workbookViewId="0"/>
  </sheetViews>
  <sheetFormatPr baseColWidth="10" defaultRowHeight="1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20</vt:i4>
      </vt:variant>
    </vt:vector>
  </HeadingPairs>
  <TitlesOfParts>
    <vt:vector size="20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Hoja3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David</cp:lastModifiedBy>
  <cp:lastPrinted>2023-11-16T14:22:28Z</cp:lastPrinted>
  <dcterms:created xsi:type="dcterms:W3CDTF">2022-12-25T20:52:30Z</dcterms:created>
  <dcterms:modified xsi:type="dcterms:W3CDTF">2023-11-20T22:12:37Z</dcterms:modified>
</cp:coreProperties>
</file>