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57" documentId="11_9E9D08F16D057638493536E76A63D2D68704F4F9" xr6:coauthVersionLast="47" xr6:coauthVersionMax="47" xr10:uidLastSave="{53B0F46E-4C9D-49E2-8BC2-C5CF334D89C5}"/>
  <bookViews>
    <workbookView xWindow="-120" yWindow="-120" windowWidth="20730" windowHeight="11040" tabRatio="646" firstSheet="8" activeTab="9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BENAVIDES" sheetId="36" r:id="rId13"/>
    <sheet name="FLEXNET" sheetId="37" r:id="rId14"/>
    <sheet name="sear" sheetId="12" r:id="rId15"/>
    <sheet name="OTROS CLIENTES 2." sheetId="18" r:id="rId16"/>
    <sheet name="empetrans" sheetId="19" r:id="rId17"/>
    <sheet name="OTROS INGRESOS " sheetId="31" r:id="rId18"/>
    <sheet name="Dream fig" sheetId="17" r:id="rId19"/>
    <sheet name="mensualidades" sheetId="16" r:id="rId20"/>
    <sheet name="RASTREO CARSYNC" sheetId="27" r:id="rId21"/>
    <sheet name="RASTREO ICSSE" sheetId="22" r:id="rId22"/>
    <sheet name="MENSUAL MARIA MOYA " sheetId="21" r:id="rId23"/>
    <sheet name="IESS" sheetId="23" r:id="rId24"/>
    <sheet name="OTROS GASTOS" sheetId="24" r:id="rId25"/>
    <sheet name="Garaje " sheetId="20" r:id="rId26"/>
    <sheet name="NOMINA" sheetId="29" r:id="rId27"/>
    <sheet name="utilidad" sheetId="13" r:id="rId28"/>
    <sheet name="FLUJO DE CAJA " sheetId="14" r:id="rId29"/>
    <sheet name="Hoja1" sheetId="32" r:id="rId30"/>
    <sheet name="Hoja3" sheetId="34" r:id="rId31"/>
    <sheet name="Hoja2" sheetId="35" r:id="rId32"/>
  </sheets>
  <externalReferences>
    <externalReference r:id="rId3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3" i="16" l="1"/>
  <c r="P163" i="16" s="1"/>
  <c r="O162" i="16"/>
  <c r="P162" i="16" s="1"/>
  <c r="O161" i="16"/>
  <c r="P161" i="16" s="1"/>
  <c r="O160" i="16"/>
  <c r="P160" i="16" s="1"/>
  <c r="O159" i="16"/>
  <c r="P159" i="16" s="1"/>
  <c r="O158" i="16"/>
  <c r="P158" i="16" s="1"/>
  <c r="O157" i="16"/>
  <c r="P157" i="16" s="1"/>
  <c r="O156" i="16"/>
  <c r="P156" i="16" s="1"/>
  <c r="O155" i="16"/>
  <c r="P155" i="16" s="1"/>
  <c r="O154" i="16"/>
  <c r="P154" i="16" s="1"/>
  <c r="O153" i="16"/>
  <c r="P153" i="16" s="1"/>
  <c r="P152" i="16"/>
  <c r="O152" i="16"/>
  <c r="O151" i="16"/>
  <c r="P151" i="16" s="1"/>
  <c r="O150" i="16"/>
  <c r="P150" i="16" s="1"/>
  <c r="O149" i="16"/>
  <c r="P149" i="16" s="1"/>
  <c r="O148" i="16"/>
  <c r="P148" i="16" s="1"/>
  <c r="O147" i="16"/>
  <c r="P147" i="16" s="1"/>
  <c r="O146" i="16"/>
  <c r="P146" i="16" s="1"/>
  <c r="O145" i="16"/>
  <c r="P145" i="16" s="1"/>
  <c r="G163" i="16"/>
  <c r="F163" i="16"/>
  <c r="G162" i="16"/>
  <c r="F162" i="16"/>
  <c r="G161" i="16"/>
  <c r="F161" i="16"/>
  <c r="G160" i="16"/>
  <c r="F160" i="16"/>
  <c r="G159" i="16"/>
  <c r="F159" i="16"/>
  <c r="G158" i="16"/>
  <c r="F158" i="16"/>
  <c r="G157" i="16"/>
  <c r="F157" i="16"/>
  <c r="G156" i="16"/>
  <c r="F156" i="16"/>
  <c r="G155" i="16"/>
  <c r="F155" i="16"/>
  <c r="G154" i="16"/>
  <c r="F154" i="16"/>
  <c r="G153" i="16"/>
  <c r="F153" i="16"/>
  <c r="G152" i="16"/>
  <c r="F152" i="16"/>
  <c r="G151" i="16"/>
  <c r="F151" i="16"/>
  <c r="G150" i="16"/>
  <c r="F150" i="16"/>
  <c r="G149" i="16"/>
  <c r="F149" i="16"/>
  <c r="G148" i="16"/>
  <c r="F148" i="16"/>
  <c r="G147" i="16"/>
  <c r="F147" i="16"/>
  <c r="G146" i="16"/>
  <c r="F146" i="16"/>
  <c r="G145" i="16"/>
  <c r="F145" i="16"/>
  <c r="T131" i="37"/>
  <c r="S131" i="37"/>
  <c r="R131" i="37"/>
  <c r="R132" i="37" s="1"/>
  <c r="I131" i="37"/>
  <c r="H131" i="37"/>
  <c r="G131" i="37"/>
  <c r="G132" i="37" s="1"/>
  <c r="J131" i="37" s="1"/>
  <c r="U108" i="37"/>
  <c r="T108" i="37"/>
  <c r="S108" i="37"/>
  <c r="R108" i="37"/>
  <c r="R109" i="37" s="1"/>
  <c r="J108" i="37"/>
  <c r="H108" i="37"/>
  <c r="G108" i="37"/>
  <c r="G109" i="37" s="1"/>
  <c r="U85" i="37"/>
  <c r="T85" i="37"/>
  <c r="S85" i="37"/>
  <c r="R85" i="37"/>
  <c r="R86" i="37" s="1"/>
  <c r="I85" i="37"/>
  <c r="H85" i="37"/>
  <c r="G85" i="37"/>
  <c r="G86" i="37" s="1"/>
  <c r="T61" i="37"/>
  <c r="S61" i="37"/>
  <c r="R61" i="37"/>
  <c r="R62" i="37" s="1"/>
  <c r="J61" i="37"/>
  <c r="I61" i="37"/>
  <c r="H61" i="37"/>
  <c r="G61" i="37"/>
  <c r="G62" i="37" s="1"/>
  <c r="T39" i="37"/>
  <c r="S39" i="37"/>
  <c r="R39" i="37"/>
  <c r="R40" i="37" s="1"/>
  <c r="J39" i="37"/>
  <c r="I39" i="37"/>
  <c r="H39" i="37"/>
  <c r="G39" i="37"/>
  <c r="G40" i="37" s="1"/>
  <c r="U17" i="37"/>
  <c r="S17" i="37"/>
  <c r="R17" i="37"/>
  <c r="R18" i="37" s="1"/>
  <c r="I17" i="37"/>
  <c r="H17" i="37"/>
  <c r="G17" i="37"/>
  <c r="G18" i="37" s="1"/>
  <c r="T4" i="37"/>
  <c r="T17" i="37" s="1"/>
  <c r="J79" i="23"/>
  <c r="F12" i="32"/>
  <c r="T359" i="7"/>
  <c r="R359" i="7"/>
  <c r="I40" i="37" l="1"/>
  <c r="T133" i="37"/>
  <c r="P164" i="16"/>
  <c r="G164" i="16"/>
  <c r="T18" i="37"/>
  <c r="T19" i="37" s="1"/>
  <c r="I63" i="37"/>
  <c r="I41" i="37"/>
  <c r="T110" i="37"/>
  <c r="T87" i="37"/>
  <c r="T63" i="37"/>
  <c r="U61" i="37"/>
  <c r="I110" i="37"/>
  <c r="I87" i="37"/>
  <c r="J85" i="37"/>
  <c r="I19" i="37"/>
  <c r="U39" i="37"/>
  <c r="T41" i="37"/>
  <c r="U131" i="37"/>
  <c r="I133" i="37"/>
  <c r="R286" i="2"/>
  <c r="J143" i="18"/>
  <c r="G143" i="18"/>
  <c r="U147" i="18"/>
  <c r="R147" i="18"/>
  <c r="J290" i="4" l="1"/>
  <c r="G290" i="4"/>
  <c r="G291" i="4" s="1"/>
  <c r="J292" i="4" l="1"/>
  <c r="M73" i="24" l="1"/>
  <c r="T131" i="36" l="1"/>
  <c r="S131" i="36"/>
  <c r="R131" i="36"/>
  <c r="R132" i="36" s="1"/>
  <c r="I131" i="36"/>
  <c r="H131" i="36"/>
  <c r="G131" i="36"/>
  <c r="G132" i="36" s="1"/>
  <c r="U108" i="36"/>
  <c r="T108" i="36"/>
  <c r="S108" i="36"/>
  <c r="R108" i="36"/>
  <c r="R109" i="36" s="1"/>
  <c r="J108" i="36"/>
  <c r="H108" i="36"/>
  <c r="G108" i="36"/>
  <c r="G109" i="36" s="1"/>
  <c r="I110" i="36" s="1"/>
  <c r="U85" i="36"/>
  <c r="T85" i="36"/>
  <c r="S85" i="36"/>
  <c r="R85" i="36"/>
  <c r="R86" i="36" s="1"/>
  <c r="I85" i="36"/>
  <c r="H85" i="36"/>
  <c r="G85" i="36"/>
  <c r="G86" i="36" s="1"/>
  <c r="T61" i="36"/>
  <c r="S61" i="36"/>
  <c r="R61" i="36"/>
  <c r="R62" i="36" s="1"/>
  <c r="J61" i="36"/>
  <c r="I61" i="36"/>
  <c r="H61" i="36"/>
  <c r="G61" i="36"/>
  <c r="G62" i="36" s="1"/>
  <c r="T39" i="36"/>
  <c r="S39" i="36"/>
  <c r="R39" i="36"/>
  <c r="R40" i="36" s="1"/>
  <c r="J39" i="36"/>
  <c r="I39" i="36"/>
  <c r="H39" i="36"/>
  <c r="G39" i="36"/>
  <c r="G40" i="36" s="1"/>
  <c r="I40" i="36" s="1"/>
  <c r="U17" i="36"/>
  <c r="S17" i="36"/>
  <c r="R17" i="36"/>
  <c r="R18" i="36" s="1"/>
  <c r="T18" i="36" s="1"/>
  <c r="H17" i="36"/>
  <c r="G17" i="36"/>
  <c r="G18" i="36" s="1"/>
  <c r="T4" i="36"/>
  <c r="T17" i="36" s="1"/>
  <c r="G7" i="35"/>
  <c r="Z258" i="2"/>
  <c r="J16" i="34"/>
  <c r="G16" i="34"/>
  <c r="I63" i="36" l="1"/>
  <c r="I41" i="36"/>
  <c r="T110" i="36"/>
  <c r="T63" i="36"/>
  <c r="U61" i="36"/>
  <c r="T87" i="36"/>
  <c r="T19" i="36"/>
  <c r="I87" i="36"/>
  <c r="J85" i="36"/>
  <c r="J131" i="36"/>
  <c r="I133" i="36"/>
  <c r="T133" i="36"/>
  <c r="U131" i="36"/>
  <c r="T41" i="36"/>
  <c r="U39" i="36"/>
  <c r="W134" i="10"/>
  <c r="X134" i="10" s="1"/>
  <c r="Z134" i="10" s="1"/>
  <c r="H134" i="10"/>
  <c r="I134" i="10" s="1"/>
  <c r="F79" i="23"/>
  <c r="E307" i="13" s="1"/>
  <c r="M134" i="10" l="1"/>
  <c r="N134" i="10" s="1"/>
  <c r="K134" i="10"/>
  <c r="P132" i="16"/>
  <c r="O131" i="16"/>
  <c r="P131" i="16" s="1"/>
  <c r="O130" i="16"/>
  <c r="P130" i="16" s="1"/>
  <c r="O129" i="16"/>
  <c r="P129" i="16" s="1"/>
  <c r="O128" i="16"/>
  <c r="P128" i="16" s="1"/>
  <c r="O127" i="16"/>
  <c r="P127" i="16" s="1"/>
  <c r="O126" i="16"/>
  <c r="P126" i="16" s="1"/>
  <c r="O125" i="16"/>
  <c r="P125" i="16" s="1"/>
  <c r="O124" i="16"/>
  <c r="P124" i="16" s="1"/>
  <c r="O123" i="16"/>
  <c r="P123" i="16" s="1"/>
  <c r="O122" i="16"/>
  <c r="P122" i="16" s="1"/>
  <c r="O121" i="16"/>
  <c r="P121" i="16" s="1"/>
  <c r="O120" i="16"/>
  <c r="P120" i="16" s="1"/>
  <c r="O119" i="16"/>
  <c r="P119" i="16" s="1"/>
  <c r="O118" i="16"/>
  <c r="P118" i="16" s="1"/>
  <c r="O117" i="16"/>
  <c r="P117" i="16" s="1"/>
  <c r="O116" i="16"/>
  <c r="P116" i="16" s="1"/>
  <c r="O115" i="16"/>
  <c r="P115" i="16" s="1"/>
  <c r="O114" i="16"/>
  <c r="P114" i="16" s="1"/>
  <c r="P133" i="16" l="1"/>
  <c r="E285" i="13" s="1"/>
  <c r="U108" i="9"/>
  <c r="J264" i="4"/>
  <c r="G264" i="4"/>
  <c r="G265" i="4" s="1"/>
  <c r="J266" i="4" l="1"/>
  <c r="E289" i="13" s="1"/>
  <c r="N144" i="10" l="1"/>
  <c r="J108" i="9"/>
  <c r="G139" i="31"/>
  <c r="G138" i="31"/>
  <c r="G137" i="31"/>
  <c r="G136" i="31"/>
  <c r="G135" i="31"/>
  <c r="G134" i="31"/>
  <c r="G133" i="31"/>
  <c r="G132" i="31"/>
  <c r="G131" i="31"/>
  <c r="G130" i="31"/>
  <c r="G129" i="31"/>
  <c r="G128" i="31"/>
  <c r="G127" i="31"/>
  <c r="G126" i="31"/>
  <c r="G125" i="31"/>
  <c r="G124" i="31"/>
  <c r="G123" i="31"/>
  <c r="G122" i="31"/>
  <c r="G121" i="31"/>
  <c r="G120" i="31"/>
  <c r="G140" i="31" l="1"/>
  <c r="F129" i="16" l="1"/>
  <c r="G129" i="16" s="1"/>
  <c r="F130" i="16"/>
  <c r="G130" i="16" s="1"/>
  <c r="F131" i="16"/>
  <c r="G131" i="16" s="1"/>
  <c r="F123" i="16"/>
  <c r="F124" i="16"/>
  <c r="G124" i="16" s="1"/>
  <c r="F125" i="16"/>
  <c r="G125" i="16" s="1"/>
  <c r="F126" i="16"/>
  <c r="G126" i="16" s="1"/>
  <c r="F127" i="16"/>
  <c r="G127" i="16" s="1"/>
  <c r="F128" i="16"/>
  <c r="G128" i="16" s="1"/>
  <c r="F132" i="16"/>
  <c r="G132" i="16" s="1"/>
  <c r="G123" i="16" l="1"/>
  <c r="B79" i="23"/>
  <c r="E276" i="13" s="1"/>
  <c r="U85" i="9"/>
  <c r="J237" i="4"/>
  <c r="G237" i="4"/>
  <c r="G238" i="4" s="1"/>
  <c r="R110" i="18"/>
  <c r="J239" i="4" l="1"/>
  <c r="E258" i="13" s="1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P126" i="31"/>
  <c r="O126" i="31"/>
  <c r="P125" i="31"/>
  <c r="O125" i="31"/>
  <c r="P124" i="31"/>
  <c r="O124" i="31"/>
  <c r="P123" i="31"/>
  <c r="O123" i="31"/>
  <c r="P122" i="31"/>
  <c r="O122" i="31"/>
  <c r="P121" i="31"/>
  <c r="O121" i="31"/>
  <c r="P120" i="31"/>
  <c r="O120" i="31"/>
  <c r="O119" i="31"/>
  <c r="P119" i="31" s="1"/>
  <c r="G107" i="31"/>
  <c r="P107" i="31"/>
  <c r="E240" i="13" s="1"/>
  <c r="P75" i="31"/>
  <c r="G75" i="31"/>
  <c r="P48" i="31"/>
  <c r="G48" i="31"/>
  <c r="P21" i="31"/>
  <c r="G21" i="31"/>
  <c r="J368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7" i="13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J287" i="13" s="1"/>
  <c r="B59" i="29"/>
  <c r="J256" i="13" s="1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6" i="24"/>
  <c r="H75" i="24"/>
  <c r="J293" i="13" s="1"/>
  <c r="C66" i="24"/>
  <c r="J263" i="13" s="1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E304" i="13" s="1"/>
  <c r="B60" i="21"/>
  <c r="E273" i="13" s="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E305" i="13" s="1"/>
  <c r="B60" i="22"/>
  <c r="E274" i="13" s="1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E306" i="13" s="1"/>
  <c r="B60" i="27"/>
  <c r="E275" i="13" s="1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F122" i="16"/>
  <c r="G122" i="16" s="1"/>
  <c r="F121" i="16"/>
  <c r="G121" i="16" s="1"/>
  <c r="F120" i="16"/>
  <c r="G120" i="16" s="1"/>
  <c r="F119" i="16"/>
  <c r="G119" i="16" s="1"/>
  <c r="F118" i="16"/>
  <c r="G118" i="16" s="1"/>
  <c r="F117" i="16"/>
  <c r="G117" i="16" s="1"/>
  <c r="F116" i="16"/>
  <c r="G116" i="16" s="1"/>
  <c r="F115" i="16"/>
  <c r="G115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O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48" i="16"/>
  <c r="E103" i="13" s="1"/>
  <c r="O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75" i="18"/>
  <c r="H175" i="18"/>
  <c r="G175" i="18"/>
  <c r="G176" i="18" s="1"/>
  <c r="U175" i="18"/>
  <c r="S175" i="18"/>
  <c r="R175" i="18"/>
  <c r="R176" i="18" s="1"/>
  <c r="G144" i="18"/>
  <c r="R148" i="18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5" i="10"/>
  <c r="Z175" i="10" s="1"/>
  <c r="W174" i="10"/>
  <c r="X174" i="10" s="1"/>
  <c r="AB174" i="10" s="1"/>
  <c r="AC174" i="10" s="1"/>
  <c r="H173" i="10"/>
  <c r="K173" i="10" s="1"/>
  <c r="W173" i="10"/>
  <c r="Z173" i="10" s="1"/>
  <c r="H172" i="10"/>
  <c r="W172" i="10"/>
  <c r="Z172" i="10" s="1"/>
  <c r="H171" i="10"/>
  <c r="K171" i="10" s="1"/>
  <c r="W171" i="10"/>
  <c r="Z171" i="10" s="1"/>
  <c r="H170" i="10"/>
  <c r="K170" i="10" s="1"/>
  <c r="W170" i="10"/>
  <c r="X170" i="10" s="1"/>
  <c r="AB170" i="10" s="1"/>
  <c r="AC170" i="10" s="1"/>
  <c r="H169" i="10"/>
  <c r="K169" i="10" s="1"/>
  <c r="W169" i="10"/>
  <c r="Z169" i="10" s="1"/>
  <c r="H168" i="10"/>
  <c r="K168" i="10" s="1"/>
  <c r="W168" i="10"/>
  <c r="Z168" i="10" s="1"/>
  <c r="H167" i="10"/>
  <c r="K167" i="10" s="1"/>
  <c r="W167" i="10"/>
  <c r="Z167" i="10" s="1"/>
  <c r="H166" i="10"/>
  <c r="K166" i="10" s="1"/>
  <c r="W166" i="10"/>
  <c r="X166" i="10" s="1"/>
  <c r="AB166" i="10" s="1"/>
  <c r="AC166" i="10" s="1"/>
  <c r="H165" i="10"/>
  <c r="K165" i="10" s="1"/>
  <c r="W165" i="10"/>
  <c r="Z165" i="10" s="1"/>
  <c r="H164" i="10"/>
  <c r="W164" i="10"/>
  <c r="Z164" i="10" s="1"/>
  <c r="H163" i="10"/>
  <c r="K163" i="10" s="1"/>
  <c r="W163" i="10"/>
  <c r="Z163" i="10" s="1"/>
  <c r="H162" i="10"/>
  <c r="K162" i="10" s="1"/>
  <c r="W162" i="10"/>
  <c r="X162" i="10" s="1"/>
  <c r="AB162" i="10" s="1"/>
  <c r="AC162" i="10" s="1"/>
  <c r="H161" i="10"/>
  <c r="K161" i="10" s="1"/>
  <c r="W161" i="10"/>
  <c r="X161" i="10" s="1"/>
  <c r="AB161" i="10" s="1"/>
  <c r="AC161" i="10" s="1"/>
  <c r="H160" i="10"/>
  <c r="W160" i="10"/>
  <c r="Z160" i="10" s="1"/>
  <c r="H159" i="10"/>
  <c r="K159" i="10" s="1"/>
  <c r="W159" i="10"/>
  <c r="Z159" i="10" s="1"/>
  <c r="H158" i="10"/>
  <c r="W158" i="10"/>
  <c r="X158" i="10" s="1"/>
  <c r="AB158" i="10" s="1"/>
  <c r="AC158" i="10" s="1"/>
  <c r="H157" i="10"/>
  <c r="K157" i="10" s="1"/>
  <c r="W157" i="10"/>
  <c r="Z157" i="10" s="1"/>
  <c r="H156" i="10"/>
  <c r="K156" i="10" s="1"/>
  <c r="H155" i="10"/>
  <c r="W145" i="10"/>
  <c r="X145" i="10" s="1"/>
  <c r="W144" i="10"/>
  <c r="X144" i="10" s="1"/>
  <c r="H143" i="10"/>
  <c r="W143" i="10"/>
  <c r="X143" i="10" s="1"/>
  <c r="H142" i="10"/>
  <c r="W142" i="10"/>
  <c r="X142" i="10" s="1"/>
  <c r="H141" i="10"/>
  <c r="W141" i="10"/>
  <c r="H140" i="10"/>
  <c r="W140" i="10"/>
  <c r="X140" i="10" s="1"/>
  <c r="H139" i="10"/>
  <c r="W139" i="10"/>
  <c r="X139" i="10" s="1"/>
  <c r="H138" i="10"/>
  <c r="W138" i="10"/>
  <c r="H137" i="10"/>
  <c r="W137" i="10"/>
  <c r="X137" i="10" s="1"/>
  <c r="Z137" i="10" s="1"/>
  <c r="H136" i="10"/>
  <c r="W136" i="10"/>
  <c r="X136" i="10" s="1"/>
  <c r="Z136" i="10" s="1"/>
  <c r="H135" i="10"/>
  <c r="W135" i="10"/>
  <c r="X135" i="10" s="1"/>
  <c r="Z135" i="10" s="1"/>
  <c r="W133" i="10"/>
  <c r="X133" i="10" s="1"/>
  <c r="Z133" i="10" s="1"/>
  <c r="H133" i="10"/>
  <c r="I133" i="10" s="1"/>
  <c r="W132" i="10"/>
  <c r="X132" i="10" s="1"/>
  <c r="Z132" i="10" s="1"/>
  <c r="H132" i="10"/>
  <c r="K132" i="10" s="1"/>
  <c r="W131" i="10"/>
  <c r="X131" i="10" s="1"/>
  <c r="Z131" i="10" s="1"/>
  <c r="H131" i="10"/>
  <c r="I131" i="10" s="1"/>
  <c r="M131" i="10" s="1"/>
  <c r="N131" i="10" s="1"/>
  <c r="W130" i="10"/>
  <c r="X130" i="10" s="1"/>
  <c r="Z130" i="10" s="1"/>
  <c r="H130" i="10"/>
  <c r="I130" i="10" s="1"/>
  <c r="M130" i="10" s="1"/>
  <c r="N130" i="10" s="1"/>
  <c r="W129" i="10"/>
  <c r="X129" i="10" s="1"/>
  <c r="Z129" i="10" s="1"/>
  <c r="H129" i="10"/>
  <c r="K129" i="10" s="1"/>
  <c r="W128" i="10"/>
  <c r="X128" i="10" s="1"/>
  <c r="Z128" i="10" s="1"/>
  <c r="H128" i="10"/>
  <c r="W127" i="10"/>
  <c r="X127" i="10" s="1"/>
  <c r="Z127" i="10" s="1"/>
  <c r="H127" i="10"/>
  <c r="I127" i="10" s="1"/>
  <c r="M127" i="10" s="1"/>
  <c r="N127" i="10" s="1"/>
  <c r="W126" i="10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T110" i="9" s="1"/>
  <c r="E295" i="13" s="1"/>
  <c r="H108" i="9"/>
  <c r="G108" i="9"/>
  <c r="G109" i="9" s="1"/>
  <c r="I110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99" i="7"/>
  <c r="R499" i="7"/>
  <c r="R500" i="7" s="1"/>
  <c r="I499" i="7"/>
  <c r="G499" i="7"/>
  <c r="G500" i="7" s="1"/>
  <c r="T430" i="7"/>
  <c r="R430" i="7"/>
  <c r="R431" i="7" s="1"/>
  <c r="I430" i="7"/>
  <c r="G430" i="7"/>
  <c r="G431" i="7" s="1"/>
  <c r="R360" i="7"/>
  <c r="I359" i="7"/>
  <c r="G359" i="7"/>
  <c r="G360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5" i="2"/>
  <c r="R345" i="2"/>
  <c r="R346" i="2" s="1"/>
  <c r="I344" i="2"/>
  <c r="F344" i="2"/>
  <c r="F345" i="2" s="1"/>
  <c r="U286" i="2"/>
  <c r="R287" i="2"/>
  <c r="I285" i="2"/>
  <c r="F285" i="2"/>
  <c r="F286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J306" i="13" l="1"/>
  <c r="K155" i="10"/>
  <c r="I155" i="10"/>
  <c r="M155" i="10" s="1"/>
  <c r="N155" i="10" s="1"/>
  <c r="I160" i="10"/>
  <c r="M160" i="10" s="1"/>
  <c r="N160" i="10" s="1"/>
  <c r="K160" i="10"/>
  <c r="I172" i="10"/>
  <c r="M172" i="10" s="1"/>
  <c r="N172" i="10" s="1"/>
  <c r="K172" i="10"/>
  <c r="X126" i="10"/>
  <c r="W147" i="10"/>
  <c r="W148" i="10" s="1"/>
  <c r="I158" i="10"/>
  <c r="M158" i="10" s="1"/>
  <c r="N158" i="10" s="1"/>
  <c r="K158" i="10"/>
  <c r="I164" i="10"/>
  <c r="M164" i="10" s="1"/>
  <c r="N164" i="10" s="1"/>
  <c r="K164" i="10"/>
  <c r="H175" i="10"/>
  <c r="H176" i="10" s="1"/>
  <c r="J276" i="13"/>
  <c r="K8" i="14" s="1"/>
  <c r="K12" i="14" s="1"/>
  <c r="L8" i="14"/>
  <c r="L12" i="14" s="1"/>
  <c r="M8" i="14"/>
  <c r="M12" i="14" s="1"/>
  <c r="M133" i="10"/>
  <c r="K133" i="10"/>
  <c r="Z142" i="10"/>
  <c r="AB142" i="10"/>
  <c r="AC142" i="10" s="1"/>
  <c r="AB139" i="10"/>
  <c r="AC139" i="10" s="1"/>
  <c r="Z139" i="10"/>
  <c r="Z143" i="10"/>
  <c r="AB143" i="10"/>
  <c r="AC143" i="10" s="1"/>
  <c r="AB132" i="10"/>
  <c r="AC132" i="10" s="1"/>
  <c r="AB136" i="10"/>
  <c r="AC136" i="10" s="1"/>
  <c r="AB140" i="10"/>
  <c r="AC140" i="10" s="1"/>
  <c r="Z140" i="10"/>
  <c r="Z144" i="10"/>
  <c r="AB144" i="10"/>
  <c r="AC144" i="10" s="1"/>
  <c r="AB145" i="10"/>
  <c r="AC145" i="10" s="1"/>
  <c r="Z145" i="10"/>
  <c r="AB128" i="10"/>
  <c r="AC128" i="10" s="1"/>
  <c r="I142" i="10"/>
  <c r="P135" i="31"/>
  <c r="G133" i="16"/>
  <c r="E254" i="13" s="1"/>
  <c r="S125" i="8"/>
  <c r="J246" i="13"/>
  <c r="J8" i="14" s="1"/>
  <c r="J12" i="14" s="1"/>
  <c r="I361" i="7"/>
  <c r="E261" i="13" s="1"/>
  <c r="I501" i="7"/>
  <c r="I38" i="8"/>
  <c r="E79" i="13" s="1"/>
  <c r="J108" i="6"/>
  <c r="U55" i="18"/>
  <c r="E117" i="13" s="1"/>
  <c r="J177" i="18"/>
  <c r="I66" i="11"/>
  <c r="E83" i="13" s="1"/>
  <c r="J87" i="15"/>
  <c r="E203" i="13" s="1"/>
  <c r="J134" i="15"/>
  <c r="T18" i="9"/>
  <c r="T19" i="9" s="1"/>
  <c r="E51" i="13" s="1"/>
  <c r="S170" i="11"/>
  <c r="E297" i="13" s="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E294" i="13" s="1"/>
  <c r="I432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7" i="2"/>
  <c r="E256" i="13" s="1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E262" i="13" s="1"/>
  <c r="J15" i="6"/>
  <c r="E11" i="13" s="1"/>
  <c r="J52" i="6"/>
  <c r="E139" i="13" s="1"/>
  <c r="J89" i="6"/>
  <c r="E260" i="13" s="1"/>
  <c r="T131" i="7"/>
  <c r="E110" i="13" s="1"/>
  <c r="X165" i="10"/>
  <c r="AB165" i="10" s="1"/>
  <c r="AC165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X157" i="10"/>
  <c r="AB157" i="10" s="1"/>
  <c r="AC157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E286" i="13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X171" i="10"/>
  <c r="AB171" i="10" s="1"/>
  <c r="AC171" i="10" s="1"/>
  <c r="I28" i="11"/>
  <c r="E17" i="13" s="1"/>
  <c r="U55" i="12"/>
  <c r="E116" i="13" s="1"/>
  <c r="J140" i="12"/>
  <c r="E267" i="13" s="1"/>
  <c r="J55" i="19"/>
  <c r="E86" i="13" s="1"/>
  <c r="U55" i="17"/>
  <c r="U168" i="17"/>
  <c r="L101" i="20"/>
  <c r="X49" i="10"/>
  <c r="AB49" i="10" s="1"/>
  <c r="AC49" i="10" s="1"/>
  <c r="K43" i="10"/>
  <c r="K75" i="10"/>
  <c r="I227" i="2"/>
  <c r="E196" i="13" s="1"/>
  <c r="I346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I170" i="10"/>
  <c r="M170" i="10" s="1"/>
  <c r="N170" i="10" s="1"/>
  <c r="X173" i="10"/>
  <c r="AB173" i="10" s="1"/>
  <c r="AC173" i="10" s="1"/>
  <c r="U112" i="12"/>
  <c r="E237" i="13" s="1"/>
  <c r="J84" i="18"/>
  <c r="E147" i="13" s="1"/>
  <c r="U26" i="19"/>
  <c r="E57" i="13" s="1"/>
  <c r="J105" i="4"/>
  <c r="J111" i="15"/>
  <c r="E263" i="13" s="1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Z158" i="10"/>
  <c r="Z161" i="10"/>
  <c r="X169" i="10"/>
  <c r="AB169" i="10" s="1"/>
  <c r="AC169" i="10" s="1"/>
  <c r="E31" i="20"/>
  <c r="E89" i="13" s="1"/>
  <c r="G293" i="1"/>
  <c r="G294" i="1" s="1"/>
  <c r="I293" i="1" s="1"/>
  <c r="J295" i="1" s="1"/>
  <c r="E255" i="13" s="1"/>
  <c r="I254" i="3"/>
  <c r="I16" i="10"/>
  <c r="M16" i="10" s="1"/>
  <c r="N16" i="10" s="1"/>
  <c r="I166" i="10"/>
  <c r="M166" i="10" s="1"/>
  <c r="N166" i="10" s="1"/>
  <c r="Z174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61" i="7"/>
  <c r="E292" i="13" s="1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I140" i="10"/>
  <c r="X159" i="10"/>
  <c r="AB159" i="10" s="1"/>
  <c r="AC159" i="10" s="1"/>
  <c r="Z170" i="10"/>
  <c r="X175" i="10"/>
  <c r="AB175" i="10" s="1"/>
  <c r="AC175" i="10" s="1"/>
  <c r="U140" i="12"/>
  <c r="E298" i="13" s="1"/>
  <c r="J140" i="19"/>
  <c r="E269" i="13" s="1"/>
  <c r="T24" i="17"/>
  <c r="U26" i="17" s="1"/>
  <c r="E58" i="13" s="1"/>
  <c r="G75" i="16"/>
  <c r="E133" i="13" s="1"/>
  <c r="S116" i="1"/>
  <c r="S117" i="1" s="1"/>
  <c r="U116" i="1" s="1"/>
  <c r="I211" i="3"/>
  <c r="E257" i="13" s="1"/>
  <c r="V24" i="5"/>
  <c r="E46" i="13" s="1"/>
  <c r="V80" i="5"/>
  <c r="E169" i="13" s="1"/>
  <c r="V135" i="5"/>
  <c r="E290" i="13" s="1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K131" i="10"/>
  <c r="Z166" i="10"/>
  <c r="J26" i="18"/>
  <c r="E19" i="13" s="1"/>
  <c r="J145" i="18"/>
  <c r="E268" i="13" s="1"/>
  <c r="J26" i="17"/>
  <c r="E21" i="13" s="1"/>
  <c r="U110" i="2"/>
  <c r="E105" i="13" s="1"/>
  <c r="U288" i="2"/>
  <c r="E287" i="13" s="1"/>
  <c r="G21" i="16"/>
  <c r="E41" i="13" s="1"/>
  <c r="V38" i="3"/>
  <c r="E44" i="13" s="1"/>
  <c r="V123" i="3"/>
  <c r="E167" i="13" s="1"/>
  <c r="V211" i="3"/>
  <c r="E288" i="13" s="1"/>
  <c r="J159" i="4"/>
  <c r="E168" i="13" s="1"/>
  <c r="J52" i="5"/>
  <c r="E76" i="13" s="1"/>
  <c r="J107" i="5"/>
  <c r="E199" i="13" s="1"/>
  <c r="J164" i="5"/>
  <c r="S59" i="8"/>
  <c r="E172" i="13" s="1"/>
  <c r="U89" i="6"/>
  <c r="E291" i="13" s="1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1" i="10"/>
  <c r="E14" i="20"/>
  <c r="E23" i="13" s="1"/>
  <c r="E369" i="13"/>
  <c r="N3" i="14" s="1"/>
  <c r="N6" i="14" s="1"/>
  <c r="N15" i="14" s="1"/>
  <c r="T501" i="7"/>
  <c r="U34" i="6"/>
  <c r="E109" i="13" s="1"/>
  <c r="J186" i="13"/>
  <c r="H8" i="14" s="1"/>
  <c r="H12" i="14" s="1"/>
  <c r="S104" i="8"/>
  <c r="E293" i="13" s="1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S28" i="11"/>
  <c r="E53" i="13" s="1"/>
  <c r="J26" i="19"/>
  <c r="E20" i="13" s="1"/>
  <c r="U168" i="19"/>
  <c r="J216" i="13"/>
  <c r="I8" i="14" s="1"/>
  <c r="I12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U149" i="18"/>
  <c r="E299" i="13" s="1"/>
  <c r="U84" i="19"/>
  <c r="E179" i="13" s="1"/>
  <c r="G353" i="1"/>
  <c r="G354" i="1" s="1"/>
  <c r="I353" i="1" s="1"/>
  <c r="J355" i="1" s="1"/>
  <c r="U347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E259" i="13" s="1"/>
  <c r="I63" i="7"/>
  <c r="E12" i="13" s="1"/>
  <c r="T432" i="7"/>
  <c r="U15" i="6"/>
  <c r="E47" i="13" s="1"/>
  <c r="H52" i="10"/>
  <c r="H53" i="10" s="1"/>
  <c r="E83" i="20"/>
  <c r="E272" i="13" s="1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Z162" i="10"/>
  <c r="X167" i="10"/>
  <c r="AB167" i="10" s="1"/>
  <c r="AC167" i="10" s="1"/>
  <c r="I98" i="11"/>
  <c r="E145" i="13" s="1"/>
  <c r="U140" i="19"/>
  <c r="E300" i="13" s="1"/>
  <c r="U140" i="17"/>
  <c r="E302" i="13" s="1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63" i="9"/>
  <c r="E174" i="13" s="1"/>
  <c r="U61" i="9"/>
  <c r="J131" i="9"/>
  <c r="I133" i="9"/>
  <c r="E264" i="13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I139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I143" i="10"/>
  <c r="W83" i="10"/>
  <c r="W84" i="10" s="1"/>
  <c r="I171" i="10"/>
  <c r="M171" i="10" s="1"/>
  <c r="N171" i="10" s="1"/>
  <c r="I161" i="10"/>
  <c r="M161" i="10" s="1"/>
  <c r="N161" i="10" s="1"/>
  <c r="S66" i="11"/>
  <c r="E115" i="13" s="1"/>
  <c r="L65" i="20"/>
  <c r="E242" i="13" s="1"/>
  <c r="I157" i="10"/>
  <c r="M157" i="10" s="1"/>
  <c r="N157" i="10" s="1"/>
  <c r="U84" i="12"/>
  <c r="E177" i="13" s="1"/>
  <c r="I135" i="10"/>
  <c r="H145" i="10"/>
  <c r="H146" i="10" s="1"/>
  <c r="X163" i="10"/>
  <c r="AB163" i="10" s="1"/>
  <c r="AC163" i="10" s="1"/>
  <c r="I167" i="10"/>
  <c r="M167" i="10" s="1"/>
  <c r="N167" i="10" s="1"/>
  <c r="I173" i="10"/>
  <c r="M173" i="10" s="1"/>
  <c r="N173" i="10" s="1"/>
  <c r="S97" i="11"/>
  <c r="E176" i="13" s="1"/>
  <c r="E338" i="13"/>
  <c r="I171" i="11"/>
  <c r="E266" i="13" s="1"/>
  <c r="U177" i="18"/>
  <c r="I141" i="10"/>
  <c r="I159" i="10"/>
  <c r="M159" i="10" s="1"/>
  <c r="N159" i="10" s="1"/>
  <c r="U112" i="17"/>
  <c r="E241" i="13" s="1"/>
  <c r="P102" i="16"/>
  <c r="E224" i="13" s="1"/>
  <c r="I137" i="10"/>
  <c r="W177" i="10"/>
  <c r="W178" i="10" s="1"/>
  <c r="I169" i="10"/>
  <c r="M169" i="10" s="1"/>
  <c r="N169" i="10" s="1"/>
  <c r="J140" i="17"/>
  <c r="E271" i="13" s="1"/>
  <c r="X138" i="10"/>
  <c r="X160" i="10"/>
  <c r="AB160" i="10" s="1"/>
  <c r="AC160" i="10" s="1"/>
  <c r="X164" i="10"/>
  <c r="AB164" i="10" s="1"/>
  <c r="AC164" i="10" s="1"/>
  <c r="X168" i="10"/>
  <c r="AB168" i="10" s="1"/>
  <c r="AC168" i="10" s="1"/>
  <c r="X172" i="10"/>
  <c r="AB172" i="10" s="1"/>
  <c r="AC172" i="10" s="1"/>
  <c r="AB126" i="10" l="1"/>
  <c r="AC126" i="10" s="1"/>
  <c r="Z126" i="10"/>
  <c r="K175" i="10"/>
  <c r="L177" i="10" s="1"/>
  <c r="Z138" i="10"/>
  <c r="AB138" i="10"/>
  <c r="AC138" i="10" s="1"/>
  <c r="M142" i="10"/>
  <c r="N142" i="10" s="1"/>
  <c r="K142" i="10"/>
  <c r="AB131" i="10"/>
  <c r="AC131" i="10" s="1"/>
  <c r="M141" i="10"/>
  <c r="N141" i="10" s="1"/>
  <c r="K141" i="10"/>
  <c r="K143" i="10"/>
  <c r="M143" i="10"/>
  <c r="N143" i="10" s="1"/>
  <c r="AB127" i="10"/>
  <c r="AC127" i="10" s="1"/>
  <c r="K138" i="10"/>
  <c r="M138" i="10"/>
  <c r="N138" i="10" s="1"/>
  <c r="Z141" i="10"/>
  <c r="AB141" i="10"/>
  <c r="AC141" i="10" s="1"/>
  <c r="M125" i="10"/>
  <c r="AB130" i="10"/>
  <c r="AC130" i="10" s="1"/>
  <c r="K137" i="10"/>
  <c r="M137" i="10"/>
  <c r="N137" i="10" s="1"/>
  <c r="K139" i="10"/>
  <c r="M139" i="10"/>
  <c r="N139" i="10" s="1"/>
  <c r="AB129" i="10"/>
  <c r="AC129" i="10" s="1"/>
  <c r="K140" i="10"/>
  <c r="M140" i="10"/>
  <c r="N140" i="10" s="1"/>
  <c r="M135" i="10"/>
  <c r="N135" i="10" s="1"/>
  <c r="K135" i="10"/>
  <c r="K136" i="10"/>
  <c r="M136" i="10"/>
  <c r="N136" i="10" s="1"/>
  <c r="AB135" i="10"/>
  <c r="AC135" i="10" s="1"/>
  <c r="AB133" i="10"/>
  <c r="AC133" i="10" s="1"/>
  <c r="AB137" i="10"/>
  <c r="AC137" i="10" s="1"/>
  <c r="N133" i="10"/>
  <c r="E112" i="13"/>
  <c r="Z177" i="10"/>
  <c r="AA179" i="10" s="1"/>
  <c r="AC177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L25" i="10"/>
  <c r="E16" i="13" s="1"/>
  <c r="AC24" i="10"/>
  <c r="N82" i="10"/>
  <c r="Z114" i="10"/>
  <c r="AA116" i="10" s="1"/>
  <c r="E235" i="13" s="1"/>
  <c r="E5" i="13"/>
  <c r="N23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Z24" i="10"/>
  <c r="AA26" i="10" s="1"/>
  <c r="E52" i="13" s="1"/>
  <c r="E63" i="13" s="1"/>
  <c r="D3" i="14" s="1"/>
  <c r="D6" i="14" s="1"/>
  <c r="D15" i="14" s="1"/>
  <c r="Z147" i="10" l="1"/>
  <c r="AA149" i="10" s="1"/>
  <c r="AC147" i="10"/>
  <c r="K145" i="10"/>
  <c r="L147" i="10" s="1"/>
  <c r="E296" i="13"/>
  <c r="M145" i="10"/>
  <c r="N125" i="10"/>
  <c r="N145" i="10" s="1"/>
  <c r="E265" i="13"/>
  <c r="E126" i="13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E277" i="13" l="1"/>
  <c r="K3" i="14" s="1"/>
  <c r="K6" i="14" s="1"/>
  <c r="K15" i="14" s="1"/>
  <c r="E308" i="13"/>
  <c r="L3" i="14" s="1"/>
  <c r="L6" i="14" s="1"/>
  <c r="L15" i="14" s="1"/>
  <c r="M3" i="14"/>
  <c r="M6" i="14" s="1"/>
  <c r="O15" i="14" l="1"/>
  <c r="I17" i="36"/>
  <c r="I19" i="36" s="1"/>
  <c r="AA81" i="7"/>
</calcChain>
</file>

<file path=xl/sharedStrings.xml><?xml version="1.0" encoding="utf-8"?>
<sst xmlns="http://schemas.openxmlformats.org/spreadsheetml/2006/main" count="12910" uniqueCount="1070">
  <si>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</si>
  <si>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</si>
  <si>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</si>
  <si>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</si>
  <si>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</si>
  <si>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</si>
  <si>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</si>
  <si>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</si>
  <si>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</si>
  <si>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</si>
  <si>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</si>
  <si>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</si>
  <si>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</si>
  <si>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</si>
  <si>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</si>
  <si>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</si>
  <si>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</si>
  <si>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</si>
  <si>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</si>
  <si>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</si>
  <si>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</si>
  <si>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</si>
  <si>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</si>
  <si>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</si>
  <si>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</si>
  <si>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</si>
  <si>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</si>
  <si>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</si>
  <si>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</si>
  <si>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</si>
  <si>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</si>
  <si>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</si>
  <si>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</si>
  <si>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</si>
  <si>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</si>
  <si>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</si>
  <si>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</si>
  <si>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</si>
  <si>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</si>
  <si>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</si>
  <si>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</si>
  <si>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</si>
  <si>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</si>
  <si>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</si>
  <si>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</si>
  <si>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</si>
  <si>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</si>
  <si>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</si>
  <si>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</si>
  <si>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</si>
  <si>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</si>
  <si>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</si>
  <si>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</si>
  <si>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</si>
  <si>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</si>
  <si>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</si>
  <si>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</si>
  <si>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</si>
  <si>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</si>
  <si>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</si>
  <si>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</si>
  <si>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</si>
  <si>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</si>
  <si>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</si>
  <si>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</si>
  <si>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</si>
  <si>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</si>
  <si>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</si>
  <si>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</si>
  <si>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</si>
  <si>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</si>
  <si>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</si>
  <si>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</si>
  <si>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</si>
  <si>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</si>
  <si>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</si>
  <si>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</si>
  <si>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</si>
  <si>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</si>
  <si>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</si>
  <si>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</si>
  <si>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</si>
  <si>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</si>
  <si>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</si>
  <si>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</si>
  <si>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</si>
  <si>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</si>
  <si>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</si>
  <si>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</si>
  <si>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</si>
  <si>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</si>
  <si>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</si>
  <si>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</si>
  <si>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</si>
  <si>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</si>
  <si>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</si>
  <si>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</si>
  <si>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</si>
  <si>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</si>
  <si>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</si>
  <si>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</si>
  <si>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</si>
  <si>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</si>
  <si>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</si>
  <si>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</si>
  <si>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</si>
  <si>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</si>
  <si>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</si>
  <si>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</si>
  <si>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</si>
  <si>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</si>
  <si>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</si>
  <si>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</si>
  <si>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</si>
  <si>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</si>
  <si>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</si>
  <si>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</si>
  <si>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</si>
  <si>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</si>
  <si>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</si>
  <si>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</si>
  <si>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</si>
  <si>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</si>
  <si>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</si>
  <si>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</si>
  <si>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</si>
  <si>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</si>
  <si>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</si>
  <si>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</si>
  <si>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</si>
  <si>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</si>
  <si>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</si>
  <si>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</si>
  <si>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</si>
  <si>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</si>
  <si>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</si>
  <si>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</si>
  <si>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</si>
  <si>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</si>
  <si>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</si>
  <si>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</si>
  <si>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</si>
  <si>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</si>
  <si>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</si>
  <si>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</si>
  <si>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</si>
  <si>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</si>
  <si>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</si>
  <si>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</si>
  <si>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</si>
  <si>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</si>
  <si>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</si>
  <si>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</si>
  <si>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</si>
  <si>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</si>
  <si>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</si>
  <si>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</si>
  <si>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</si>
  <si>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</si>
  <si>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</si>
  <si>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</si>
  <si>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</si>
  <si>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</si>
  <si>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</si>
  <si>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</si>
  <si>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</si>
  <si>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</si>
  <si>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</si>
  <si>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</si>
  <si>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</si>
  <si>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</si>
  <si>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</si>
  <si>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</si>
  <si>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</si>
  <si>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</si>
  <si>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</si>
  <si>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</si>
  <si>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</si>
  <si>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</si>
  <si>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</si>
  <si>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</si>
  <si>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</si>
  <si>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</si>
  <si>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</si>
  <si>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</si>
  <si>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</si>
  <si>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</si>
  <si>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</si>
  <si>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</si>
  <si>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</si>
  <si>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</si>
  <si>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</si>
  <si>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</si>
  <si>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</si>
  <si>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</si>
  <si>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</si>
  <si>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</si>
  <si>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</si>
  <si>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</si>
  <si>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</si>
  <si>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</si>
  <si>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</si>
  <si>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</si>
  <si>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</si>
  <si>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</si>
  <si>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</si>
  <si>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</si>
  <si>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</si>
  <si>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</si>
  <si>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</si>
  <si>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</si>
  <si>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</si>
  <si>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</si>
  <si>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</si>
  <si>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</si>
  <si>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</si>
  <si>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</si>
  <si>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</si>
  <si>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</si>
  <si>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</si>
  <si>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</si>
  <si>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</si>
  <si>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</si>
  <si>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</si>
  <si>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</si>
  <si>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</si>
  <si>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</si>
  <si>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</si>
  <si>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</si>
  <si>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</si>
  <si>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</si>
  <si>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</si>
  <si>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</si>
  <si>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</si>
  <si>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</si>
  <si>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</si>
  <si>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</si>
  <si>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</si>
  <si>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</si>
  <si>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</si>
  <si>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</si>
  <si>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</si>
  <si>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</si>
  <si>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</si>
  <si>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</si>
  <si>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</si>
  <si>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</si>
  <si>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</si>
  <si>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</si>
  <si>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</si>
  <si>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</si>
  <si>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</si>
  <si>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</si>
  <si>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</si>
  <si>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</si>
  <si>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</si>
  <si>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</si>
  <si>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</si>
  <si>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</si>
  <si>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</si>
  <si>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</si>
  <si>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</si>
  <si>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</si>
  <si>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</si>
  <si>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</si>
  <si>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</si>
  <si>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</si>
  <si>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</si>
  <si>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</si>
  <si>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</si>
  <si>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</si>
  <si>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</si>
  <si>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</si>
  <si>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</si>
  <si>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</si>
  <si>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</si>
  <si>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</si>
  <si>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</si>
  <si>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</si>
  <si>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</si>
  <si>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</si>
  <si>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</si>
  <si>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</si>
  <si>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</si>
  <si>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</si>
  <si>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</si>
  <si>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</si>
  <si>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</si>
  <si>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</si>
  <si>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</si>
  <si>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</si>
  <si>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</si>
  <si>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</si>
  <si>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</si>
  <si>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</si>
  <si>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</si>
  <si>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</si>
  <si>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</si>
  <si>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</si>
  <si>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</si>
  <si>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</si>
  <si>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</si>
  <si>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</si>
  <si>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</si>
  <si>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</si>
  <si>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</si>
  <si>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</si>
  <si>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</si>
  <si>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</si>
  <si>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</si>
  <si>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</si>
  <si>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</si>
  <si>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</si>
  <si>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</si>
  <si>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</si>
  <si>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</si>
  <si>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</si>
  <si>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</si>
  <si>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</si>
  <si>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</si>
  <si>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</si>
  <si>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</si>
  <si>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</si>
  <si>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</si>
  <si>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</si>
  <si>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</si>
  <si>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</si>
  <si>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</si>
  <si>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</si>
  <si>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</si>
  <si>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</si>
  <si>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</si>
  <si>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</si>
  <si>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</si>
  <si>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</si>
  <si>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</si>
  <si>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</si>
  <si>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</si>
  <si>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</si>
  <si>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</si>
  <si>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</si>
  <si>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</si>
  <si>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</si>
  <si>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</si>
  <si>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</si>
  <si>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</si>
  <si>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</si>
  <si>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</si>
  <si>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</si>
  <si>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</si>
  <si>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</si>
  <si>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</si>
  <si>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</si>
  <si>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</si>
  <si>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</si>
  <si>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</si>
  <si>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</si>
  <si>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</si>
  <si>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</si>
  <si>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</si>
  <si>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</si>
  <si>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</si>
  <si>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</si>
  <si>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</si>
  <si>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</si>
  <si>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</si>
  <si>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</si>
  <si>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</si>
  <si>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</si>
  <si>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</si>
  <si>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</si>
  <si>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</si>
  <si>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</si>
  <si>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</si>
  <si>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</si>
  <si>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</si>
  <si>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</si>
  <si>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</si>
  <si>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</si>
  <si>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</si>
  <si>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</si>
  <si>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</si>
  <si>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</si>
  <si>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</si>
  <si>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</si>
  <si>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</si>
  <si>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</si>
  <si>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</si>
  <si>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</si>
  <si>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</si>
  <si>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</si>
  <si>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</si>
  <si>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</si>
  <si>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</si>
  <si>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</si>
  <si>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</si>
  <si>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</si>
  <si>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</si>
  <si>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</si>
  <si>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</si>
  <si>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</si>
  <si>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</si>
  <si>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</si>
  <si>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</si>
  <si>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</si>
  <si>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</si>
  <si>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</si>
  <si>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</si>
  <si>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</si>
  <si>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</si>
  <si>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</si>
  <si>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</si>
  <si>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</si>
  <si>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</si>
  <si>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</si>
  <si>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</si>
  <si>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</si>
  <si>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</si>
  <si>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</si>
  <si>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</si>
  <si>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</si>
  <si>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</si>
  <si>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</si>
  <si>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</si>
  <si>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</si>
  <si>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</si>
  <si>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</si>
  <si>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</si>
  <si>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</si>
  <si>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</si>
  <si>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</si>
  <si>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</si>
  <si>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</si>
  <si>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</si>
  <si>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</si>
  <si>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</si>
  <si>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</si>
  <si>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</si>
  <si>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</si>
  <si>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</si>
  <si>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</si>
  <si>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</si>
  <si>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</si>
  <si>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</si>
  <si>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</si>
  <si>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</si>
  <si>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</si>
  <si>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</si>
  <si>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</si>
  <si>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</si>
  <si>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</si>
  <si>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</si>
  <si>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</si>
  <si>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</si>
  <si>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</si>
  <si>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</si>
  <si>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</si>
  <si>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</si>
  <si>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</si>
  <si>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</si>
  <si>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</si>
  <si>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</si>
  <si>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</si>
  <si>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</si>
  <si>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</si>
  <si>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</si>
  <si>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</si>
  <si>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</si>
  <si>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</si>
  <si>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</si>
  <si>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</si>
  <si>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</si>
  <si>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</si>
  <si>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</si>
  <si>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</si>
  <si>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</si>
  <si>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</si>
  <si>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</si>
  <si>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</si>
  <si>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</si>
  <si>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</si>
  <si>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</si>
  <si>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</si>
  <si>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</si>
  <si>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</si>
  <si>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</si>
  <si>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</si>
  <si>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</si>
  <si>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</si>
  <si>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</si>
  <si>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</si>
  <si>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</si>
  <si>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</si>
  <si>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</si>
  <si>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</si>
  <si>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</si>
  <si>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</si>
  <si>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</si>
  <si>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</si>
  <si>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</si>
  <si>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</si>
  <si>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</si>
  <si>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</si>
  <si>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</si>
  <si>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</si>
  <si>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</si>
  <si>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</si>
  <si>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</si>
  <si>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</si>
  <si>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</si>
  <si>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</si>
  <si>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</si>
  <si>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</si>
  <si>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</si>
  <si>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</si>
  <si>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</si>
  <si>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</si>
  <si>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</si>
  <si>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</si>
  <si>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</si>
  <si>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</si>
  <si>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</si>
  <si>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</si>
  <si>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</si>
  <si>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</si>
  <si>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</si>
  <si>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</si>
  <si>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</si>
  <si>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</si>
  <si>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</si>
  <si>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</si>
  <si>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</si>
  <si>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</si>
  <si>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</si>
  <si>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</si>
  <si>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</si>
  <si>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</si>
  <si>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</si>
  <si>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</si>
  <si>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</si>
  <si>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</si>
  <si>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</si>
  <si>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</si>
  <si>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</si>
  <si>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</si>
  <si>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</si>
  <si>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</si>
  <si>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</si>
  <si>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</si>
  <si>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</si>
  <si>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</si>
  <si>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</si>
  <si>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</si>
  <si>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</si>
  <si>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</si>
  <si>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</si>
  <si>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</si>
  <si>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</si>
  <si>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</si>
  <si>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</si>
  <si>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</si>
  <si>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</si>
  <si>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</si>
  <si>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</si>
  <si>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</si>
  <si>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</si>
  <si>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</si>
  <si>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</si>
  <si>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</si>
  <si>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</si>
  <si>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</si>
  <si>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</si>
  <si>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</si>
  <si>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</si>
  <si>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</si>
  <si>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</si>
  <si>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</si>
  <si>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</si>
  <si>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</si>
  <si>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</si>
  <si>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</si>
  <si>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</si>
  <si>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</si>
  <si>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</si>
  <si>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</si>
  <si>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</si>
  <si>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</si>
  <si>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</si>
  <si>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</si>
  <si>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</si>
  <si>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</si>
  <si>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</si>
  <si>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</si>
  <si>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</si>
  <si>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</si>
  <si>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</si>
  <si>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</si>
  <si>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</si>
  <si>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</si>
  <si>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</si>
  <si>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</si>
  <si>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</si>
  <si>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</si>
  <si>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</si>
  <si>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</si>
  <si>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</si>
  <si>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</si>
  <si>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</si>
  <si>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</si>
  <si>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</si>
  <si>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</si>
  <si>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</si>
  <si>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</si>
  <si>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</si>
  <si>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</si>
  <si>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</si>
  <si>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</si>
  <si>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</si>
  <si>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</si>
  <si>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</si>
  <si>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</si>
  <si>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</si>
  <si>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</si>
  <si>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</si>
  <si>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</si>
  <si>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</si>
  <si>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</si>
  <si>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</si>
  <si>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</si>
  <si>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</si>
  <si>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</si>
  <si>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</si>
  <si>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</si>
  <si>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</si>
  <si>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</si>
  <si>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</si>
  <si>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</si>
  <si>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</si>
  <si>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</si>
  <si>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</si>
  <si>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</si>
  <si>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</si>
  <si>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</si>
  <si>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</si>
  <si>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</si>
  <si>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</si>
  <si>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</si>
  <si>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</si>
  <si>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</si>
  <si>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</si>
  <si>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</si>
  <si>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</si>
  <si>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</si>
  <si>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</si>
  <si>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</si>
  <si>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</si>
  <si>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</si>
  <si>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</si>
  <si>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</si>
  <si>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</si>
  <si>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</si>
  <si>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</si>
  <si>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</si>
  <si>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</si>
  <si>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</si>
  <si>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</si>
  <si>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</si>
  <si>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</si>
  <si>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</si>
  <si>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</si>
  <si>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</si>
  <si>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</si>
  <si>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</si>
  <si>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</si>
  <si>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</si>
  <si>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</si>
  <si>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</si>
  <si>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</si>
  <si>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</si>
  <si>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</si>
  <si>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</si>
  <si>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</si>
  <si>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</si>
  <si>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</si>
  <si>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</si>
  <si>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</si>
  <si>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</si>
  <si>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</si>
  <si>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</si>
  <si>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</si>
  <si>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</si>
  <si>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</si>
  <si>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</si>
  <si>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</si>
  <si>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</si>
  <si>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</si>
  <si>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</si>
  <si>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</si>
  <si>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</si>
  <si>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</si>
  <si>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</si>
  <si>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</si>
  <si>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</si>
  <si>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</si>
  <si>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</si>
  <si>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</si>
  <si>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</si>
  <si>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</si>
  <si>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</si>
  <si>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</si>
  <si>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</si>
  <si>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</si>
  <si>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</si>
  <si>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</si>
  <si>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</si>
  <si>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</si>
  <si>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</si>
  <si>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</si>
  <si>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</si>
  <si>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</si>
  <si>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</si>
  <si>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</si>
  <si>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</si>
  <si>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</si>
  <si>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</si>
  <si>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</si>
  <si>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</si>
  <si>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</si>
  <si>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</si>
  <si>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</si>
  <si>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</si>
  <si>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</si>
  <si>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</si>
  <si>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</si>
  <si>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</si>
  <si>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</si>
  <si>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</si>
  <si>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</si>
  <si>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</si>
  <si>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</si>
  <si>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</si>
  <si>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</si>
  <si>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</si>
  <si>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</si>
  <si>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</si>
  <si>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</si>
  <si>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</si>
  <si>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</si>
  <si>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</si>
  <si>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</si>
  <si>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</si>
  <si>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</si>
  <si>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</si>
  <si>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</si>
  <si>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</si>
  <si>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</si>
  <si>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</si>
  <si>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</si>
  <si>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</si>
  <si>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</si>
  <si>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</si>
  <si>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</si>
  <si>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</si>
  <si>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</si>
  <si>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</si>
  <si>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</si>
  <si>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</si>
  <si>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</si>
  <si>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</si>
  <si>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</si>
  <si>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</si>
  <si>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</si>
  <si>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</si>
  <si>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</si>
  <si>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</si>
  <si>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</si>
  <si>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</si>
  <si>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</si>
  <si>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</si>
  <si>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</si>
  <si>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</si>
  <si>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</si>
  <si>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</si>
  <si>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</si>
  <si>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</si>
  <si>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</si>
  <si>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</si>
  <si>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</si>
  <si>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</si>
  <si>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</si>
  <si>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</si>
  <si>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</si>
  <si>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</si>
  <si>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</si>
  <si>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</si>
  <si>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</si>
  <si>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</si>
  <si>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</si>
  <si>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</si>
  <si>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</si>
  <si>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</si>
  <si>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</si>
  <si>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</si>
  <si>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</si>
  <si>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</si>
  <si>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</si>
  <si>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</si>
  <si>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</si>
  <si>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</si>
  <si>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</si>
  <si>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</si>
  <si>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</si>
  <si>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</si>
  <si>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</si>
  <si>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</si>
  <si>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</si>
  <si>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</si>
  <si>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</si>
  <si>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</si>
  <si>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</si>
  <si>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</si>
  <si>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</si>
  <si>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</si>
  <si>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</si>
  <si>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</si>
  <si>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</si>
  <si>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</si>
  <si>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</si>
  <si>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</si>
  <si>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</si>
  <si>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</si>
  <si>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</si>
  <si>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</si>
  <si>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</si>
  <si>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</si>
  <si>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</si>
  <si>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</si>
  <si>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</si>
  <si>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</si>
  <si>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</si>
  <si>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</si>
  <si>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</si>
  <si>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</si>
  <si>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</si>
  <si>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</si>
  <si>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</si>
  <si>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</si>
  <si>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</si>
  <si>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</si>
  <si>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</si>
  <si>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</si>
  <si>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</si>
  <si>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</si>
  <si>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</si>
  <si>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</si>
  <si>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</si>
  <si>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</si>
  <si>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</si>
  <si>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</si>
  <si>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</si>
  <si>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</si>
  <si>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</si>
  <si>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</si>
  <si>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</si>
  <si>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</si>
  <si>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</si>
  <si>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</si>
  <si>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</si>
  <si>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</si>
  <si>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</si>
  <si>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</si>
  <si>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</si>
  <si>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</si>
  <si>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</si>
  <si>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</si>
  <si>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</si>
  <si>
    <t>4pl</t>
  </si>
  <si>
    <t>Janeth Changoluisa</t>
  </si>
  <si>
    <t>Antony</t>
  </si>
  <si>
    <t>Wilian perez</t>
  </si>
  <si>
    <t xml:space="preserve">PARAISO </t>
  </si>
  <si>
    <t>GY materia</t>
  </si>
  <si>
    <t>ABRIL MOYA CRISTIAN DAVID</t>
  </si>
  <si>
    <t>ABRIL MOYA EDGAR PATRICIO</t>
  </si>
  <si>
    <t>ABRIL MOYA JAIME ISRAEL</t>
  </si>
  <si>
    <t>ABRIL MOYA LUIS MARCELO</t>
  </si>
  <si>
    <t>ABRIL MOYA MILTON ALFREDO</t>
  </si>
  <si>
    <t>ABRIL MOYA STALIN DAVID</t>
  </si>
  <si>
    <t>ABRIL SANDOVAL MARCELO ISMAEL</t>
  </si>
  <si>
    <t>ACHIG GUAMAN LEYDI KARINA</t>
  </si>
  <si>
    <t>AGUILERA ABRIL ALEX DAVID</t>
  </si>
  <si>
    <t>ABRIL MOYA CARMEN ESTEFANIA</t>
  </si>
  <si>
    <t>MECIAS GARCIA MABELL CRISTINA</t>
  </si>
  <si>
    <t>MOYA RODRIGUEZ MARIA ETELVINA</t>
  </si>
  <si>
    <t>SANDOVAL CARLOSAMA IRALDA ELIZABETH</t>
  </si>
  <si>
    <t>SANDOVAL CARLOSAMA SEGUNDO GUILLERMO</t>
  </si>
  <si>
    <t xml:space="preserve">ABRIL MOYA JUAN CARLOS </t>
  </si>
  <si>
    <t xml:space="preserve">SANDOVAL CARLOSAMA JORGE ALFREDO </t>
  </si>
  <si>
    <t>GERMAN MAZABANDA</t>
  </si>
  <si>
    <t xml:space="preserve">BETTY RAMOS </t>
  </si>
  <si>
    <t>UNIVIAST</t>
  </si>
  <si>
    <t xml:space="preserve">PAGO DE TERRENO </t>
  </si>
  <si>
    <t>CRISTIAN VEGA</t>
  </si>
  <si>
    <t xml:space="preserve">ALFREDO SANDOVAL </t>
  </si>
  <si>
    <t>DIMEVAR</t>
  </si>
  <si>
    <t>4PL</t>
  </si>
  <si>
    <t xml:space="preserve">PAGADO </t>
  </si>
  <si>
    <t>TUTI STANDBY</t>
  </si>
  <si>
    <t>ransa STANDBY</t>
  </si>
  <si>
    <t>FLEXNET</t>
  </si>
  <si>
    <t>JEFFERSON GRANJA</t>
  </si>
  <si>
    <t xml:space="preserve">CUOTO PINOS LOTE </t>
  </si>
  <si>
    <t xml:space="preserve">GASTOS DE CONSTRUCCION </t>
  </si>
  <si>
    <t>RECHAZO</t>
  </si>
  <si>
    <t xml:space="preserve">RETORNO DE PALTES </t>
  </si>
  <si>
    <t>NURY CAMION</t>
  </si>
  <si>
    <t>JORDY SANDOVAL</t>
  </si>
  <si>
    <t>ANTHONY PORRAS</t>
  </si>
  <si>
    <t>AMBATO</t>
  </si>
  <si>
    <t>PYCCA</t>
  </si>
  <si>
    <t>CUOTA 2 COMPUTADORA</t>
  </si>
  <si>
    <t>JABONERIA W</t>
  </si>
  <si>
    <t>GABETA</t>
  </si>
  <si>
    <t>LOMAS</t>
  </si>
  <si>
    <t>WHIRPOL</t>
  </si>
  <si>
    <t>STANBY DIFARE</t>
  </si>
  <si>
    <t>ABA6950</t>
  </si>
  <si>
    <t>GBP 5423</t>
  </si>
  <si>
    <t>LIFTIT SUPERIOR</t>
  </si>
  <si>
    <t>GY</t>
  </si>
  <si>
    <t>LIFTIT</t>
  </si>
  <si>
    <t>TUTI SENCILLO</t>
  </si>
  <si>
    <t xml:space="preserve">Rosado Aloag </t>
  </si>
  <si>
    <t>JOSE CUNUAY</t>
  </si>
  <si>
    <t xml:space="preserve">Ranza GY </t>
  </si>
  <si>
    <t>SUPERMAXI</t>
  </si>
  <si>
    <t>ESTIVAS TUTI Y MONTECRIST</t>
  </si>
  <si>
    <t>ESTIVA MILTON A</t>
  </si>
  <si>
    <t xml:space="preserve">PAGO POR MEDIDOR DE AGUA </t>
  </si>
  <si>
    <t>catalino</t>
  </si>
  <si>
    <t>ANTONIO YAGUA</t>
  </si>
  <si>
    <t>JAIME PAREDES</t>
  </si>
  <si>
    <t>CENTENO</t>
  </si>
  <si>
    <t>JAA 0353</t>
  </si>
  <si>
    <t>TUTI MONTECRISTI</t>
  </si>
  <si>
    <t>TUTI DAUle</t>
  </si>
  <si>
    <t xml:space="preserve">UNILEVER STANBY </t>
  </si>
  <si>
    <t xml:space="preserve">ECUACACAO </t>
  </si>
  <si>
    <t>LECHE ANDINA</t>
  </si>
  <si>
    <t xml:space="preserve">TIA GY </t>
  </si>
  <si>
    <t xml:space="preserve">STA ELENA </t>
  </si>
  <si>
    <t>WHIRPOOL</t>
  </si>
  <si>
    <t>pbj 8429</t>
  </si>
  <si>
    <t>PAA</t>
  </si>
  <si>
    <t xml:space="preserve">PAGO POR ESTIVAS </t>
  </si>
  <si>
    <t xml:space="preserve">FAMILIA </t>
  </si>
  <si>
    <t>Parmalat</t>
  </si>
  <si>
    <t xml:space="preserve">PYCA </t>
  </si>
  <si>
    <t xml:space="preserve">COLA </t>
  </si>
  <si>
    <t>QUITO BODEGA</t>
  </si>
  <si>
    <t>ENVAPREX</t>
  </si>
  <si>
    <t>ELIZABT SANDOVAL</t>
  </si>
  <si>
    <t xml:space="preserve">UNILEVER </t>
  </si>
  <si>
    <t>FACT 724</t>
  </si>
  <si>
    <t xml:space="preserve">CRISTIAN ABRIL IESS </t>
  </si>
  <si>
    <t>JAIME ABRIL IESS</t>
  </si>
  <si>
    <t>MARIA MOYA IEES</t>
  </si>
  <si>
    <t>MABELL MECIAS IESS</t>
  </si>
  <si>
    <t xml:space="preserve">ANTHONY PORRAS </t>
  </si>
  <si>
    <t xml:space="preserve">RANSA UIO </t>
  </si>
  <si>
    <t>SUPERIOR UIO</t>
  </si>
  <si>
    <t>WILLIAN PEREZ</t>
  </si>
  <si>
    <t>GABETAS</t>
  </si>
  <si>
    <t>LOMAS SARGENTI</t>
  </si>
  <si>
    <t xml:space="preserve">LECHE ANDINA </t>
  </si>
  <si>
    <t>PAGO DE MAESTRO</t>
  </si>
  <si>
    <t xml:space="preserve">ADELANTO QUINCENA MABELL MECIAS  </t>
  </si>
  <si>
    <t xml:space="preserve">ADELANTO QUINCENA CRISTIAN ABRIL </t>
  </si>
  <si>
    <t>ROSADO ALOAG</t>
  </si>
  <si>
    <t xml:space="preserve">WILLIAM PEREZ </t>
  </si>
  <si>
    <t>TIA LOMAS</t>
  </si>
  <si>
    <t>envaprex</t>
  </si>
  <si>
    <t>UVA</t>
  </si>
  <si>
    <t>INTERNET</t>
  </si>
  <si>
    <t>AGUA</t>
  </si>
  <si>
    <t xml:space="preserve">PALETS </t>
  </si>
  <si>
    <t xml:space="preserve">BABAHOYO </t>
  </si>
  <si>
    <t>GANGA</t>
  </si>
  <si>
    <t xml:space="preserve">VALOR DEPOSITADO </t>
  </si>
  <si>
    <t xml:space="preserve">ELIZABETH </t>
  </si>
  <si>
    <t>QUITO rosado</t>
  </si>
  <si>
    <t xml:space="preserve">AGUA </t>
  </si>
  <si>
    <t xml:space="preserve">MENSUAL SEPTIEMBRE JAIME </t>
  </si>
  <si>
    <t xml:space="preserve">MENSUAL OCTUBRE </t>
  </si>
  <si>
    <t>TRABAJO 7 DIAS JAIME ABRIL MO</t>
  </si>
  <si>
    <t xml:space="preserve">CUATO 3 COMPUTADORA </t>
  </si>
  <si>
    <t xml:space="preserve">PASAJES MABELL </t>
  </si>
  <si>
    <t>ENVIOS DE SOBRES</t>
  </si>
  <si>
    <t>CREDITOS EC</t>
  </si>
  <si>
    <t>ALOAG</t>
  </si>
  <si>
    <t>COMIDA YUPI</t>
  </si>
  <si>
    <t xml:space="preserve">AGUA SALDOS DON PINOS </t>
  </si>
  <si>
    <t xml:space="preserve">PAGO DE AGUA </t>
  </si>
  <si>
    <t xml:space="preserve">FIRMA ELECTRONICA </t>
  </si>
  <si>
    <t xml:space="preserve">PERSEO </t>
  </si>
  <si>
    <t>WILIAM PEREZ</t>
  </si>
  <si>
    <t>PLASTEX</t>
  </si>
  <si>
    <t>TIA INTERNO</t>
  </si>
  <si>
    <t xml:space="preserve">DIMABRU </t>
  </si>
  <si>
    <t>PIDACO GY</t>
  </si>
  <si>
    <t>PTROTISA</t>
  </si>
  <si>
    <t>QUEVEDO</t>
  </si>
  <si>
    <t>ESTIVA 80</t>
  </si>
  <si>
    <t>ROSADO + STAND</t>
  </si>
  <si>
    <t>ganga</t>
  </si>
  <si>
    <t xml:space="preserve">PAGO DE MAESTRO </t>
  </si>
  <si>
    <t xml:space="preserve">PAGO MENSUAL CRISTIAN ABRIL </t>
  </si>
  <si>
    <t xml:space="preserve">PAGO MENSUAL MABELL MECIAS </t>
  </si>
  <si>
    <t xml:space="preserve">PAGOS MATERIALES </t>
  </si>
  <si>
    <t xml:space="preserve">FERRETERIA </t>
  </si>
  <si>
    <t>INTERAGUA</t>
  </si>
  <si>
    <t>KAREN IDROVO</t>
  </si>
  <si>
    <t xml:space="preserve">PAGO CRISTIAN ABRIL </t>
  </si>
  <si>
    <t xml:space="preserve">NOVIEMBRE </t>
  </si>
  <si>
    <t>ROSADO GYE</t>
  </si>
  <si>
    <t xml:space="preserve">MARCELO JARAMILLO </t>
  </si>
  <si>
    <t>QAA 1688</t>
  </si>
  <si>
    <t xml:space="preserve">JAIME PAREDES </t>
  </si>
  <si>
    <t xml:space="preserve">PAC </t>
  </si>
  <si>
    <t xml:space="preserve">QUITO </t>
  </si>
  <si>
    <t>LOJA</t>
  </si>
  <si>
    <t>DIPOR</t>
  </si>
  <si>
    <t>PAGO POR LOTE PEQUEÑO</t>
  </si>
  <si>
    <t>PAGO POR ARREGLO Y LUZ</t>
  </si>
  <si>
    <t>ENVIODE SOBRES</t>
  </si>
  <si>
    <t>janeth changoluisa</t>
  </si>
  <si>
    <t>PBJ</t>
  </si>
  <si>
    <t>STO DIMINGO</t>
  </si>
  <si>
    <t>VENTANA OFICINA</t>
  </si>
  <si>
    <t>INTERNO GY</t>
  </si>
  <si>
    <t>ALFREDO SANDOBAL</t>
  </si>
  <si>
    <t xml:space="preserve">EMBAPRES </t>
  </si>
  <si>
    <t xml:space="preserve">LUIS QUITO FERRETERIA </t>
  </si>
  <si>
    <t>AAY 0016</t>
  </si>
  <si>
    <t>FRANKLINI ABRIL</t>
  </si>
  <si>
    <t xml:space="preserve">ADELANTO QUINCENA </t>
  </si>
  <si>
    <t>CUENCA PT</t>
  </si>
  <si>
    <t>QUITO MABE</t>
  </si>
  <si>
    <t xml:space="preserve">UTILES DE OFICINA </t>
  </si>
  <si>
    <t>RELLENO MATERIAL 15 VOLQUETAS</t>
  </si>
  <si>
    <t>RELLENO MATERIAL 5 VOLQUETAS Y MQUINA</t>
  </si>
  <si>
    <t>ACCION DE TERRENO GUAYAQUIL</t>
  </si>
  <si>
    <t>ENVAPRES</t>
  </si>
  <si>
    <t xml:space="preserve"> FACT 768</t>
  </si>
  <si>
    <t xml:space="preserve">STO DOMIGO </t>
  </si>
  <si>
    <t>STABY</t>
  </si>
  <si>
    <t>FRANKLiN ABRIL</t>
  </si>
  <si>
    <t>JANETH</t>
  </si>
  <si>
    <t xml:space="preserve">DARIO TOYA </t>
  </si>
  <si>
    <t>54587-54595</t>
  </si>
  <si>
    <t xml:space="preserve">YOBEL </t>
  </si>
  <si>
    <t>FORTUNA</t>
  </si>
  <si>
    <t xml:space="preserve">GYE MATERIA </t>
  </si>
  <si>
    <t>QUITO PYCCA</t>
  </si>
  <si>
    <t>XAA-1050</t>
  </si>
  <si>
    <t>PAB-9583</t>
  </si>
  <si>
    <t>6313-54622</t>
  </si>
  <si>
    <t>6345-54595</t>
  </si>
  <si>
    <t>PATRICIO SOLA</t>
  </si>
  <si>
    <t>PAD 1421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</si>
</sst>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  <font>
      <sz val="8"/>
      <color rgb="FF00000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6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16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16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16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16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16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16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16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164" fontId="0" fillId="38" borderId="10" xfId="1" applyFont="1" applyFill="1" applyBorder="1"/>
    <xf numFmtId="0" fontId="0" fillId="14" borderId="1" xfId="0" applyFill="1" applyBorder="1"/>
    <xf numFmtId="164" fontId="0" fillId="14" borderId="1" xfId="1" applyFont="1" applyFill="1" applyBorder="1"/>
    <xf numFmtId="0" fontId="22" fillId="43" borderId="0" xfId="0" applyFont="1" applyFill="1"/>
    <xf numFmtId="16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16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44" fontId="0" fillId="6" borderId="1" xfId="0" applyNumberFormat="1" applyFill="1" applyBorder="1"/>
    <xf numFmtId="0" fontId="0" fillId="46" borderId="1" xfId="1" applyNumberFormat="1" applyFont="1" applyFill="1" applyBorder="1"/>
    <xf numFmtId="164" fontId="2" fillId="0" borderId="0" xfId="0" applyNumberFormat="1" applyFont="1"/>
    <xf numFmtId="0" fontId="24" fillId="6" borderId="1" xfId="0" applyFont="1" applyFill="1" applyBorder="1"/>
    <xf numFmtId="0" fontId="25" fillId="47" borderId="15" xfId="0" applyFont="1" applyFill="1" applyBorder="1" applyAlignment="1">
      <alignment horizontal="left" vertical="center" wrapText="1" indent="1"/>
    </xf>
    <xf numFmtId="0" fontId="25" fillId="48" borderId="15" xfId="0" applyFont="1" applyFill="1" applyBorder="1" applyAlignment="1">
      <alignment horizontal="left" vertical="center" wrapText="1" indent="1"/>
    </xf>
    <xf numFmtId="0" fontId="25" fillId="49" borderId="15" xfId="0" applyFont="1" applyFill="1" applyBorder="1" applyAlignment="1">
      <alignment horizontal="left" vertical="center" wrapText="1" indent="1"/>
    </xf>
    <xf numFmtId="0" fontId="22" fillId="47" borderId="1" xfId="0" applyFont="1" applyFill="1" applyBorder="1" applyAlignment="1">
      <alignment horizontal="right" vertical="center"/>
    </xf>
    <xf numFmtId="0" fontId="22" fillId="10" borderId="0" xfId="0" applyFont="1" applyFill="1" applyAlignment="1">
      <alignment horizontal="right" vertical="center"/>
    </xf>
    <xf numFmtId="0" fontId="22" fillId="10" borderId="1" xfId="0" applyFont="1" applyFill="1" applyBorder="1" applyAlignment="1">
      <alignment horizontal="right" vertical="center"/>
    </xf>
    <xf numFmtId="0" fontId="0" fillId="43" borderId="1" xfId="0" applyFill="1" applyBorder="1" applyAlignment="1">
      <alignment horizontal="center"/>
    </xf>
    <xf numFmtId="0" fontId="0" fillId="26" borderId="1" xfId="1" applyNumberFormat="1" applyFont="1" applyFill="1" applyBorder="1"/>
    <xf numFmtId="0" fontId="0" fillId="4" borderId="1" xfId="1" applyNumberFormat="1" applyFont="1" applyFill="1" applyBorder="1"/>
    <xf numFmtId="0" fontId="0" fillId="0" borderId="4" xfId="0" applyBorder="1"/>
    <xf numFmtId="0" fontId="22" fillId="6" borderId="16" xfId="0" applyFont="1" applyFill="1" applyBorder="1" applyAlignment="1">
      <alignment horizontal="right" vertical="center"/>
    </xf>
    <xf numFmtId="164" fontId="0" fillId="50" borderId="1" xfId="1" applyFont="1" applyFill="1" applyBorder="1"/>
    <xf numFmtId="164" fontId="0" fillId="0" borderId="5" xfId="0" applyNumberFormat="1" applyBorder="1"/>
    <xf numFmtId="0" fontId="22" fillId="6" borderId="1" xfId="0" applyFont="1" applyFill="1" applyBorder="1" applyAlignment="1">
      <alignment horizontal="right" vertical="center"/>
    </xf>
    <xf numFmtId="0" fontId="0" fillId="31" borderId="1" xfId="0" applyFill="1" applyBorder="1"/>
    <xf numFmtId="164" fontId="0" fillId="6" borderId="4" xfId="1" applyFont="1" applyFill="1" applyBorder="1"/>
    <xf numFmtId="0" fontId="0" fillId="6" borderId="10" xfId="0" applyFill="1" applyBorder="1"/>
    <xf numFmtId="14" fontId="0" fillId="40" borderId="1" xfId="0" applyNumberFormat="1" applyFill="1" applyBorder="1" applyAlignment="1">
      <alignment horizontal="right"/>
    </xf>
    <xf numFmtId="165" fontId="0" fillId="40" borderId="1" xfId="0" applyNumberFormat="1" applyFill="1" applyBorder="1"/>
    <xf numFmtId="0" fontId="0" fillId="40" borderId="1" xfId="0" applyFill="1" applyBorder="1" applyAlignment="1">
      <alignment horizontal="center"/>
    </xf>
    <xf numFmtId="165" fontId="0" fillId="40" borderId="1" xfId="0" applyNumberFormat="1" applyFill="1" applyBorder="1" applyAlignment="1">
      <alignment horizontal="center"/>
    </xf>
    <xf numFmtId="165" fontId="14" fillId="40" borderId="1" xfId="0" applyNumberFormat="1" applyFont="1" applyFill="1" applyBorder="1"/>
    <xf numFmtId="14" fontId="17" fillId="6" borderId="1" xfId="0" applyNumberFormat="1" applyFont="1" applyFill="1" applyBorder="1" applyAlignment="1">
      <alignment horizontal="right"/>
    </xf>
    <xf numFmtId="165" fontId="17" fillId="6" borderId="1" xfId="0" applyNumberFormat="1" applyFont="1" applyFill="1" applyBorder="1"/>
    <xf numFmtId="0" fontId="17" fillId="6" borderId="1" xfId="0" applyFont="1" applyFill="1" applyBorder="1" applyAlignment="1">
      <alignment horizontal="center"/>
    </xf>
    <xf numFmtId="165" fontId="17" fillId="6" borderId="1" xfId="0" applyNumberFormat="1" applyFont="1" applyFill="1" applyBorder="1" applyAlignment="1">
      <alignment horizontal="center"/>
    </xf>
    <xf numFmtId="0" fontId="17" fillId="6" borderId="1" xfId="0" applyFont="1" applyFill="1" applyBorder="1" applyAlignment="1">
      <alignment horizontal="right" vertical="center"/>
    </xf>
    <xf numFmtId="0" fontId="0" fillId="51" borderId="1" xfId="1" applyNumberFormat="1" applyFont="1" applyFill="1" applyBorder="1"/>
    <xf numFmtId="0" fontId="0" fillId="21" borderId="14" xfId="0" applyFill="1" applyBorder="1"/>
    <xf numFmtId="0" fontId="0" fillId="21" borderId="5" xfId="0" applyFill="1" applyBorder="1"/>
    <xf numFmtId="0" fontId="0" fillId="23" borderId="0" xfId="0" applyFill="1"/>
    <xf numFmtId="0" fontId="0" fillId="52" borderId="1" xfId="0" applyFill="1" applyBorder="1"/>
    <xf numFmtId="165" fontId="2" fillId="0" borderId="0" xfId="0" applyNumberFormat="1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27" borderId="1" xfId="1" applyNumberFormat="1" applyFont="1" applyFill="1" applyBorder="1"/>
    <xf numFmtId="0" fontId="0" fillId="23" borderId="2" xfId="0" applyFill="1" applyBorder="1"/>
    <xf numFmtId="0" fontId="0" fillId="12" borderId="1" xfId="0" applyFill="1" applyBorder="1"/>
    <xf numFmtId="44" fontId="0" fillId="0" borderId="1" xfId="1" applyNumberFormat="1" applyFont="1" applyBorder="1"/>
    <xf numFmtId="44" fontId="0" fillId="0" borderId="1" xfId="1" applyNumberFormat="1" applyFont="1" applyFill="1" applyBorder="1"/>
    <xf numFmtId="0" fontId="0" fillId="10" borderId="1" xfId="1" applyNumberFormat="1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166" fontId="0" fillId="0" borderId="9" xfId="0" applyNumberForma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165" fontId="5" fillId="6" borderId="10" xfId="0" applyNumberFormat="1" applyFont="1" applyFill="1" applyBorder="1" applyAlignment="1">
      <alignment horizontal="center"/>
    </xf>
    <xf numFmtId="164" fontId="5" fillId="6" borderId="9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164" fontId="5" fillId="4" borderId="1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Hoja3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/>
      <sheetData sheetId="7">
        <row r="111">
          <cell r="C111">
            <v>50</v>
          </cell>
        </row>
      </sheetData>
      <sheetData sheetId="8">
        <row r="113">
          <cell r="C113">
            <v>50</v>
          </cell>
        </row>
        <row r="118">
          <cell r="Y118">
            <v>18.02</v>
          </cell>
        </row>
      </sheetData>
      <sheetData sheetId="9">
        <row r="115">
          <cell r="C115">
            <v>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56"/>
  <sheetViews>
    <sheetView topLeftCell="A294" zoomScaleNormal="100" workbookViewId="0">
      <selection activeCell="B313" sqref="B31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6.42578125" customWidth="1"/>
    <col min="15" max="15" width="10.42578125" customWidth="1"/>
    <col min="20" max="20" width="6.85546875" customWidth="1"/>
    <col min="21" max="21" width="6.140625" customWidth="1"/>
    <col min="22" max="22" width="10.285156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313" t="s">
        <v>24</v>
      </c>
      <c r="E1" s="313"/>
      <c r="F1" s="313"/>
      <c r="G1" s="313"/>
      <c r="H1" s="2"/>
      <c r="I1" s="2"/>
      <c r="M1" s="1"/>
      <c r="N1" s="2"/>
      <c r="O1" s="2"/>
      <c r="P1" s="313" t="s">
        <v>87</v>
      </c>
      <c r="Q1" s="313"/>
      <c r="R1" s="313"/>
      <c r="S1" s="313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314" t="s">
        <v>18</v>
      </c>
      <c r="G55" s="314"/>
      <c r="H55" s="314"/>
      <c r="I55" s="314"/>
      <c r="J55" s="311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312"/>
      <c r="K56" s="8"/>
      <c r="M56" s="8"/>
      <c r="N56" s="8"/>
      <c r="O56" s="8"/>
      <c r="P56" s="8"/>
      <c r="Q56" s="8"/>
      <c r="R56" s="314" t="s">
        <v>18</v>
      </c>
      <c r="S56" s="314"/>
      <c r="T56" s="314"/>
      <c r="U56" s="314"/>
      <c r="V56" s="311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312"/>
      <c r="W57" s="8"/>
    </row>
    <row r="63" spans="1:23" ht="28.5" x14ac:dyDescent="0.45">
      <c r="A63" s="1"/>
      <c r="B63" s="2"/>
      <c r="C63" s="2"/>
      <c r="D63" s="313" t="s">
        <v>88</v>
      </c>
      <c r="E63" s="313"/>
      <c r="F63" s="313"/>
      <c r="G63" s="313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313" t="s">
        <v>89</v>
      </c>
      <c r="Q64" s="313"/>
      <c r="R64" s="313"/>
      <c r="S64" s="313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314" t="s">
        <v>18</v>
      </c>
      <c r="G117" s="314"/>
      <c r="H117" s="314"/>
      <c r="I117" s="314"/>
      <c r="J117" s="311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312"/>
      <c r="K118" s="8"/>
      <c r="M118" s="8"/>
      <c r="N118" s="8"/>
      <c r="O118" s="8"/>
      <c r="P118" s="8"/>
      <c r="Q118" s="8"/>
      <c r="R118" s="314" t="s">
        <v>18</v>
      </c>
      <c r="S118" s="314"/>
      <c r="T118" s="314"/>
      <c r="U118" s="314"/>
      <c r="V118" s="311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312"/>
      <c r="W119" s="8"/>
    </row>
    <row r="122" spans="1:36" ht="28.5" x14ac:dyDescent="0.45">
      <c r="A122" s="1"/>
      <c r="B122" s="2"/>
      <c r="C122" s="2"/>
      <c r="D122" s="313" t="s">
        <v>90</v>
      </c>
      <c r="E122" s="313"/>
      <c r="F122" s="313"/>
      <c r="G122" s="313"/>
      <c r="H122" s="2"/>
      <c r="I122" s="2"/>
      <c r="M122" s="1"/>
      <c r="N122" s="2"/>
      <c r="O122" s="2"/>
      <c r="P122" s="313" t="s">
        <v>91</v>
      </c>
      <c r="Q122" s="313"/>
      <c r="R122" s="313"/>
      <c r="S122" s="313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314" t="s">
        <v>18</v>
      </c>
      <c r="G175" s="314"/>
      <c r="H175" s="314"/>
      <c r="I175" s="314"/>
      <c r="J175" s="311">
        <f>I173-K172</f>
        <v>464.51000000000022</v>
      </c>
      <c r="K175" s="8"/>
      <c r="M175" s="8"/>
      <c r="N175" s="8"/>
      <c r="O175" s="8"/>
      <c r="P175" s="8"/>
      <c r="Q175" s="8"/>
      <c r="R175" s="314" t="s">
        <v>18</v>
      </c>
      <c r="S175" s="314"/>
      <c r="T175" s="314"/>
      <c r="U175" s="314"/>
      <c r="V175" s="311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312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312"/>
      <c r="W176" s="8"/>
    </row>
    <row r="180" spans="1:23" ht="28.5" x14ac:dyDescent="0.45">
      <c r="A180" s="1"/>
      <c r="B180" s="2"/>
      <c r="C180" s="2"/>
      <c r="D180" s="313" t="s">
        <v>92</v>
      </c>
      <c r="E180" s="313"/>
      <c r="F180" s="313"/>
      <c r="G180" s="313"/>
      <c r="H180" s="2"/>
      <c r="I180" s="2"/>
      <c r="M180" s="1"/>
      <c r="N180" s="2"/>
      <c r="O180" s="2"/>
      <c r="P180" s="313" t="s">
        <v>93</v>
      </c>
      <c r="Q180" s="313"/>
      <c r="R180" s="313"/>
      <c r="S180" s="313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35">
        <v>5321</v>
      </c>
      <c r="S194" s="176">
        <v>180</v>
      </c>
      <c r="T194" s="8">
        <v>10</v>
      </c>
      <c r="U194" s="10" t="s">
        <v>750</v>
      </c>
      <c r="V194" s="8">
        <v>682</v>
      </c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35">
        <v>5324</v>
      </c>
      <c r="S195" s="176">
        <v>207</v>
      </c>
      <c r="T195" s="8">
        <v>10</v>
      </c>
      <c r="U195" s="10" t="s">
        <v>750</v>
      </c>
      <c r="V195" s="8">
        <v>682</v>
      </c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35">
        <v>5326</v>
      </c>
      <c r="S196" s="176">
        <v>180</v>
      </c>
      <c r="T196" s="8">
        <v>10</v>
      </c>
      <c r="U196" s="10" t="s">
        <v>814</v>
      </c>
      <c r="V196" s="8">
        <v>682</v>
      </c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35" t="s">
        <v>819</v>
      </c>
      <c r="S197" s="176">
        <v>198</v>
      </c>
      <c r="T197" s="8"/>
      <c r="U197" s="10"/>
      <c r="V197" s="8">
        <v>682</v>
      </c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35">
        <v>5345</v>
      </c>
      <c r="S198" s="176">
        <v>198</v>
      </c>
      <c r="T198" s="8"/>
      <c r="U198" s="10"/>
      <c r="V198" s="8">
        <v>682</v>
      </c>
      <c r="W198" s="9">
        <v>190</v>
      </c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>
        <v>693</v>
      </c>
      <c r="W199" s="9">
        <v>190</v>
      </c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>
        <v>693</v>
      </c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4527</v>
      </c>
      <c r="T231" s="14"/>
      <c r="U231" s="15">
        <f>SUM(U182:U230)</f>
        <v>0</v>
      </c>
      <c r="V231" s="16"/>
      <c r="W231" s="13">
        <f>SUM(W182:W230)</f>
        <v>4150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4527</v>
      </c>
      <c r="T232" s="16" t="s">
        <v>16</v>
      </c>
      <c r="U232" s="13">
        <f>S233-U231</f>
        <v>4481.7299999999996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4481.7299999999996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314" t="s">
        <v>18</v>
      </c>
      <c r="G234" s="314"/>
      <c r="H234" s="314"/>
      <c r="I234" s="314"/>
      <c r="J234" s="311">
        <f>I232-K231</f>
        <v>183.42999999999984</v>
      </c>
      <c r="K234" s="8"/>
      <c r="M234" s="8"/>
      <c r="N234" s="8"/>
      <c r="O234" s="8"/>
      <c r="P234" s="8"/>
      <c r="Q234" s="8"/>
      <c r="R234" s="314" t="s">
        <v>18</v>
      </c>
      <c r="S234" s="314"/>
      <c r="T234" s="314"/>
      <c r="U234" s="314"/>
      <c r="V234" s="311">
        <f>U232-W231</f>
        <v>331.72999999999956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312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312"/>
      <c r="W235" s="8"/>
    </row>
    <row r="241" spans="1:23" ht="28.5" x14ac:dyDescent="0.45">
      <c r="A241" s="1"/>
      <c r="B241" s="2"/>
      <c r="C241" s="2"/>
      <c r="D241" s="313" t="s">
        <v>94</v>
      </c>
      <c r="E241" s="313"/>
      <c r="F241" s="313"/>
      <c r="G241" s="313"/>
      <c r="H241" s="2"/>
      <c r="I241" s="2"/>
      <c r="M241" s="1"/>
      <c r="N241" s="2"/>
      <c r="O241" s="2"/>
      <c r="P241" s="313" t="s">
        <v>95</v>
      </c>
      <c r="Q241" s="313"/>
      <c r="R241" s="313"/>
      <c r="S241" s="313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>
        <v>693</v>
      </c>
      <c r="K243" s="9">
        <v>190</v>
      </c>
      <c r="M243" s="7">
        <v>45225</v>
      </c>
      <c r="N243" s="8" t="s">
        <v>1005</v>
      </c>
      <c r="O243" s="8" t="s">
        <v>109</v>
      </c>
      <c r="P243" s="8" t="s">
        <v>712</v>
      </c>
      <c r="Q243" s="8" t="s">
        <v>134</v>
      </c>
      <c r="R243" s="8"/>
      <c r="S243" s="9">
        <v>197</v>
      </c>
      <c r="T243" s="8"/>
      <c r="U243" s="10"/>
      <c r="V243" s="8">
        <v>759</v>
      </c>
      <c r="W243" s="9">
        <v>190</v>
      </c>
    </row>
    <row r="244" spans="1:23" x14ac:dyDescent="0.25">
      <c r="A244" s="7">
        <v>45175</v>
      </c>
      <c r="B244" s="8" t="s">
        <v>857</v>
      </c>
      <c r="C244" s="8" t="s">
        <v>122</v>
      </c>
      <c r="D244" s="8" t="s">
        <v>712</v>
      </c>
      <c r="E244" s="8" t="s">
        <v>189</v>
      </c>
      <c r="F244" s="8">
        <v>5463</v>
      </c>
      <c r="G244" s="9">
        <v>207</v>
      </c>
      <c r="H244" s="8">
        <v>10</v>
      </c>
      <c r="I244" s="10"/>
      <c r="J244" s="8">
        <v>709</v>
      </c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405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197</v>
      </c>
      <c r="T292" s="14"/>
      <c r="U292" s="15">
        <f>SUM(U243:U291)</f>
        <v>0</v>
      </c>
      <c r="V292" s="16"/>
      <c r="W292" s="13">
        <f>SUM(W243:W291)</f>
        <v>190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405</v>
      </c>
      <c r="H293" s="16" t="s">
        <v>16</v>
      </c>
      <c r="I293" s="13">
        <f>G294-I292</f>
        <v>400.95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197</v>
      </c>
      <c r="T293" s="16" t="s">
        <v>16</v>
      </c>
      <c r="U293" s="13">
        <f>S294-U292</f>
        <v>195.03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400.95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195.03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314" t="s">
        <v>18</v>
      </c>
      <c r="G295" s="314"/>
      <c r="H295" s="314"/>
      <c r="I295" s="314"/>
      <c r="J295" s="311">
        <f>I293-K292</f>
        <v>40.949999999999989</v>
      </c>
      <c r="K295" s="8"/>
      <c r="M295" s="8"/>
      <c r="N295" s="8"/>
      <c r="O295" s="8"/>
      <c r="P295" s="8"/>
      <c r="Q295" s="8"/>
      <c r="R295" s="314" t="s">
        <v>18</v>
      </c>
      <c r="S295" s="314"/>
      <c r="T295" s="314"/>
      <c r="U295" s="314"/>
      <c r="V295" s="311">
        <f>U293-W292</f>
        <v>5.0300000000000011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312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312"/>
      <c r="W296" s="8"/>
    </row>
    <row r="301" spans="1:23" ht="28.5" x14ac:dyDescent="0.45">
      <c r="A301" s="1"/>
      <c r="B301" s="2"/>
      <c r="C301" s="2"/>
      <c r="D301" s="313" t="s">
        <v>96</v>
      </c>
      <c r="E301" s="313"/>
      <c r="F301" s="313"/>
      <c r="G301" s="313"/>
      <c r="H301" s="2"/>
      <c r="I301" s="2"/>
      <c r="M301" s="1"/>
      <c r="N301" s="2"/>
      <c r="O301" s="2"/>
      <c r="P301" s="313" t="s">
        <v>30</v>
      </c>
      <c r="Q301" s="313"/>
      <c r="R301" s="313"/>
      <c r="S301" s="313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>
        <v>45239</v>
      </c>
      <c r="B303" s="8" t="s">
        <v>12</v>
      </c>
      <c r="C303" s="8" t="s">
        <v>144</v>
      </c>
      <c r="D303" s="8" t="s">
        <v>712</v>
      </c>
      <c r="E303" s="8" t="s">
        <v>223</v>
      </c>
      <c r="F303" s="8">
        <v>5854</v>
      </c>
      <c r="G303" s="9">
        <v>180</v>
      </c>
      <c r="H303" s="8"/>
      <c r="I303" s="10"/>
      <c r="J303" s="8"/>
      <c r="K303" s="9">
        <v>170</v>
      </c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180</v>
      </c>
      <c r="H352" s="14"/>
      <c r="I352" s="15">
        <f>SUM(I303:I351)</f>
        <v>0</v>
      </c>
      <c r="J352" s="16"/>
      <c r="K352" s="13">
        <f>SUM(K303:K351)</f>
        <v>170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180</v>
      </c>
      <c r="H353" s="16" t="s">
        <v>16</v>
      </c>
      <c r="I353" s="13">
        <f>G354-I352</f>
        <v>178.2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178.2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314" t="s">
        <v>18</v>
      </c>
      <c r="G355" s="314"/>
      <c r="H355" s="314"/>
      <c r="I355" s="314"/>
      <c r="J355" s="311">
        <f>I353-K352</f>
        <v>8.1999999999999886</v>
      </c>
      <c r="K355" s="8"/>
      <c r="M355" s="8"/>
      <c r="N355" s="8"/>
      <c r="O355" s="8"/>
      <c r="P355" s="8"/>
      <c r="Q355" s="8"/>
      <c r="R355" s="314" t="s">
        <v>18</v>
      </c>
      <c r="S355" s="314"/>
      <c r="T355" s="314"/>
      <c r="U355" s="314"/>
      <c r="V355" s="311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312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312"/>
      <c r="W356" s="8"/>
    </row>
  </sheetData>
  <mergeCells count="36">
    <mergeCell ref="D1:G1"/>
    <mergeCell ref="P1:S1"/>
    <mergeCell ref="R56:U56"/>
    <mergeCell ref="V56:V57"/>
    <mergeCell ref="D63:G63"/>
    <mergeCell ref="F55:I55"/>
    <mergeCell ref="J55:J56"/>
    <mergeCell ref="P64:S64"/>
    <mergeCell ref="F117:I117"/>
    <mergeCell ref="J117:J118"/>
    <mergeCell ref="R118:U118"/>
    <mergeCell ref="V118:V119"/>
    <mergeCell ref="D122:G122"/>
    <mergeCell ref="P122:S122"/>
    <mergeCell ref="F175:I175"/>
    <mergeCell ref="J175:J176"/>
    <mergeCell ref="R175:U175"/>
    <mergeCell ref="V175:V176"/>
    <mergeCell ref="D180:G180"/>
    <mergeCell ref="P180:S180"/>
    <mergeCell ref="F234:I234"/>
    <mergeCell ref="J234:J235"/>
    <mergeCell ref="R234:U234"/>
    <mergeCell ref="V234:V235"/>
    <mergeCell ref="D241:G241"/>
    <mergeCell ref="P241:S241"/>
    <mergeCell ref="F295:I295"/>
    <mergeCell ref="J295:J296"/>
    <mergeCell ref="R295:U295"/>
    <mergeCell ref="V295:V296"/>
    <mergeCell ref="D301:G301"/>
    <mergeCell ref="P301:S301"/>
    <mergeCell ref="F355:I355"/>
    <mergeCell ref="J355:J356"/>
    <mergeCell ref="R355:U355"/>
    <mergeCell ref="V355:V3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V133"/>
  <sheetViews>
    <sheetView tabSelected="1" topLeftCell="A114" workbookViewId="0">
      <selection activeCell="J125" sqref="J125"/>
    </sheetView>
  </sheetViews>
  <sheetFormatPr baseColWidth="10" defaultRowHeight="15" x14ac:dyDescent="0.25"/>
  <cols>
    <col min="2" max="2" width="19.5703125" customWidth="1"/>
    <col min="10" max="10" width="15.42578125" bestFit="1" customWidth="1"/>
    <col min="13" max="13" width="14.85546875" customWidth="1"/>
  </cols>
  <sheetData>
    <row r="1" spans="1:21" x14ac:dyDescent="0.25">
      <c r="D1" s="329" t="s">
        <v>24</v>
      </c>
      <c r="E1" s="329"/>
      <c r="F1" s="329"/>
      <c r="G1" s="329"/>
      <c r="O1" s="329" t="s">
        <v>87</v>
      </c>
      <c r="P1" s="329"/>
      <c r="Q1" s="329"/>
      <c r="R1" s="329"/>
    </row>
    <row r="2" spans="1:21" x14ac:dyDescent="0.25">
      <c r="D2" s="313"/>
      <c r="E2" s="313"/>
      <c r="F2" s="313"/>
      <c r="G2" s="313"/>
      <c r="O2" s="313"/>
      <c r="P2" s="313"/>
      <c r="Q2" s="313"/>
      <c r="R2" s="31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0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15.5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3"/>
      <c r="E24" s="313"/>
      <c r="F24" s="313"/>
      <c r="G24" s="313"/>
      <c r="O24" s="313"/>
      <c r="P24" s="313"/>
      <c r="Q24" s="313"/>
      <c r="R24" s="31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3"/>
      <c r="E46" s="313"/>
      <c r="F46" s="313"/>
      <c r="G46" s="313"/>
      <c r="O46" s="313"/>
      <c r="P46" s="313"/>
      <c r="Q46" s="313"/>
      <c r="R46" s="31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3"/>
      <c r="E70" s="313"/>
      <c r="F70" s="313"/>
      <c r="G70" s="313"/>
      <c r="O70" s="313"/>
      <c r="P70" s="313"/>
      <c r="Q70" s="313"/>
      <c r="R70" s="31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3"/>
      <c r="E93" s="313"/>
      <c r="F93" s="313"/>
      <c r="G93" s="313"/>
      <c r="O93" s="313"/>
      <c r="P93" s="313"/>
      <c r="Q93" s="313"/>
      <c r="R93" s="31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280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280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280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 t="s">
        <v>1014</v>
      </c>
      <c r="Q104" s="8">
        <v>53827</v>
      </c>
      <c r="R104" s="10">
        <v>162</v>
      </c>
      <c r="S104" s="8"/>
      <c r="T104" s="8"/>
      <c r="U104" s="10">
        <v>140</v>
      </c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>
        <v>400</v>
      </c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4495</v>
      </c>
      <c r="S108" s="13">
        <f>SUM(S95:S107)</f>
        <v>0</v>
      </c>
      <c r="T108" s="13">
        <f>SUM(T95:T107)</f>
        <v>0</v>
      </c>
      <c r="U108" s="13">
        <f>SUM(U95:U107)</f>
        <v>4150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4450.05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300.05000000000018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3"/>
      <c r="E116" s="313"/>
      <c r="F116" s="313"/>
      <c r="G116" s="313"/>
      <c r="O116" s="313"/>
      <c r="P116" s="313"/>
      <c r="Q116" s="313"/>
      <c r="R116" s="31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>
        <v>45238</v>
      </c>
      <c r="B118" s="8" t="s">
        <v>214</v>
      </c>
      <c r="C118" s="8" t="s">
        <v>133</v>
      </c>
      <c r="D118" s="8" t="s">
        <v>919</v>
      </c>
      <c r="E118" s="8" t="s">
        <v>409</v>
      </c>
      <c r="F118" s="8">
        <v>31485</v>
      </c>
      <c r="G118" s="10">
        <v>594</v>
      </c>
      <c r="H118" s="10"/>
      <c r="I118" s="10"/>
      <c r="J118" s="10">
        <v>570</v>
      </c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>
        <v>45238</v>
      </c>
      <c r="B119" s="8" t="s">
        <v>689</v>
      </c>
      <c r="C119" s="8" t="s">
        <v>141</v>
      </c>
      <c r="D119" s="8" t="s">
        <v>919</v>
      </c>
      <c r="E119" s="8" t="s">
        <v>1039</v>
      </c>
      <c r="F119" s="8">
        <v>31492</v>
      </c>
      <c r="G119" s="10">
        <v>160</v>
      </c>
      <c r="H119" s="10"/>
      <c r="I119" s="10"/>
      <c r="J119" s="10">
        <v>140</v>
      </c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>
        <v>45244</v>
      </c>
      <c r="B120" s="8" t="s">
        <v>13</v>
      </c>
      <c r="C120" s="8" t="s">
        <v>126</v>
      </c>
      <c r="D120" s="8" t="s">
        <v>919</v>
      </c>
      <c r="E120" s="8" t="s">
        <v>217</v>
      </c>
      <c r="F120" s="8">
        <v>31710</v>
      </c>
      <c r="G120" s="10">
        <v>160</v>
      </c>
      <c r="H120" s="10"/>
      <c r="I120" s="10"/>
      <c r="J120" s="10">
        <v>140</v>
      </c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>
        <v>45246</v>
      </c>
      <c r="B121" s="8" t="s">
        <v>426</v>
      </c>
      <c r="C121" s="8" t="s">
        <v>181</v>
      </c>
      <c r="D121" s="8" t="s">
        <v>919</v>
      </c>
      <c r="E121" s="8" t="s">
        <v>217</v>
      </c>
      <c r="F121" s="8">
        <v>31710</v>
      </c>
      <c r="G121" s="10">
        <v>160</v>
      </c>
      <c r="H121" s="10"/>
      <c r="I121" s="10"/>
      <c r="J121" s="10">
        <v>140</v>
      </c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>
        <v>45246</v>
      </c>
      <c r="B122" s="8" t="s">
        <v>214</v>
      </c>
      <c r="C122" s="8" t="s">
        <v>133</v>
      </c>
      <c r="D122" s="8" t="s">
        <v>919</v>
      </c>
      <c r="E122" s="8" t="s">
        <v>425</v>
      </c>
      <c r="F122" s="8">
        <v>31838</v>
      </c>
      <c r="G122" s="10">
        <v>449.28</v>
      </c>
      <c r="H122" s="10"/>
      <c r="I122" s="10"/>
      <c r="J122" s="10">
        <v>400</v>
      </c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>
        <v>45246</v>
      </c>
      <c r="B123" s="8" t="s">
        <v>747</v>
      </c>
      <c r="C123" s="8" t="s">
        <v>751</v>
      </c>
      <c r="D123" s="8" t="s">
        <v>919</v>
      </c>
      <c r="E123" s="8" t="s">
        <v>1063</v>
      </c>
      <c r="F123" s="8"/>
      <c r="G123" s="10">
        <v>594</v>
      </c>
      <c r="H123" s="10"/>
      <c r="I123" s="10"/>
      <c r="J123" s="10">
        <v>520</v>
      </c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>
        <v>45251</v>
      </c>
      <c r="B124" s="8" t="s">
        <v>423</v>
      </c>
      <c r="C124" s="8" t="s">
        <v>283</v>
      </c>
      <c r="D124" s="8" t="s">
        <v>919</v>
      </c>
      <c r="E124" s="8" t="s">
        <v>217</v>
      </c>
      <c r="F124" s="8"/>
      <c r="G124" s="10">
        <v>160</v>
      </c>
      <c r="H124" s="10"/>
      <c r="I124" s="10"/>
      <c r="J124" s="10">
        <v>140</v>
      </c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2277.2799999999997</v>
      </c>
      <c r="H131" s="13">
        <f>SUM(H118:H130)</f>
        <v>0</v>
      </c>
      <c r="I131" s="13">
        <f>SUM(I118:I130)</f>
        <v>0</v>
      </c>
      <c r="J131" s="13">
        <f>G132-H131</f>
        <v>2254.5071999999996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2254.5071999999996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2254.5071999999996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9:H19"/>
    <mergeCell ref="D1:G2"/>
    <mergeCell ref="O1:R2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9"/>
  <sheetViews>
    <sheetView topLeftCell="A154" zoomScaleNormal="100" workbookViewId="0">
      <selection activeCell="K173" sqref="K1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323" t="s">
        <v>24</v>
      </c>
      <c r="C1" s="323"/>
      <c r="D1" s="323"/>
      <c r="E1" s="323"/>
      <c r="F1" s="323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323" t="s">
        <v>87</v>
      </c>
      <c r="R2" s="323"/>
      <c r="S2" s="323"/>
      <c r="T2" s="323"/>
      <c r="U2" s="323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324" t="s">
        <v>18</v>
      </c>
      <c r="H25" s="325"/>
      <c r="I25" s="325"/>
      <c r="J25" s="32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324" t="s">
        <v>18</v>
      </c>
      <c r="W26" s="325"/>
      <c r="X26" s="325"/>
      <c r="Y26" s="326"/>
      <c r="Z26" s="55"/>
      <c r="AA26" s="42">
        <f>W25-Z24</f>
        <v>23.314499999999953</v>
      </c>
      <c r="AB26" s="61"/>
      <c r="AC26" s="17"/>
    </row>
    <row r="30" spans="1:42" ht="26.25" x14ac:dyDescent="0.4">
      <c r="B30" s="323" t="s">
        <v>88</v>
      </c>
      <c r="C30" s="323"/>
      <c r="D30" s="323"/>
      <c r="E30" s="323"/>
      <c r="F30" s="323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323" t="s">
        <v>89</v>
      </c>
      <c r="R31" s="323"/>
      <c r="S31" s="323"/>
      <c r="T31" s="323"/>
      <c r="U31" s="323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324" t="s">
        <v>18</v>
      </c>
      <c r="H54" s="325"/>
      <c r="I54" s="325"/>
      <c r="J54" s="32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324" t="s">
        <v>18</v>
      </c>
      <c r="W55" s="325"/>
      <c r="X55" s="325"/>
      <c r="Y55" s="326"/>
      <c r="Z55" s="55"/>
      <c r="AA55" s="42">
        <f>W54-Z53</f>
        <v>38.263499999999112</v>
      </c>
      <c r="AB55" s="61"/>
      <c r="AC55" s="17"/>
    </row>
    <row r="60" spans="1:42" ht="26.25" x14ac:dyDescent="0.4">
      <c r="B60" s="323" t="s">
        <v>97</v>
      </c>
      <c r="C60" s="323"/>
      <c r="D60" s="323"/>
      <c r="E60" s="323"/>
      <c r="F60" s="323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323" t="s">
        <v>91</v>
      </c>
      <c r="R61" s="323"/>
      <c r="S61" s="323"/>
      <c r="T61" s="323"/>
      <c r="U61" s="323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324" t="s">
        <v>18</v>
      </c>
      <c r="H84" s="325"/>
      <c r="I84" s="325"/>
      <c r="J84" s="326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324" t="s">
        <v>18</v>
      </c>
      <c r="W85" s="325"/>
      <c r="X85" s="325"/>
      <c r="Y85" s="326"/>
      <c r="Z85" s="55"/>
      <c r="AA85" s="42">
        <f>W84-Z83</f>
        <v>19.007999999999811</v>
      </c>
      <c r="AB85" s="61"/>
      <c r="AC85" s="17"/>
    </row>
    <row r="91" spans="1:29" ht="26.25" x14ac:dyDescent="0.4">
      <c r="B91" s="323" t="s">
        <v>92</v>
      </c>
      <c r="C91" s="323"/>
      <c r="D91" s="323"/>
      <c r="E91" s="323"/>
      <c r="F91" s="323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323" t="s">
        <v>93</v>
      </c>
      <c r="R92" s="323"/>
      <c r="S92" s="323"/>
      <c r="T92" s="323"/>
      <c r="U92" s="323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59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798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804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816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817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829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804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324" t="s">
        <v>18</v>
      </c>
      <c r="H115" s="325"/>
      <c r="I115" s="325"/>
      <c r="J115" s="326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324" t="s">
        <v>18</v>
      </c>
      <c r="W116" s="325"/>
      <c r="X116" s="325"/>
      <c r="Y116" s="326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323" t="s">
        <v>94</v>
      </c>
      <c r="C123" s="323"/>
      <c r="D123" s="323"/>
      <c r="E123" s="323"/>
      <c r="F123" s="323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988</v>
      </c>
      <c r="N124" s="5" t="s">
        <v>41</v>
      </c>
      <c r="Q124" s="323" t="s">
        <v>99</v>
      </c>
      <c r="R124" s="323"/>
      <c r="S124" s="323"/>
      <c r="T124" s="323"/>
      <c r="U124" s="323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124">
        <v>697</v>
      </c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865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32" si="44">H126*0.98</f>
        <v>232.84799999999998</v>
      </c>
      <c r="L126" s="124">
        <v>697</v>
      </c>
      <c r="M126" s="59">
        <f t="shared" ref="M126:M132" si="45">I126-J126</f>
        <v>135.22399999999999</v>
      </c>
      <c r="N126" s="10">
        <f t="shared" ref="N126:N132" si="46">M126*0.99</f>
        <v>133.87175999999999</v>
      </c>
      <c r="P126" s="293">
        <v>45205</v>
      </c>
      <c r="Q126" s="237" t="s">
        <v>689</v>
      </c>
      <c r="R126" s="237" t="s">
        <v>122</v>
      </c>
      <c r="S126" s="237" t="s">
        <v>960</v>
      </c>
      <c r="T126" s="237" t="s">
        <v>118</v>
      </c>
      <c r="U126" s="237"/>
      <c r="V126" s="294">
        <v>340</v>
      </c>
      <c r="W126" s="294">
        <f t="shared" ref="W126:X145" si="47">V126*0.99</f>
        <v>336.6</v>
      </c>
      <c r="X126" s="294">
        <f>W126*0.99</f>
        <v>333.23400000000004</v>
      </c>
      <c r="Y126" s="294">
        <v>170</v>
      </c>
      <c r="Z126" s="294">
        <f>X126*0.96</f>
        <v>319.90464000000003</v>
      </c>
      <c r="AA126" s="295">
        <v>735</v>
      </c>
      <c r="AB126" s="296">
        <f>X126-Y126</f>
        <v>163.23400000000004</v>
      </c>
      <c r="AC126" s="294">
        <f>AB126*0.96</f>
        <v>156.70464000000004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175</v>
      </c>
      <c r="H127" s="45">
        <f t="shared" si="43"/>
        <v>173.25</v>
      </c>
      <c r="I127" s="45">
        <f t="shared" si="43"/>
        <v>171.51750000000001</v>
      </c>
      <c r="J127" s="45"/>
      <c r="K127" s="45">
        <f t="shared" si="44"/>
        <v>169.785</v>
      </c>
      <c r="L127" s="124">
        <v>697</v>
      </c>
      <c r="M127" s="59">
        <f t="shared" si="45"/>
        <v>171.51750000000001</v>
      </c>
      <c r="N127" s="10">
        <f t="shared" si="46"/>
        <v>169.80232500000002</v>
      </c>
      <c r="P127" s="293">
        <v>45208</v>
      </c>
      <c r="Q127" s="237" t="s">
        <v>961</v>
      </c>
      <c r="R127" s="237" t="s">
        <v>122</v>
      </c>
      <c r="S127" s="237" t="s">
        <v>962</v>
      </c>
      <c r="T127" s="237" t="s">
        <v>804</v>
      </c>
      <c r="U127" s="237"/>
      <c r="V127" s="294">
        <v>240</v>
      </c>
      <c r="W127" s="294">
        <f t="shared" si="47"/>
        <v>237.6</v>
      </c>
      <c r="X127" s="294">
        <f t="shared" si="47"/>
        <v>235.22399999999999</v>
      </c>
      <c r="Y127" s="294"/>
      <c r="Z127" s="294">
        <f t="shared" ref="Z127:Z137" si="48">X127*0.96</f>
        <v>225.81503999999998</v>
      </c>
      <c r="AA127" s="295">
        <v>735</v>
      </c>
      <c r="AB127" s="296">
        <f t="shared" ref="AB127:AB145" si="49">X127-Y127</f>
        <v>235.22399999999999</v>
      </c>
      <c r="AC127" s="294">
        <f t="shared" ref="AC127:AC145" si="50">AB127*0.96</f>
        <v>225.81503999999998</v>
      </c>
    </row>
    <row r="128" spans="1:29" x14ac:dyDescent="0.25">
      <c r="A128" s="44">
        <v>45177</v>
      </c>
      <c r="B128" s="38" t="s">
        <v>12</v>
      </c>
      <c r="C128" s="38" t="s">
        <v>213</v>
      </c>
      <c r="D128" s="38" t="s">
        <v>913</v>
      </c>
      <c r="E128" s="38"/>
      <c r="F128" s="38"/>
      <c r="G128" s="45">
        <v>40</v>
      </c>
      <c r="H128" s="45">
        <f t="shared" si="43"/>
        <v>39.6</v>
      </c>
      <c r="I128" s="45">
        <f t="shared" si="43"/>
        <v>39.204000000000001</v>
      </c>
      <c r="J128" s="45"/>
      <c r="K128" s="45">
        <f t="shared" si="44"/>
        <v>38.808</v>
      </c>
      <c r="L128" s="124">
        <v>697</v>
      </c>
      <c r="M128" s="59">
        <f t="shared" si="45"/>
        <v>39.204000000000001</v>
      </c>
      <c r="N128" s="10">
        <f t="shared" si="46"/>
        <v>38.811959999999999</v>
      </c>
      <c r="P128" s="293">
        <v>45211</v>
      </c>
      <c r="Q128" s="237" t="s">
        <v>214</v>
      </c>
      <c r="R128" s="237" t="s">
        <v>133</v>
      </c>
      <c r="S128" s="237" t="s">
        <v>960</v>
      </c>
      <c r="T128" s="237" t="s">
        <v>118</v>
      </c>
      <c r="U128" s="237"/>
      <c r="V128" s="294">
        <v>340</v>
      </c>
      <c r="W128" s="294">
        <f t="shared" si="47"/>
        <v>336.6</v>
      </c>
      <c r="X128" s="294">
        <f t="shared" si="47"/>
        <v>333.23400000000004</v>
      </c>
      <c r="Y128" s="294">
        <v>170</v>
      </c>
      <c r="Z128" s="294">
        <f t="shared" si="48"/>
        <v>319.90464000000003</v>
      </c>
      <c r="AA128" s="295">
        <v>736</v>
      </c>
      <c r="AB128" s="296">
        <f t="shared" si="49"/>
        <v>163.23400000000004</v>
      </c>
      <c r="AC128" s="294">
        <f t="shared" si="50"/>
        <v>156.70464000000004</v>
      </c>
    </row>
    <row r="129" spans="1:29" x14ac:dyDescent="0.25">
      <c r="A129" s="44">
        <v>45156</v>
      </c>
      <c r="B129" s="38" t="s">
        <v>123</v>
      </c>
      <c r="C129" s="38" t="s">
        <v>213</v>
      </c>
      <c r="D129" s="38" t="s">
        <v>333</v>
      </c>
      <c r="E129" s="38" t="s">
        <v>134</v>
      </c>
      <c r="F129" s="38"/>
      <c r="G129" s="45">
        <v>175</v>
      </c>
      <c r="H129" s="45">
        <f t="shared" si="43"/>
        <v>173.25</v>
      </c>
      <c r="I129" s="45">
        <f t="shared" si="43"/>
        <v>171.51750000000001</v>
      </c>
      <c r="J129" s="45"/>
      <c r="K129" s="45">
        <f t="shared" si="44"/>
        <v>169.785</v>
      </c>
      <c r="L129" s="124">
        <v>697</v>
      </c>
      <c r="M129" s="59">
        <f t="shared" si="45"/>
        <v>171.51750000000001</v>
      </c>
      <c r="N129" s="10">
        <f t="shared" si="46"/>
        <v>169.80232500000002</v>
      </c>
      <c r="P129" s="293"/>
      <c r="Q129" s="237"/>
      <c r="R129" s="237"/>
      <c r="S129" s="237"/>
      <c r="T129" s="237"/>
      <c r="U129" s="237"/>
      <c r="V129" s="294"/>
      <c r="W129" s="294">
        <f t="shared" si="47"/>
        <v>0</v>
      </c>
      <c r="X129" s="294">
        <f t="shared" si="47"/>
        <v>0</v>
      </c>
      <c r="Y129" s="294"/>
      <c r="Z129" s="294">
        <f t="shared" si="48"/>
        <v>0</v>
      </c>
      <c r="AA129" s="295"/>
      <c r="AB129" s="296">
        <f t="shared" si="49"/>
        <v>0</v>
      </c>
      <c r="AC129" s="294">
        <f t="shared" si="50"/>
        <v>0</v>
      </c>
    </row>
    <row r="130" spans="1:29" x14ac:dyDescent="0.25">
      <c r="A130" s="44">
        <v>45187</v>
      </c>
      <c r="B130" s="38" t="s">
        <v>214</v>
      </c>
      <c r="C130" s="38" t="s">
        <v>133</v>
      </c>
      <c r="D130" s="38" t="s">
        <v>333</v>
      </c>
      <c r="E130" s="38" t="s">
        <v>394</v>
      </c>
      <c r="F130" s="38"/>
      <c r="G130" s="45">
        <v>550</v>
      </c>
      <c r="H130" s="45">
        <f t="shared" si="43"/>
        <v>544.5</v>
      </c>
      <c r="I130" s="45">
        <f t="shared" si="43"/>
        <v>539.05499999999995</v>
      </c>
      <c r="J130" s="45"/>
      <c r="K130" s="45">
        <f t="shared" si="44"/>
        <v>533.61</v>
      </c>
      <c r="L130" s="277">
        <v>698</v>
      </c>
      <c r="M130" s="59">
        <f t="shared" si="45"/>
        <v>539.05499999999995</v>
      </c>
      <c r="N130" s="10">
        <f t="shared" si="46"/>
        <v>533.66444999999999</v>
      </c>
      <c r="P130" s="293">
        <v>45212</v>
      </c>
      <c r="Q130" s="237" t="s">
        <v>214</v>
      </c>
      <c r="R130" s="237" t="s">
        <v>133</v>
      </c>
      <c r="S130" s="237" t="s">
        <v>962</v>
      </c>
      <c r="T130" s="237" t="s">
        <v>217</v>
      </c>
      <c r="U130" s="237"/>
      <c r="V130" s="294">
        <v>150</v>
      </c>
      <c r="W130" s="294">
        <f t="shared" si="47"/>
        <v>148.5</v>
      </c>
      <c r="X130" s="294">
        <f t="shared" si="47"/>
        <v>147.01499999999999</v>
      </c>
      <c r="Y130" s="294"/>
      <c r="Z130" s="294">
        <f t="shared" si="48"/>
        <v>141.13439999999997</v>
      </c>
      <c r="AA130" s="295">
        <v>736</v>
      </c>
      <c r="AB130" s="296">
        <f t="shared" si="49"/>
        <v>147.01499999999999</v>
      </c>
      <c r="AC130" s="294">
        <f>AB130*0.96</f>
        <v>141.13439999999997</v>
      </c>
    </row>
    <row r="131" spans="1:29" x14ac:dyDescent="0.25">
      <c r="A131" s="44">
        <v>45187</v>
      </c>
      <c r="B131" s="38" t="s">
        <v>214</v>
      </c>
      <c r="C131" s="38" t="s">
        <v>133</v>
      </c>
      <c r="D131" s="38" t="s">
        <v>914</v>
      </c>
      <c r="E131" s="38"/>
      <c r="F131" s="38"/>
      <c r="G131" s="45">
        <v>42</v>
      </c>
      <c r="H131" s="45">
        <f t="shared" si="43"/>
        <v>41.58</v>
      </c>
      <c r="I131" s="45">
        <f t="shared" si="43"/>
        <v>41.164200000000001</v>
      </c>
      <c r="J131" s="45"/>
      <c r="K131" s="45">
        <f t="shared" si="44"/>
        <v>40.748399999999997</v>
      </c>
      <c r="L131" s="277">
        <v>698</v>
      </c>
      <c r="M131" s="59">
        <f t="shared" si="45"/>
        <v>41.164200000000001</v>
      </c>
      <c r="N131" s="10">
        <f t="shared" si="46"/>
        <v>40.752558000000001</v>
      </c>
      <c r="P131" s="293">
        <v>45215</v>
      </c>
      <c r="Q131" s="237" t="s">
        <v>214</v>
      </c>
      <c r="R131" s="237" t="s">
        <v>133</v>
      </c>
      <c r="S131" s="237" t="s">
        <v>962</v>
      </c>
      <c r="T131" s="237" t="s">
        <v>990</v>
      </c>
      <c r="U131" s="237"/>
      <c r="V131" s="294">
        <v>550</v>
      </c>
      <c r="W131" s="294">
        <f t="shared" si="47"/>
        <v>544.5</v>
      </c>
      <c r="X131" s="294">
        <f t="shared" si="47"/>
        <v>539.05499999999995</v>
      </c>
      <c r="Y131" s="294">
        <v>270</v>
      </c>
      <c r="Z131" s="294">
        <f t="shared" si="48"/>
        <v>517.49279999999999</v>
      </c>
      <c r="AA131" s="295">
        <v>736</v>
      </c>
      <c r="AB131" s="296">
        <f t="shared" si="49"/>
        <v>269.05499999999995</v>
      </c>
      <c r="AC131" s="294">
        <f t="shared" si="50"/>
        <v>258.29279999999994</v>
      </c>
    </row>
    <row r="132" spans="1:29" x14ac:dyDescent="0.25">
      <c r="A132" s="44">
        <v>45187</v>
      </c>
      <c r="B132" s="38" t="s">
        <v>214</v>
      </c>
      <c r="C132" s="38" t="s">
        <v>133</v>
      </c>
      <c r="D132" s="38" t="s">
        <v>913</v>
      </c>
      <c r="E132" s="38"/>
      <c r="F132" s="38"/>
      <c r="G132" s="45">
        <v>45</v>
      </c>
      <c r="H132" s="45">
        <f t="shared" si="43"/>
        <v>44.55</v>
      </c>
      <c r="I132" s="45">
        <f t="shared" si="43"/>
        <v>44.104499999999994</v>
      </c>
      <c r="J132" s="45"/>
      <c r="K132" s="45">
        <f t="shared" si="44"/>
        <v>43.658999999999999</v>
      </c>
      <c r="L132" s="277">
        <v>698</v>
      </c>
      <c r="M132" s="59">
        <f t="shared" si="45"/>
        <v>44.104499999999994</v>
      </c>
      <c r="N132" s="10">
        <f t="shared" si="46"/>
        <v>43.663454999999992</v>
      </c>
      <c r="P132" s="293">
        <v>45216</v>
      </c>
      <c r="Q132" s="237" t="s">
        <v>214</v>
      </c>
      <c r="R132" s="237" t="s">
        <v>133</v>
      </c>
      <c r="S132" s="237" t="s">
        <v>981</v>
      </c>
      <c r="T132" s="237" t="s">
        <v>118</v>
      </c>
      <c r="U132" s="237"/>
      <c r="V132" s="294">
        <v>340</v>
      </c>
      <c r="W132" s="294">
        <f t="shared" si="47"/>
        <v>336.6</v>
      </c>
      <c r="X132" s="294">
        <f t="shared" si="47"/>
        <v>333.23400000000004</v>
      </c>
      <c r="Y132" s="294">
        <v>170</v>
      </c>
      <c r="Z132" s="294">
        <f t="shared" si="48"/>
        <v>319.90464000000003</v>
      </c>
      <c r="AA132" s="295">
        <v>736</v>
      </c>
      <c r="AB132" s="296">
        <f t="shared" si="49"/>
        <v>163.23400000000004</v>
      </c>
      <c r="AC132" s="294">
        <f t="shared" si="50"/>
        <v>156.70464000000004</v>
      </c>
    </row>
    <row r="133" spans="1:29" x14ac:dyDescent="0.25">
      <c r="A133" s="44">
        <v>44825</v>
      </c>
      <c r="B133" s="38" t="s">
        <v>689</v>
      </c>
      <c r="C133" s="38" t="s">
        <v>122</v>
      </c>
      <c r="D133" s="38" t="s">
        <v>720</v>
      </c>
      <c r="E133" s="38" t="s">
        <v>179</v>
      </c>
      <c r="F133" s="38"/>
      <c r="G133" s="45">
        <v>150</v>
      </c>
      <c r="H133" s="45">
        <f t="shared" si="43"/>
        <v>148.5</v>
      </c>
      <c r="I133" s="45">
        <f>H133*0.99</f>
        <v>147.01499999999999</v>
      </c>
      <c r="J133" s="45"/>
      <c r="K133" s="45">
        <f>I133*0.96</f>
        <v>141.13439999999997</v>
      </c>
      <c r="L133" s="46"/>
      <c r="M133" s="59">
        <f>I133-J133</f>
        <v>147.01499999999999</v>
      </c>
      <c r="N133" s="10">
        <f>M133*0.96</f>
        <v>141.13439999999997</v>
      </c>
      <c r="P133" s="293">
        <v>45217</v>
      </c>
      <c r="Q133" s="237" t="s">
        <v>214</v>
      </c>
      <c r="R133" s="237" t="s">
        <v>133</v>
      </c>
      <c r="S133" s="237" t="s">
        <v>982</v>
      </c>
      <c r="T133" s="237" t="s">
        <v>179</v>
      </c>
      <c r="U133" s="237"/>
      <c r="V133" s="294">
        <v>150</v>
      </c>
      <c r="W133" s="294">
        <f t="shared" si="47"/>
        <v>148.5</v>
      </c>
      <c r="X133" s="294">
        <f t="shared" si="47"/>
        <v>147.01499999999999</v>
      </c>
      <c r="Y133" s="294"/>
      <c r="Z133" s="294">
        <f t="shared" si="48"/>
        <v>141.13439999999997</v>
      </c>
      <c r="AA133" s="295">
        <v>736</v>
      </c>
      <c r="AB133" s="296">
        <f t="shared" si="49"/>
        <v>147.01499999999999</v>
      </c>
      <c r="AC133" s="294">
        <f t="shared" si="50"/>
        <v>141.13439999999997</v>
      </c>
    </row>
    <row r="134" spans="1:29" x14ac:dyDescent="0.25">
      <c r="A134" s="44">
        <v>45191</v>
      </c>
      <c r="B134" s="38" t="s">
        <v>689</v>
      </c>
      <c r="C134" s="38" t="s">
        <v>122</v>
      </c>
      <c r="D134" s="38" t="s">
        <v>333</v>
      </c>
      <c r="E134" s="38" t="s">
        <v>741</v>
      </c>
      <c r="F134" s="38"/>
      <c r="G134" s="45">
        <v>270</v>
      </c>
      <c r="H134" s="45">
        <f>G134*0.99</f>
        <v>267.3</v>
      </c>
      <c r="I134" s="45">
        <f>H134*0.99</f>
        <v>264.62700000000001</v>
      </c>
      <c r="J134" s="45">
        <v>120</v>
      </c>
      <c r="K134" s="45">
        <f t="shared" ref="K134:K143" si="51">I134*0.96</f>
        <v>254.04192</v>
      </c>
      <c r="L134" s="46"/>
      <c r="M134" s="59">
        <f>I134-J134</f>
        <v>144.62700000000001</v>
      </c>
      <c r="N134" s="10">
        <f t="shared" ref="N134:N143" si="52">M134*0.96</f>
        <v>138.84192000000002</v>
      </c>
      <c r="P134" s="293"/>
      <c r="Q134" s="237"/>
      <c r="R134" s="237"/>
      <c r="S134" s="237"/>
      <c r="T134" s="237"/>
      <c r="U134" s="237"/>
      <c r="V134" s="294"/>
      <c r="W134" s="294">
        <f t="shared" si="47"/>
        <v>0</v>
      </c>
      <c r="X134" s="294">
        <f t="shared" si="47"/>
        <v>0</v>
      </c>
      <c r="Y134" s="294"/>
      <c r="Z134" s="294">
        <f t="shared" si="48"/>
        <v>0</v>
      </c>
      <c r="AA134" s="295"/>
      <c r="AB134" s="296"/>
      <c r="AC134" s="294"/>
    </row>
    <row r="135" spans="1:29" x14ac:dyDescent="0.25">
      <c r="A135" s="44">
        <v>45192</v>
      </c>
      <c r="B135" s="38" t="s">
        <v>123</v>
      </c>
      <c r="C135" s="38" t="s">
        <v>213</v>
      </c>
      <c r="D135" s="38" t="s">
        <v>333</v>
      </c>
      <c r="E135" s="38" t="s">
        <v>804</v>
      </c>
      <c r="F135" s="38"/>
      <c r="G135" s="45">
        <v>240</v>
      </c>
      <c r="H135" s="45">
        <f t="shared" ref="H135:I143" si="53">G135*0.99</f>
        <v>237.6</v>
      </c>
      <c r="I135" s="45">
        <f t="shared" si="53"/>
        <v>235.22399999999999</v>
      </c>
      <c r="J135" s="45">
        <v>100</v>
      </c>
      <c r="K135" s="45">
        <f t="shared" si="51"/>
        <v>225.81503999999998</v>
      </c>
      <c r="L135" s="46"/>
      <c r="M135" s="59">
        <f t="shared" ref="M135:M143" si="54">I135-J135</f>
        <v>135.22399999999999</v>
      </c>
      <c r="N135" s="10">
        <f t="shared" si="52"/>
        <v>129.81503999999998</v>
      </c>
      <c r="P135" s="293">
        <v>45218</v>
      </c>
      <c r="Q135" s="237" t="s">
        <v>214</v>
      </c>
      <c r="R135" s="237" t="s">
        <v>133</v>
      </c>
      <c r="S135" s="237" t="s">
        <v>962</v>
      </c>
      <c r="T135" s="237" t="s">
        <v>409</v>
      </c>
      <c r="U135" s="237"/>
      <c r="V135" s="294">
        <v>670</v>
      </c>
      <c r="W135" s="294">
        <f t="shared" si="47"/>
        <v>663.3</v>
      </c>
      <c r="X135" s="294">
        <f t="shared" si="47"/>
        <v>656.66699999999992</v>
      </c>
      <c r="Y135" s="294">
        <v>330</v>
      </c>
      <c r="Z135" s="294">
        <f t="shared" si="48"/>
        <v>630.40031999999985</v>
      </c>
      <c r="AA135" s="295">
        <v>736</v>
      </c>
      <c r="AB135" s="296">
        <f t="shared" si="49"/>
        <v>326.66699999999992</v>
      </c>
      <c r="AC135" s="294">
        <f t="shared" si="50"/>
        <v>313.6003199999999</v>
      </c>
    </row>
    <row r="136" spans="1:29" x14ac:dyDescent="0.25">
      <c r="A136" s="288">
        <v>45194</v>
      </c>
      <c r="B136" s="204" t="s">
        <v>123</v>
      </c>
      <c r="C136" s="204" t="s">
        <v>213</v>
      </c>
      <c r="D136" s="204" t="s">
        <v>925</v>
      </c>
      <c r="E136" s="204"/>
      <c r="F136" s="204"/>
      <c r="G136" s="289">
        <v>100</v>
      </c>
      <c r="H136" s="289">
        <f t="shared" si="53"/>
        <v>99</v>
      </c>
      <c r="I136" s="289">
        <f t="shared" si="53"/>
        <v>98.01</v>
      </c>
      <c r="J136" s="289"/>
      <c r="K136" s="289">
        <f t="shared" si="51"/>
        <v>94.089600000000004</v>
      </c>
      <c r="L136" s="290">
        <v>737</v>
      </c>
      <c r="M136" s="291">
        <f t="shared" si="54"/>
        <v>98.01</v>
      </c>
      <c r="N136" s="289">
        <f>M136*0.96</f>
        <v>94.089600000000004</v>
      </c>
      <c r="P136" s="293">
        <v>45218</v>
      </c>
      <c r="Q136" s="237" t="s">
        <v>689</v>
      </c>
      <c r="R136" s="237" t="s">
        <v>122</v>
      </c>
      <c r="S136" s="237" t="s">
        <v>962</v>
      </c>
      <c r="T136" s="237" t="s">
        <v>741</v>
      </c>
      <c r="U136" s="237"/>
      <c r="V136" s="294">
        <v>267</v>
      </c>
      <c r="W136" s="294">
        <f t="shared" si="47"/>
        <v>264.33</v>
      </c>
      <c r="X136" s="294">
        <f t="shared" si="47"/>
        <v>261.68669999999997</v>
      </c>
      <c r="Y136" s="294">
        <v>100</v>
      </c>
      <c r="Z136" s="294">
        <f t="shared" si="48"/>
        <v>251.21923199999998</v>
      </c>
      <c r="AA136" s="295">
        <v>735</v>
      </c>
      <c r="AB136" s="296">
        <f t="shared" si="49"/>
        <v>161.68669999999997</v>
      </c>
      <c r="AC136" s="294">
        <f t="shared" si="50"/>
        <v>155.21923199999998</v>
      </c>
    </row>
    <row r="137" spans="1:29" x14ac:dyDescent="0.25">
      <c r="A137" s="44">
        <v>45197</v>
      </c>
      <c r="B137" s="38" t="s">
        <v>214</v>
      </c>
      <c r="C137" s="38" t="s">
        <v>133</v>
      </c>
      <c r="D137" s="38" t="s">
        <v>333</v>
      </c>
      <c r="E137" s="38" t="s">
        <v>501</v>
      </c>
      <c r="F137" s="38"/>
      <c r="G137" s="45">
        <v>150</v>
      </c>
      <c r="H137" s="45">
        <f t="shared" si="53"/>
        <v>148.5</v>
      </c>
      <c r="I137" s="45">
        <f t="shared" si="53"/>
        <v>147.01499999999999</v>
      </c>
      <c r="J137" s="45"/>
      <c r="K137" s="45">
        <f t="shared" si="51"/>
        <v>141.13439999999997</v>
      </c>
      <c r="L137" s="46"/>
      <c r="M137" s="59">
        <f t="shared" si="54"/>
        <v>147.01499999999999</v>
      </c>
      <c r="N137" s="10">
        <f t="shared" si="52"/>
        <v>141.13439999999997</v>
      </c>
      <c r="P137" s="293">
        <v>45201</v>
      </c>
      <c r="Q137" s="237" t="s">
        <v>989</v>
      </c>
      <c r="R137" s="237" t="s">
        <v>213</v>
      </c>
      <c r="S137" s="237" t="s">
        <v>501</v>
      </c>
      <c r="T137" s="237"/>
      <c r="U137" s="237"/>
      <c r="V137" s="294">
        <v>100</v>
      </c>
      <c r="W137" s="294">
        <f t="shared" si="47"/>
        <v>99</v>
      </c>
      <c r="X137" s="294">
        <f t="shared" si="47"/>
        <v>98.01</v>
      </c>
      <c r="Y137" s="294"/>
      <c r="Z137" s="294">
        <f t="shared" si="48"/>
        <v>94.089600000000004</v>
      </c>
      <c r="AA137" s="295">
        <v>737</v>
      </c>
      <c r="AB137" s="296">
        <f t="shared" si="49"/>
        <v>98.01</v>
      </c>
      <c r="AC137" s="294">
        <f t="shared" si="50"/>
        <v>94.089600000000004</v>
      </c>
    </row>
    <row r="138" spans="1:29" x14ac:dyDescent="0.25">
      <c r="A138" s="44">
        <v>45167</v>
      </c>
      <c r="B138" s="38" t="s">
        <v>214</v>
      </c>
      <c r="C138" s="38" t="s">
        <v>133</v>
      </c>
      <c r="D138" s="38" t="s">
        <v>333</v>
      </c>
      <c r="E138" s="38" t="s">
        <v>131</v>
      </c>
      <c r="F138" s="38"/>
      <c r="G138" s="45">
        <v>150</v>
      </c>
      <c r="H138" s="45">
        <f t="shared" si="53"/>
        <v>148.5</v>
      </c>
      <c r="I138" s="45">
        <f t="shared" si="53"/>
        <v>147.01499999999999</v>
      </c>
      <c r="J138" s="45"/>
      <c r="K138" s="45">
        <f t="shared" si="51"/>
        <v>141.13439999999997</v>
      </c>
      <c r="L138" s="46"/>
      <c r="M138" s="59">
        <f t="shared" si="54"/>
        <v>147.01499999999999</v>
      </c>
      <c r="N138" s="10">
        <f t="shared" si="52"/>
        <v>141.13439999999997</v>
      </c>
      <c r="P138" s="44">
        <v>45223</v>
      </c>
      <c r="Q138" s="38" t="s">
        <v>326</v>
      </c>
      <c r="R138" s="38" t="s">
        <v>122</v>
      </c>
      <c r="S138" s="35" t="s">
        <v>962</v>
      </c>
      <c r="T138" s="35" t="s">
        <v>134</v>
      </c>
      <c r="U138" s="38"/>
      <c r="V138" s="45">
        <v>175</v>
      </c>
      <c r="W138" s="45">
        <f t="shared" si="47"/>
        <v>173.25</v>
      </c>
      <c r="X138" s="45">
        <f t="shared" si="47"/>
        <v>171.51750000000001</v>
      </c>
      <c r="Y138" s="45"/>
      <c r="Z138" s="45">
        <f t="shared" ref="Z138:Z145" si="55">X138*0.96</f>
        <v>164.6568</v>
      </c>
      <c r="AA138" s="304">
        <v>749</v>
      </c>
      <c r="AB138" s="59">
        <f t="shared" si="49"/>
        <v>171.51750000000001</v>
      </c>
      <c r="AC138" s="10">
        <f t="shared" si="50"/>
        <v>164.6568</v>
      </c>
    </row>
    <row r="139" spans="1:29" x14ac:dyDescent="0.25">
      <c r="A139" s="44">
        <v>45198</v>
      </c>
      <c r="B139" s="38" t="s">
        <v>12</v>
      </c>
      <c r="C139" s="38" t="s">
        <v>213</v>
      </c>
      <c r="D139" s="38" t="s">
        <v>333</v>
      </c>
      <c r="E139" s="38" t="s">
        <v>741</v>
      </c>
      <c r="F139" s="38"/>
      <c r="G139" s="45">
        <v>240</v>
      </c>
      <c r="H139" s="45">
        <f t="shared" si="53"/>
        <v>237.6</v>
      </c>
      <c r="I139" s="45">
        <f t="shared" si="53"/>
        <v>235.22399999999999</v>
      </c>
      <c r="J139" s="60">
        <v>100</v>
      </c>
      <c r="K139" s="45">
        <f t="shared" si="51"/>
        <v>225.81503999999998</v>
      </c>
      <c r="L139" s="46"/>
      <c r="M139" s="59">
        <f t="shared" si="54"/>
        <v>135.22399999999999</v>
      </c>
      <c r="N139" s="10">
        <f t="shared" si="52"/>
        <v>129.81503999999998</v>
      </c>
      <c r="P139" s="44">
        <v>45225</v>
      </c>
      <c r="Q139" s="38" t="s">
        <v>214</v>
      </c>
      <c r="R139" s="38" t="s">
        <v>133</v>
      </c>
      <c r="S139" s="35" t="s">
        <v>960</v>
      </c>
      <c r="T139" s="35" t="s">
        <v>179</v>
      </c>
      <c r="U139" s="38"/>
      <c r="V139" s="45">
        <v>340</v>
      </c>
      <c r="W139" s="45">
        <f t="shared" si="47"/>
        <v>336.6</v>
      </c>
      <c r="X139" s="45">
        <f t="shared" si="47"/>
        <v>333.23400000000004</v>
      </c>
      <c r="Y139" s="45">
        <v>170</v>
      </c>
      <c r="Z139" s="45">
        <f t="shared" si="55"/>
        <v>319.90464000000003</v>
      </c>
      <c r="AA139" s="46">
        <v>750</v>
      </c>
      <c r="AB139" s="59">
        <f t="shared" si="49"/>
        <v>163.23400000000004</v>
      </c>
      <c r="AC139" s="10">
        <f>AB139*0.96</f>
        <v>156.70464000000004</v>
      </c>
    </row>
    <row r="140" spans="1:29" x14ac:dyDescent="0.25">
      <c r="A140" s="288">
        <v>45198</v>
      </c>
      <c r="B140" s="204" t="s">
        <v>946</v>
      </c>
      <c r="C140" s="204" t="s">
        <v>213</v>
      </c>
      <c r="D140" s="204"/>
      <c r="E140" s="204"/>
      <c r="F140" s="204"/>
      <c r="G140" s="289">
        <v>100</v>
      </c>
      <c r="H140" s="289">
        <f t="shared" si="53"/>
        <v>99</v>
      </c>
      <c r="I140" s="289">
        <f t="shared" si="53"/>
        <v>98.01</v>
      </c>
      <c r="J140" s="292"/>
      <c r="K140" s="289">
        <f t="shared" si="51"/>
        <v>94.089600000000004</v>
      </c>
      <c r="L140" s="290">
        <v>737</v>
      </c>
      <c r="M140" s="291">
        <f t="shared" si="54"/>
        <v>98.01</v>
      </c>
      <c r="N140" s="289">
        <f t="shared" si="52"/>
        <v>94.089600000000004</v>
      </c>
      <c r="P140" s="44">
        <v>45227</v>
      </c>
      <c r="Q140" s="38" t="s">
        <v>214</v>
      </c>
      <c r="R140" s="38" t="s">
        <v>133</v>
      </c>
      <c r="S140" s="35" t="s">
        <v>962</v>
      </c>
      <c r="T140" s="35" t="s">
        <v>409</v>
      </c>
      <c r="U140" s="38"/>
      <c r="V140" s="45">
        <v>670</v>
      </c>
      <c r="W140" s="45">
        <f t="shared" si="47"/>
        <v>663.3</v>
      </c>
      <c r="X140" s="45">
        <f t="shared" si="47"/>
        <v>656.66699999999992</v>
      </c>
      <c r="Y140" s="45"/>
      <c r="Z140" s="45">
        <f t="shared" si="55"/>
        <v>630.40031999999985</v>
      </c>
      <c r="AA140" s="46">
        <v>750</v>
      </c>
      <c r="AB140" s="59">
        <f t="shared" si="49"/>
        <v>656.66699999999992</v>
      </c>
      <c r="AC140" s="10">
        <f t="shared" si="50"/>
        <v>630.40031999999985</v>
      </c>
    </row>
    <row r="141" spans="1:29" x14ac:dyDescent="0.25">
      <c r="A141" s="44">
        <v>45199</v>
      </c>
      <c r="B141" s="38" t="s">
        <v>12</v>
      </c>
      <c r="C141" s="38" t="s">
        <v>122</v>
      </c>
      <c r="D141" s="38" t="s">
        <v>333</v>
      </c>
      <c r="E141" s="38" t="s">
        <v>131</v>
      </c>
      <c r="F141" s="38"/>
      <c r="G141" s="45">
        <v>150</v>
      </c>
      <c r="H141" s="45">
        <f t="shared" si="53"/>
        <v>148.5</v>
      </c>
      <c r="I141" s="45">
        <f t="shared" si="53"/>
        <v>147.01499999999999</v>
      </c>
      <c r="J141" s="45"/>
      <c r="K141" s="45">
        <f t="shared" si="51"/>
        <v>141.13439999999997</v>
      </c>
      <c r="L141" s="46"/>
      <c r="M141" s="59">
        <f t="shared" si="54"/>
        <v>147.01499999999999</v>
      </c>
      <c r="N141" s="10">
        <f t="shared" si="52"/>
        <v>141.13439999999997</v>
      </c>
      <c r="P141" s="44">
        <v>45230</v>
      </c>
      <c r="Q141" s="38" t="s">
        <v>12</v>
      </c>
      <c r="R141" s="38" t="s">
        <v>122</v>
      </c>
      <c r="S141" s="35" t="s">
        <v>962</v>
      </c>
      <c r="T141" s="35" t="s">
        <v>1013</v>
      </c>
      <c r="U141" s="38"/>
      <c r="V141" s="45">
        <v>150</v>
      </c>
      <c r="W141" s="45">
        <f t="shared" si="47"/>
        <v>148.5</v>
      </c>
      <c r="X141" s="45">
        <f t="shared" si="47"/>
        <v>147.01499999999999</v>
      </c>
      <c r="Y141" s="60"/>
      <c r="Z141" s="45">
        <f t="shared" si="55"/>
        <v>141.13439999999997</v>
      </c>
      <c r="AA141" s="304">
        <v>749</v>
      </c>
      <c r="AB141" s="59">
        <f t="shared" si="49"/>
        <v>147.01499999999999</v>
      </c>
      <c r="AC141" s="10">
        <f t="shared" si="50"/>
        <v>141.13439999999997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3"/>
        <v>0</v>
      </c>
      <c r="I142" s="45">
        <f t="shared" si="53"/>
        <v>0</v>
      </c>
      <c r="J142" s="38"/>
      <c r="K142" s="45">
        <f t="shared" si="51"/>
        <v>0</v>
      </c>
      <c r="L142" s="46"/>
      <c r="M142" s="59">
        <f t="shared" si="54"/>
        <v>0</v>
      </c>
      <c r="N142" s="10">
        <f t="shared" si="52"/>
        <v>0</v>
      </c>
      <c r="P142" s="44">
        <v>45230</v>
      </c>
      <c r="Q142" s="38" t="s">
        <v>214</v>
      </c>
      <c r="R142" s="38" t="s">
        <v>133</v>
      </c>
      <c r="S142" s="35" t="s">
        <v>962</v>
      </c>
      <c r="T142" s="35" t="s">
        <v>1013</v>
      </c>
      <c r="U142" s="38"/>
      <c r="V142" s="45">
        <v>150</v>
      </c>
      <c r="W142" s="45">
        <f t="shared" si="47"/>
        <v>148.5</v>
      </c>
      <c r="X142" s="45">
        <f t="shared" si="47"/>
        <v>147.01499999999999</v>
      </c>
      <c r="Y142" s="60"/>
      <c r="Z142" s="45">
        <f t="shared" si="55"/>
        <v>141.13439999999997</v>
      </c>
      <c r="AA142" s="46">
        <v>750</v>
      </c>
      <c r="AB142" s="59">
        <f t="shared" si="49"/>
        <v>147.01499999999999</v>
      </c>
      <c r="AC142" s="10">
        <f t="shared" si="50"/>
        <v>141.13439999999997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3"/>
        <v>0</v>
      </c>
      <c r="I143" s="45">
        <f t="shared" si="53"/>
        <v>0</v>
      </c>
      <c r="J143" s="38"/>
      <c r="K143" s="45">
        <f t="shared" si="51"/>
        <v>0</v>
      </c>
      <c r="L143" s="46"/>
      <c r="M143" s="59">
        <f t="shared" si="54"/>
        <v>0</v>
      </c>
      <c r="N143" s="10">
        <f t="shared" si="52"/>
        <v>0</v>
      </c>
      <c r="P143" s="44">
        <v>45230</v>
      </c>
      <c r="Q143" s="38" t="s">
        <v>743</v>
      </c>
      <c r="R143" s="38" t="s">
        <v>109</v>
      </c>
      <c r="S143" s="38" t="s">
        <v>962</v>
      </c>
      <c r="T143" s="38" t="s">
        <v>1013</v>
      </c>
      <c r="U143" s="38"/>
      <c r="V143" s="45">
        <v>150</v>
      </c>
      <c r="W143" s="45">
        <f t="shared" si="47"/>
        <v>148.5</v>
      </c>
      <c r="X143" s="45">
        <f t="shared" si="47"/>
        <v>147.01499999999999</v>
      </c>
      <c r="Y143" s="45"/>
      <c r="Z143" s="45">
        <f>X143*0.96</f>
        <v>141.13439999999997</v>
      </c>
      <c r="AA143" s="46">
        <v>753</v>
      </c>
      <c r="AB143" s="59">
        <f t="shared" si="49"/>
        <v>147.01499999999999</v>
      </c>
      <c r="AC143" s="10">
        <f t="shared" si="50"/>
        <v>141.13439999999997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>
        <f t="shared" ref="N144" si="56">M144*0.97</f>
        <v>0</v>
      </c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55"/>
        <v>0</v>
      </c>
      <c r="AA144" s="46"/>
      <c r="AB144" s="59">
        <f t="shared" si="49"/>
        <v>0</v>
      </c>
      <c r="AC144" s="10">
        <f t="shared" si="50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2937.33</v>
      </c>
      <c r="I145" s="13"/>
      <c r="J145" s="13" t="s">
        <v>82</v>
      </c>
      <c r="K145" s="13">
        <f>SUM(K125:K144)</f>
        <v>2833.1621999999993</v>
      </c>
      <c r="L145" s="13"/>
      <c r="M145" s="13">
        <f>SUM(M125:M144)</f>
        <v>2487.9566999999997</v>
      </c>
      <c r="N145" s="13">
        <f>SUM(N125:N144)</f>
        <v>2427.1024829999992</v>
      </c>
      <c r="P145" s="44"/>
      <c r="Q145" s="38"/>
      <c r="R145" s="38"/>
      <c r="S145" s="38"/>
      <c r="T145" s="38"/>
      <c r="U145" s="38"/>
      <c r="V145" s="45"/>
      <c r="W145" s="45">
        <f t="shared" si="47"/>
        <v>0</v>
      </c>
      <c r="X145" s="45">
        <f t="shared" si="47"/>
        <v>0</v>
      </c>
      <c r="Y145" s="38"/>
      <c r="Z145" s="45">
        <f t="shared" si="55"/>
        <v>0</v>
      </c>
      <c r="AA145" s="46"/>
      <c r="AB145" s="59">
        <f t="shared" si="49"/>
        <v>0</v>
      </c>
      <c r="AC145" s="10">
        <f t="shared" si="50"/>
        <v>0</v>
      </c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2907.9566999999997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45"/>
      <c r="W146" s="45"/>
      <c r="X146" s="45"/>
      <c r="Y146" s="38"/>
      <c r="Z146" s="45"/>
      <c r="AA146" s="46"/>
      <c r="AB146" s="46"/>
      <c r="AC146" s="10"/>
    </row>
    <row r="147" spans="1:29" ht="15.75" x14ac:dyDescent="0.25">
      <c r="A147" s="37"/>
      <c r="B147" s="38"/>
      <c r="C147" s="38"/>
      <c r="D147" s="38"/>
      <c r="E147" s="38"/>
      <c r="F147" s="38"/>
      <c r="G147" s="324" t="s">
        <v>18</v>
      </c>
      <c r="H147" s="325"/>
      <c r="I147" s="325"/>
      <c r="J147" s="326"/>
      <c r="K147" s="55"/>
      <c r="L147" s="42">
        <f>H146-K145</f>
        <v>74.794500000000426</v>
      </c>
      <c r="M147" s="61"/>
      <c r="N147" s="17"/>
      <c r="P147" s="44"/>
      <c r="Q147" s="38"/>
      <c r="R147" s="38"/>
      <c r="S147" s="38"/>
      <c r="T147" s="38"/>
      <c r="U147" s="38"/>
      <c r="V147" s="12" t="s">
        <v>14</v>
      </c>
      <c r="W147" s="13">
        <f>SUM(W126:W146)</f>
        <v>4734.1799999999994</v>
      </c>
      <c r="X147" s="13"/>
      <c r="Y147" s="13" t="s">
        <v>82</v>
      </c>
      <c r="Z147" s="13">
        <f>SUM(Z126:Z146)</f>
        <v>4499.3646719999997</v>
      </c>
      <c r="AA147" s="13"/>
      <c r="AB147" s="13"/>
      <c r="AC147" s="13">
        <f>SUM(AC126:AC146)</f>
        <v>3174.5646719999991</v>
      </c>
    </row>
    <row r="148" spans="1:29" x14ac:dyDescent="0.25">
      <c r="P148" s="44"/>
      <c r="Q148" s="38"/>
      <c r="R148" s="38"/>
      <c r="S148" s="38"/>
      <c r="T148" s="38"/>
      <c r="U148" s="38"/>
      <c r="V148" s="12" t="s">
        <v>83</v>
      </c>
      <c r="W148" s="47">
        <f>W147*0.99</f>
        <v>4686.8381999999992</v>
      </c>
      <c r="X148" s="47"/>
      <c r="Y148" s="8"/>
      <c r="Z148" s="8"/>
      <c r="AA148" s="10"/>
      <c r="AB148" s="10"/>
      <c r="AC148" s="10"/>
    </row>
    <row r="149" spans="1:29" ht="15.75" x14ac:dyDescent="0.25">
      <c r="P149" s="37"/>
      <c r="Q149" s="38"/>
      <c r="R149" s="38"/>
      <c r="S149" s="38"/>
      <c r="T149" s="38"/>
      <c r="U149" s="38"/>
      <c r="V149" s="324" t="s">
        <v>18</v>
      </c>
      <c r="W149" s="325"/>
      <c r="X149" s="325"/>
      <c r="Y149" s="326"/>
      <c r="Z149" s="55"/>
      <c r="AA149" s="42">
        <f>W148-Z147</f>
        <v>187.47352799999953</v>
      </c>
      <c r="AB149" s="61"/>
      <c r="AC149" s="17"/>
    </row>
    <row r="153" spans="1:29" ht="26.25" x14ac:dyDescent="0.4">
      <c r="B153" s="323" t="s">
        <v>96</v>
      </c>
      <c r="C153" s="323"/>
      <c r="D153" s="323"/>
      <c r="E153" s="323"/>
      <c r="F153" s="323"/>
    </row>
    <row r="154" spans="1:29" x14ac:dyDescent="0.25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</row>
    <row r="155" spans="1:29" ht="18" customHeight="1" x14ac:dyDescent="0.4">
      <c r="A155" s="44">
        <v>45236</v>
      </c>
      <c r="B155" s="38" t="s">
        <v>12</v>
      </c>
      <c r="C155" s="38" t="s">
        <v>122</v>
      </c>
      <c r="D155" s="38" t="s">
        <v>962</v>
      </c>
      <c r="E155" s="38" t="s">
        <v>217</v>
      </c>
      <c r="F155" s="38"/>
      <c r="G155" s="45">
        <v>150</v>
      </c>
      <c r="H155" s="45">
        <f t="shared" ref="H155:I173" si="57">G155*0.99</f>
        <v>148.5</v>
      </c>
      <c r="I155" s="45">
        <f>H155*0.99</f>
        <v>147.01499999999999</v>
      </c>
      <c r="J155" s="45"/>
      <c r="K155" s="45">
        <f>H155*0.96</f>
        <v>142.56</v>
      </c>
      <c r="L155" s="46"/>
      <c r="M155" s="59">
        <f>I155-J155</f>
        <v>147.01499999999999</v>
      </c>
      <c r="N155" s="10">
        <f>M155*0.96</f>
        <v>141.13439999999997</v>
      </c>
      <c r="Q155" s="323" t="s">
        <v>0</v>
      </c>
      <c r="R155" s="323"/>
      <c r="S155" s="323"/>
      <c r="T155" s="323"/>
      <c r="U155" s="323"/>
    </row>
    <row r="156" spans="1:29" x14ac:dyDescent="0.25">
      <c r="A156" s="44">
        <v>45236</v>
      </c>
      <c r="B156" s="38" t="s">
        <v>743</v>
      </c>
      <c r="C156" s="38" t="s">
        <v>109</v>
      </c>
      <c r="D156" s="38" t="s">
        <v>962</v>
      </c>
      <c r="E156" s="38" t="s">
        <v>217</v>
      </c>
      <c r="F156" s="38"/>
      <c r="G156" s="45">
        <v>200</v>
      </c>
      <c r="H156" s="45">
        <f t="shared" si="57"/>
        <v>198</v>
      </c>
      <c r="I156" s="45">
        <f t="shared" si="57"/>
        <v>196.02</v>
      </c>
      <c r="J156" s="45"/>
      <c r="K156" s="45">
        <f t="shared" ref="K156:K173" si="58">H156*0.96</f>
        <v>190.07999999999998</v>
      </c>
      <c r="L156" s="46"/>
      <c r="M156" s="59">
        <f t="shared" ref="M156:M173" si="59">I156-J156</f>
        <v>196.02</v>
      </c>
      <c r="N156" s="10">
        <f t="shared" ref="N156:N173" si="60">M156*0.96</f>
        <v>188.17920000000001</v>
      </c>
      <c r="P156" s="5" t="s">
        <v>1</v>
      </c>
      <c r="Q156" s="5" t="s">
        <v>2</v>
      </c>
      <c r="R156" s="5" t="s">
        <v>3</v>
      </c>
      <c r="S156" s="5" t="s">
        <v>4</v>
      </c>
      <c r="T156" s="5" t="s">
        <v>5</v>
      </c>
      <c r="U156" s="5" t="s">
        <v>6</v>
      </c>
      <c r="V156" s="5" t="s">
        <v>7</v>
      </c>
      <c r="W156" s="43" t="s">
        <v>78</v>
      </c>
      <c r="X156" s="43" t="s">
        <v>79</v>
      </c>
      <c r="Y156" s="5" t="s">
        <v>28</v>
      </c>
      <c r="Z156" s="5" t="s">
        <v>80</v>
      </c>
      <c r="AA156" s="5" t="s">
        <v>10</v>
      </c>
      <c r="AB156" s="5" t="s">
        <v>81</v>
      </c>
      <c r="AC156" s="5" t="s">
        <v>41</v>
      </c>
    </row>
    <row r="157" spans="1:29" x14ac:dyDescent="0.25">
      <c r="A157" s="44">
        <v>45236</v>
      </c>
      <c r="B157" s="38" t="s">
        <v>214</v>
      </c>
      <c r="C157" s="38" t="s">
        <v>133</v>
      </c>
      <c r="D157" s="38" t="s">
        <v>962</v>
      </c>
      <c r="E157" s="38" t="s">
        <v>1030</v>
      </c>
      <c r="F157" s="38"/>
      <c r="G157" s="45">
        <v>950</v>
      </c>
      <c r="H157" s="45">
        <f t="shared" si="57"/>
        <v>940.5</v>
      </c>
      <c r="I157" s="45">
        <f t="shared" si="57"/>
        <v>931.09500000000003</v>
      </c>
      <c r="J157" s="45">
        <v>470</v>
      </c>
      <c r="K157" s="45">
        <f t="shared" si="58"/>
        <v>902.88</v>
      </c>
      <c r="L157" s="46"/>
      <c r="M157" s="59">
        <f t="shared" si="59"/>
        <v>461.09500000000003</v>
      </c>
      <c r="N157" s="10">
        <f t="shared" si="60"/>
        <v>442.65120000000002</v>
      </c>
      <c r="P157" s="44"/>
      <c r="Q157" s="38"/>
      <c r="R157" s="38"/>
      <c r="S157" s="38"/>
      <c r="T157" s="38"/>
      <c r="U157" s="38"/>
      <c r="V157" s="45"/>
      <c r="W157" s="45">
        <f t="shared" ref="W157:X175" si="61">V157*0.99</f>
        <v>0</v>
      </c>
      <c r="X157" s="45">
        <f t="shared" si="61"/>
        <v>0</v>
      </c>
      <c r="Y157" s="45"/>
      <c r="Z157" s="45">
        <f>W157*0.98</f>
        <v>0</v>
      </c>
      <c r="AA157" s="46"/>
      <c r="AB157" s="59">
        <f>X157-Y157</f>
        <v>0</v>
      </c>
      <c r="AC157" s="10">
        <f>AB157*0.99</f>
        <v>0</v>
      </c>
    </row>
    <row r="158" spans="1:29" x14ac:dyDescent="0.25">
      <c r="A158" s="44">
        <v>45238</v>
      </c>
      <c r="B158" s="38" t="s">
        <v>12</v>
      </c>
      <c r="C158" s="38" t="s">
        <v>122</v>
      </c>
      <c r="D158" s="38" t="s">
        <v>962</v>
      </c>
      <c r="E158" s="38" t="s">
        <v>999</v>
      </c>
      <c r="F158" s="38"/>
      <c r="G158" s="45">
        <v>550</v>
      </c>
      <c r="H158" s="45">
        <f t="shared" si="57"/>
        <v>544.5</v>
      </c>
      <c r="I158" s="45">
        <f t="shared" si="57"/>
        <v>539.05499999999995</v>
      </c>
      <c r="J158" s="45">
        <v>270</v>
      </c>
      <c r="K158" s="45">
        <f t="shared" si="58"/>
        <v>522.72</v>
      </c>
      <c r="L158" s="46"/>
      <c r="M158" s="59">
        <f t="shared" si="59"/>
        <v>269.05499999999995</v>
      </c>
      <c r="N158" s="10">
        <f t="shared" si="60"/>
        <v>258.29279999999994</v>
      </c>
      <c r="P158" s="44"/>
      <c r="Q158" s="38"/>
      <c r="R158" s="38"/>
      <c r="S158" s="38"/>
      <c r="T158" s="38"/>
      <c r="U158" s="38"/>
      <c r="V158" s="45"/>
      <c r="W158" s="45">
        <f t="shared" si="61"/>
        <v>0</v>
      </c>
      <c r="X158" s="45">
        <f t="shared" si="61"/>
        <v>0</v>
      </c>
      <c r="Y158" s="45"/>
      <c r="Z158" s="45">
        <f t="shared" ref="Z158:Z175" si="62">W158*0.98</f>
        <v>0</v>
      </c>
      <c r="AA158" s="46"/>
      <c r="AB158" s="59">
        <f t="shared" ref="AB158:AB175" si="63">X158-Y158</f>
        <v>0</v>
      </c>
      <c r="AC158" s="10">
        <f t="shared" ref="AC158:AC170" si="64">AB158*0.99</f>
        <v>0</v>
      </c>
    </row>
    <row r="159" spans="1:29" x14ac:dyDescent="0.25">
      <c r="A159" s="44">
        <v>45239</v>
      </c>
      <c r="B159" s="38" t="s">
        <v>12</v>
      </c>
      <c r="C159" s="38" t="s">
        <v>122</v>
      </c>
      <c r="D159" s="38" t="s">
        <v>1041</v>
      </c>
      <c r="E159" s="38" t="s">
        <v>962</v>
      </c>
      <c r="F159" s="38"/>
      <c r="G159" s="45">
        <v>340</v>
      </c>
      <c r="H159" s="45">
        <f t="shared" si="57"/>
        <v>336.6</v>
      </c>
      <c r="I159" s="45">
        <f t="shared" si="57"/>
        <v>333.23400000000004</v>
      </c>
      <c r="J159" s="45">
        <v>170</v>
      </c>
      <c r="K159" s="45">
        <f t="shared" si="58"/>
        <v>323.13600000000002</v>
      </c>
      <c r="L159" s="46"/>
      <c r="M159" s="59">
        <f t="shared" si="59"/>
        <v>163.23400000000004</v>
      </c>
      <c r="N159" s="10">
        <f t="shared" si="60"/>
        <v>156.70464000000004</v>
      </c>
      <c r="P159" s="44"/>
      <c r="Q159" s="38"/>
      <c r="R159" s="38"/>
      <c r="S159" s="38"/>
      <c r="T159" s="38"/>
      <c r="U159" s="38"/>
      <c r="V159" s="45"/>
      <c r="W159" s="45">
        <f t="shared" si="61"/>
        <v>0</v>
      </c>
      <c r="X159" s="45">
        <f t="shared" si="61"/>
        <v>0</v>
      </c>
      <c r="Y159" s="45"/>
      <c r="Z159" s="45">
        <f t="shared" si="62"/>
        <v>0</v>
      </c>
      <c r="AA159" s="46"/>
      <c r="AB159" s="59">
        <f t="shared" si="63"/>
        <v>0</v>
      </c>
      <c r="AC159" s="10">
        <f t="shared" si="64"/>
        <v>0</v>
      </c>
    </row>
    <row r="160" spans="1:29" x14ac:dyDescent="0.25">
      <c r="A160" s="44">
        <v>45240</v>
      </c>
      <c r="B160" s="38" t="s">
        <v>214</v>
      </c>
      <c r="C160" s="38" t="s">
        <v>133</v>
      </c>
      <c r="D160" s="38" t="s">
        <v>179</v>
      </c>
      <c r="E160" s="38" t="s">
        <v>217</v>
      </c>
      <c r="F160" s="38"/>
      <c r="G160" s="45">
        <v>140</v>
      </c>
      <c r="H160" s="45">
        <f t="shared" si="57"/>
        <v>138.6</v>
      </c>
      <c r="I160" s="45">
        <f t="shared" si="57"/>
        <v>137.214</v>
      </c>
      <c r="J160" s="45"/>
      <c r="K160" s="45">
        <f t="shared" si="58"/>
        <v>133.05599999999998</v>
      </c>
      <c r="L160" s="46"/>
      <c r="M160" s="59">
        <f t="shared" si="59"/>
        <v>137.214</v>
      </c>
      <c r="N160" s="10">
        <f t="shared" si="60"/>
        <v>131.72543999999999</v>
      </c>
      <c r="P160" s="44"/>
      <c r="Q160" s="38"/>
      <c r="R160" s="38"/>
      <c r="S160" s="38"/>
      <c r="T160" s="38"/>
      <c r="U160" s="38"/>
      <c r="V160" s="45"/>
      <c r="W160" s="45">
        <f t="shared" si="61"/>
        <v>0</v>
      </c>
      <c r="X160" s="45">
        <f t="shared" si="61"/>
        <v>0</v>
      </c>
      <c r="Y160" s="45"/>
      <c r="Z160" s="45">
        <f t="shared" si="62"/>
        <v>0</v>
      </c>
      <c r="AA160" s="46"/>
      <c r="AB160" s="59">
        <f t="shared" si="63"/>
        <v>0</v>
      </c>
      <c r="AC160" s="10">
        <f t="shared" si="64"/>
        <v>0</v>
      </c>
    </row>
    <row r="161" spans="1:29" x14ac:dyDescent="0.25">
      <c r="A161" s="44">
        <v>45242</v>
      </c>
      <c r="B161" s="38" t="s">
        <v>689</v>
      </c>
      <c r="C161" s="38" t="s">
        <v>122</v>
      </c>
      <c r="D161" s="38" t="s">
        <v>179</v>
      </c>
      <c r="E161" s="38" t="s">
        <v>261</v>
      </c>
      <c r="F161" s="38"/>
      <c r="G161" s="45">
        <v>250</v>
      </c>
      <c r="H161" s="45">
        <f t="shared" si="57"/>
        <v>247.5</v>
      </c>
      <c r="I161" s="45">
        <f t="shared" si="57"/>
        <v>245.02500000000001</v>
      </c>
      <c r="J161" s="45">
        <v>100</v>
      </c>
      <c r="K161" s="45">
        <f t="shared" si="58"/>
        <v>237.6</v>
      </c>
      <c r="L161" s="46"/>
      <c r="M161" s="59">
        <f t="shared" si="59"/>
        <v>145.02500000000001</v>
      </c>
      <c r="N161" s="10">
        <f t="shared" si="60"/>
        <v>139.22399999999999</v>
      </c>
      <c r="P161" s="44"/>
      <c r="Q161" s="38"/>
      <c r="R161" s="38"/>
      <c r="S161" s="38"/>
      <c r="T161" s="38"/>
      <c r="U161" s="38"/>
      <c r="V161" s="45"/>
      <c r="W161" s="45">
        <f t="shared" si="61"/>
        <v>0</v>
      </c>
      <c r="X161" s="45">
        <f t="shared" si="61"/>
        <v>0</v>
      </c>
      <c r="Y161" s="45"/>
      <c r="Z161" s="45">
        <f t="shared" si="62"/>
        <v>0</v>
      </c>
      <c r="AA161" s="46"/>
      <c r="AB161" s="59">
        <f t="shared" si="63"/>
        <v>0</v>
      </c>
      <c r="AC161" s="10">
        <f t="shared" si="64"/>
        <v>0</v>
      </c>
    </row>
    <row r="162" spans="1:29" x14ac:dyDescent="0.25">
      <c r="A162" s="44">
        <v>45243</v>
      </c>
      <c r="B162" s="38" t="s">
        <v>214</v>
      </c>
      <c r="C162" s="38" t="s">
        <v>133</v>
      </c>
      <c r="D162" s="38" t="s">
        <v>179</v>
      </c>
      <c r="E162" s="38" t="s">
        <v>741</v>
      </c>
      <c r="F162" s="38"/>
      <c r="G162" s="45">
        <v>270</v>
      </c>
      <c r="H162" s="45">
        <f t="shared" si="57"/>
        <v>267.3</v>
      </c>
      <c r="I162" s="45">
        <f t="shared" si="57"/>
        <v>264.62700000000001</v>
      </c>
      <c r="J162" s="45">
        <v>120</v>
      </c>
      <c r="K162" s="45">
        <f t="shared" si="58"/>
        <v>256.608</v>
      </c>
      <c r="L162" s="46"/>
      <c r="M162" s="59">
        <f t="shared" si="59"/>
        <v>144.62700000000001</v>
      </c>
      <c r="N162" s="10">
        <f t="shared" si="60"/>
        <v>138.84192000000002</v>
      </c>
      <c r="P162" s="44"/>
      <c r="Q162" s="38"/>
      <c r="R162" s="38"/>
      <c r="S162" s="38"/>
      <c r="T162" s="38"/>
      <c r="U162" s="38"/>
      <c r="V162" s="45"/>
      <c r="W162" s="45">
        <f t="shared" si="61"/>
        <v>0</v>
      </c>
      <c r="X162" s="45">
        <f t="shared" si="61"/>
        <v>0</v>
      </c>
      <c r="Y162" s="45"/>
      <c r="Z162" s="45">
        <f t="shared" si="62"/>
        <v>0</v>
      </c>
      <c r="AA162" s="46"/>
      <c r="AB162" s="59">
        <f t="shared" si="63"/>
        <v>0</v>
      </c>
      <c r="AC162" s="10">
        <f t="shared" si="64"/>
        <v>0</v>
      </c>
    </row>
    <row r="163" spans="1:29" x14ac:dyDescent="0.25">
      <c r="A163" s="44">
        <v>45245</v>
      </c>
      <c r="B163" s="38" t="s">
        <v>689</v>
      </c>
      <c r="C163" s="38" t="s">
        <v>122</v>
      </c>
      <c r="D163" s="38" t="s">
        <v>1052</v>
      </c>
      <c r="E163" s="38" t="s">
        <v>962</v>
      </c>
      <c r="F163" s="38"/>
      <c r="G163" s="45">
        <v>340</v>
      </c>
      <c r="H163" s="45">
        <f t="shared" si="57"/>
        <v>336.6</v>
      </c>
      <c r="I163" s="45">
        <f t="shared" si="57"/>
        <v>333.23400000000004</v>
      </c>
      <c r="J163" s="45">
        <v>170</v>
      </c>
      <c r="K163" s="45">
        <f t="shared" si="58"/>
        <v>323.13600000000002</v>
      </c>
      <c r="L163" s="46"/>
      <c r="M163" s="59">
        <f t="shared" si="59"/>
        <v>163.23400000000004</v>
      </c>
      <c r="N163" s="10">
        <f t="shared" si="60"/>
        <v>156.70464000000004</v>
      </c>
      <c r="P163" s="44"/>
      <c r="Q163" s="38"/>
      <c r="R163" s="38"/>
      <c r="S163" s="38"/>
      <c r="T163" s="38"/>
      <c r="U163" s="38"/>
      <c r="V163" s="45"/>
      <c r="W163" s="45">
        <f t="shared" si="61"/>
        <v>0</v>
      </c>
      <c r="X163" s="45">
        <f t="shared" si="61"/>
        <v>0</v>
      </c>
      <c r="Y163" s="45"/>
      <c r="Z163" s="45">
        <f t="shared" si="62"/>
        <v>0</v>
      </c>
      <c r="AA163" s="46"/>
      <c r="AB163" s="59">
        <f t="shared" si="63"/>
        <v>0</v>
      </c>
      <c r="AC163" s="10">
        <f t="shared" si="64"/>
        <v>0</v>
      </c>
    </row>
    <row r="164" spans="1:29" x14ac:dyDescent="0.25">
      <c r="A164" s="44">
        <v>45245</v>
      </c>
      <c r="B164" s="38" t="s">
        <v>743</v>
      </c>
      <c r="C164" s="38" t="s">
        <v>109</v>
      </c>
      <c r="D164" s="38" t="s">
        <v>179</v>
      </c>
      <c r="E164" s="38" t="s">
        <v>217</v>
      </c>
      <c r="F164" s="38"/>
      <c r="G164" s="45">
        <v>140</v>
      </c>
      <c r="H164" s="45">
        <f t="shared" si="57"/>
        <v>138.6</v>
      </c>
      <c r="I164" s="45">
        <f t="shared" si="57"/>
        <v>137.214</v>
      </c>
      <c r="J164" s="45"/>
      <c r="K164" s="45">
        <f t="shared" si="58"/>
        <v>133.05599999999998</v>
      </c>
      <c r="L164" s="46"/>
      <c r="M164" s="59">
        <f t="shared" si="59"/>
        <v>137.214</v>
      </c>
      <c r="N164" s="10">
        <f t="shared" si="60"/>
        <v>131.72543999999999</v>
      </c>
      <c r="P164" s="44"/>
      <c r="Q164" s="38"/>
      <c r="R164" s="38"/>
      <c r="S164" s="38"/>
      <c r="T164" s="38"/>
      <c r="U164" s="38"/>
      <c r="V164" s="45"/>
      <c r="W164" s="45">
        <f t="shared" si="61"/>
        <v>0</v>
      </c>
      <c r="X164" s="45">
        <f t="shared" si="61"/>
        <v>0</v>
      </c>
      <c r="Y164" s="45"/>
      <c r="Z164" s="45">
        <f t="shared" si="62"/>
        <v>0</v>
      </c>
      <c r="AA164" s="46"/>
      <c r="AB164" s="59">
        <f t="shared" si="63"/>
        <v>0</v>
      </c>
      <c r="AC164" s="10">
        <f t="shared" si="64"/>
        <v>0</v>
      </c>
    </row>
    <row r="165" spans="1:29" x14ac:dyDescent="0.25">
      <c r="A165" s="44">
        <v>45246</v>
      </c>
      <c r="B165" s="38" t="s">
        <v>743</v>
      </c>
      <c r="C165" s="38" t="s">
        <v>109</v>
      </c>
      <c r="D165" s="38" t="s">
        <v>962</v>
      </c>
      <c r="E165" s="38" t="s">
        <v>134</v>
      </c>
      <c r="F165" s="38"/>
      <c r="G165" s="45">
        <v>175</v>
      </c>
      <c r="H165" s="45">
        <f t="shared" si="57"/>
        <v>173.25</v>
      </c>
      <c r="I165" s="45">
        <f t="shared" si="57"/>
        <v>171.51750000000001</v>
      </c>
      <c r="J165" s="45"/>
      <c r="K165" s="45">
        <f t="shared" si="58"/>
        <v>166.32</v>
      </c>
      <c r="L165" s="46"/>
      <c r="M165" s="59">
        <f t="shared" si="59"/>
        <v>171.51750000000001</v>
      </c>
      <c r="N165" s="10">
        <f t="shared" si="60"/>
        <v>164.6568</v>
      </c>
      <c r="P165" s="44"/>
      <c r="Q165" s="38"/>
      <c r="R165" s="38"/>
      <c r="S165" s="38"/>
      <c r="T165" s="38"/>
      <c r="U165" s="38"/>
      <c r="V165" s="45"/>
      <c r="W165" s="45">
        <f t="shared" si="61"/>
        <v>0</v>
      </c>
      <c r="X165" s="45">
        <f t="shared" si="61"/>
        <v>0</v>
      </c>
      <c r="Y165" s="45"/>
      <c r="Z165" s="45">
        <f t="shared" si="62"/>
        <v>0</v>
      </c>
      <c r="AA165" s="46"/>
      <c r="AB165" s="59">
        <f t="shared" si="63"/>
        <v>0</v>
      </c>
      <c r="AC165" s="10">
        <f t="shared" si="64"/>
        <v>0</v>
      </c>
    </row>
    <row r="166" spans="1:29" x14ac:dyDescent="0.25">
      <c r="A166" s="44">
        <v>45247</v>
      </c>
      <c r="B166" s="38" t="s">
        <v>689</v>
      </c>
      <c r="C166" s="38" t="s">
        <v>122</v>
      </c>
      <c r="D166" s="38" t="s">
        <v>179</v>
      </c>
      <c r="E166" s="38" t="s">
        <v>189</v>
      </c>
      <c r="F166" s="38"/>
      <c r="G166" s="45">
        <v>270</v>
      </c>
      <c r="H166" s="45">
        <f t="shared" si="57"/>
        <v>267.3</v>
      </c>
      <c r="I166" s="45">
        <f t="shared" si="57"/>
        <v>264.62700000000001</v>
      </c>
      <c r="J166" s="45">
        <v>120</v>
      </c>
      <c r="K166" s="45">
        <f t="shared" si="58"/>
        <v>256.608</v>
      </c>
      <c r="L166" s="46"/>
      <c r="M166" s="59">
        <f t="shared" si="59"/>
        <v>144.62700000000001</v>
      </c>
      <c r="N166" s="10">
        <f t="shared" si="60"/>
        <v>138.84192000000002</v>
      </c>
      <c r="P166" s="44"/>
      <c r="Q166" s="38"/>
      <c r="R166" s="38"/>
      <c r="S166" s="38"/>
      <c r="T166" s="38"/>
      <c r="U166" s="38"/>
      <c r="V166" s="45"/>
      <c r="W166" s="45">
        <f t="shared" si="61"/>
        <v>0</v>
      </c>
      <c r="X166" s="45">
        <f t="shared" si="61"/>
        <v>0</v>
      </c>
      <c r="Y166" s="45"/>
      <c r="Z166" s="45">
        <f t="shared" si="62"/>
        <v>0</v>
      </c>
      <c r="AA166" s="46"/>
      <c r="AB166" s="59">
        <f t="shared" si="63"/>
        <v>0</v>
      </c>
      <c r="AC166" s="10">
        <f t="shared" si="64"/>
        <v>0</v>
      </c>
    </row>
    <row r="167" spans="1:29" x14ac:dyDescent="0.25">
      <c r="A167" s="44">
        <v>45248</v>
      </c>
      <c r="B167" s="38" t="s">
        <v>689</v>
      </c>
      <c r="C167" s="38" t="s">
        <v>122</v>
      </c>
      <c r="D167" s="38" t="s">
        <v>179</v>
      </c>
      <c r="E167" s="38" t="s">
        <v>741</v>
      </c>
      <c r="F167" s="38"/>
      <c r="G167" s="45">
        <v>250</v>
      </c>
      <c r="H167" s="45">
        <f t="shared" si="57"/>
        <v>247.5</v>
      </c>
      <c r="I167" s="45">
        <f t="shared" si="57"/>
        <v>245.02500000000001</v>
      </c>
      <c r="J167" s="45">
        <v>100</v>
      </c>
      <c r="K167" s="45">
        <f t="shared" si="58"/>
        <v>237.6</v>
      </c>
      <c r="L167" s="46"/>
      <c r="M167" s="59">
        <f t="shared" si="59"/>
        <v>145.02500000000001</v>
      </c>
      <c r="N167" s="10">
        <f t="shared" si="60"/>
        <v>139.22399999999999</v>
      </c>
      <c r="P167" s="44"/>
      <c r="Q167" s="38"/>
      <c r="R167" s="38"/>
      <c r="S167" s="38"/>
      <c r="T167" s="38"/>
      <c r="U167" s="38"/>
      <c r="V167" s="45"/>
      <c r="W167" s="45">
        <f t="shared" si="61"/>
        <v>0</v>
      </c>
      <c r="X167" s="45">
        <f t="shared" si="61"/>
        <v>0</v>
      </c>
      <c r="Y167" s="45"/>
      <c r="Z167" s="45">
        <f t="shared" si="62"/>
        <v>0</v>
      </c>
      <c r="AA167" s="46"/>
      <c r="AB167" s="59">
        <f t="shared" si="63"/>
        <v>0</v>
      </c>
      <c r="AC167" s="10">
        <f t="shared" si="64"/>
        <v>0</v>
      </c>
    </row>
    <row r="168" spans="1:29" x14ac:dyDescent="0.25">
      <c r="A168" s="44">
        <v>45250</v>
      </c>
      <c r="B168" s="38" t="s">
        <v>214</v>
      </c>
      <c r="C168" s="38" t="s">
        <v>133</v>
      </c>
      <c r="D168" s="38" t="s">
        <v>179</v>
      </c>
      <c r="E168" s="38" t="s">
        <v>261</v>
      </c>
      <c r="F168" s="38"/>
      <c r="G168" s="45">
        <v>250</v>
      </c>
      <c r="H168" s="45">
        <f t="shared" si="57"/>
        <v>247.5</v>
      </c>
      <c r="I168" s="45">
        <f t="shared" si="57"/>
        <v>245.02500000000001</v>
      </c>
      <c r="J168" s="45"/>
      <c r="K168" s="45">
        <f t="shared" si="58"/>
        <v>237.6</v>
      </c>
      <c r="L168" s="46"/>
      <c r="M168" s="59">
        <f t="shared" si="59"/>
        <v>245.02500000000001</v>
      </c>
      <c r="N168" s="10">
        <f t="shared" si="60"/>
        <v>235.22399999999999</v>
      </c>
      <c r="P168" s="44"/>
      <c r="Q168" s="38"/>
      <c r="R168" s="38"/>
      <c r="S168" s="38"/>
      <c r="T168" s="38"/>
      <c r="U168" s="38"/>
      <c r="V168" s="45"/>
      <c r="W168" s="45">
        <f t="shared" si="61"/>
        <v>0</v>
      </c>
      <c r="X168" s="45">
        <f t="shared" si="61"/>
        <v>0</v>
      </c>
      <c r="Y168" s="45"/>
      <c r="Z168" s="45">
        <f t="shared" si="62"/>
        <v>0</v>
      </c>
      <c r="AA168" s="46"/>
      <c r="AB168" s="59">
        <f t="shared" si="63"/>
        <v>0</v>
      </c>
      <c r="AC168" s="10">
        <f t="shared" si="64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7"/>
        <v>0</v>
      </c>
      <c r="I169" s="45">
        <f t="shared" si="57"/>
        <v>0</v>
      </c>
      <c r="J169" s="60"/>
      <c r="K169" s="45">
        <f t="shared" si="58"/>
        <v>0</v>
      </c>
      <c r="L169" s="46"/>
      <c r="M169" s="59">
        <f t="shared" si="59"/>
        <v>0</v>
      </c>
      <c r="N169" s="10">
        <f t="shared" si="60"/>
        <v>0</v>
      </c>
      <c r="P169" s="44"/>
      <c r="Q169" s="38"/>
      <c r="R169" s="38"/>
      <c r="S169" s="38"/>
      <c r="T169" s="38"/>
      <c r="U169" s="38"/>
      <c r="V169" s="45"/>
      <c r="W169" s="45">
        <f t="shared" si="61"/>
        <v>0</v>
      </c>
      <c r="X169" s="45">
        <f t="shared" si="61"/>
        <v>0</v>
      </c>
      <c r="Y169" s="45"/>
      <c r="Z169" s="45">
        <f t="shared" si="62"/>
        <v>0</v>
      </c>
      <c r="AA169" s="46"/>
      <c r="AB169" s="59">
        <f t="shared" si="63"/>
        <v>0</v>
      </c>
      <c r="AC169" s="10">
        <f t="shared" si="64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7"/>
        <v>0</v>
      </c>
      <c r="I170" s="45">
        <f t="shared" si="57"/>
        <v>0</v>
      </c>
      <c r="J170" s="60"/>
      <c r="K170" s="45">
        <f t="shared" si="58"/>
        <v>0</v>
      </c>
      <c r="L170" s="46"/>
      <c r="M170" s="59">
        <f t="shared" si="59"/>
        <v>0</v>
      </c>
      <c r="N170" s="10">
        <f t="shared" si="60"/>
        <v>0</v>
      </c>
      <c r="P170" s="44"/>
      <c r="Q170" s="38"/>
      <c r="R170" s="38"/>
      <c r="S170" s="38"/>
      <c r="T170" s="38"/>
      <c r="U170" s="38"/>
      <c r="V170" s="45"/>
      <c r="W170" s="45">
        <f t="shared" si="61"/>
        <v>0</v>
      </c>
      <c r="X170" s="45">
        <f t="shared" si="61"/>
        <v>0</v>
      </c>
      <c r="Y170" s="45"/>
      <c r="Z170" s="45">
        <f t="shared" si="62"/>
        <v>0</v>
      </c>
      <c r="AA170" s="46"/>
      <c r="AB170" s="59">
        <f t="shared" si="63"/>
        <v>0</v>
      </c>
      <c r="AC170" s="10">
        <f t="shared" si="64"/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7"/>
        <v>0</v>
      </c>
      <c r="I171" s="45">
        <f t="shared" si="57"/>
        <v>0</v>
      </c>
      <c r="J171" s="45"/>
      <c r="K171" s="45">
        <f t="shared" si="58"/>
        <v>0</v>
      </c>
      <c r="L171" s="46"/>
      <c r="M171" s="59">
        <f t="shared" si="59"/>
        <v>0</v>
      </c>
      <c r="N171" s="10">
        <f t="shared" si="60"/>
        <v>0</v>
      </c>
      <c r="P171" s="44"/>
      <c r="Q171" s="38"/>
      <c r="R171" s="38"/>
      <c r="S171" s="38"/>
      <c r="T171" s="38"/>
      <c r="U171" s="38"/>
      <c r="V171" s="45"/>
      <c r="W171" s="45">
        <f t="shared" si="61"/>
        <v>0</v>
      </c>
      <c r="X171" s="45">
        <f t="shared" si="61"/>
        <v>0</v>
      </c>
      <c r="Y171" s="60"/>
      <c r="Z171" s="45">
        <f t="shared" si="62"/>
        <v>0</v>
      </c>
      <c r="AA171" s="46"/>
      <c r="AB171" s="59">
        <f t="shared" si="63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7"/>
        <v>0</v>
      </c>
      <c r="I172" s="45">
        <f t="shared" si="57"/>
        <v>0</v>
      </c>
      <c r="J172" s="38"/>
      <c r="K172" s="45">
        <f t="shared" si="58"/>
        <v>0</v>
      </c>
      <c r="L172" s="46"/>
      <c r="M172" s="59">
        <f t="shared" si="59"/>
        <v>0</v>
      </c>
      <c r="N172" s="10">
        <f t="shared" si="60"/>
        <v>0</v>
      </c>
      <c r="P172" s="44"/>
      <c r="Q172" s="38"/>
      <c r="R172" s="38"/>
      <c r="S172" s="38"/>
      <c r="T172" s="38"/>
      <c r="U172" s="38"/>
      <c r="V172" s="45"/>
      <c r="W172" s="45">
        <f t="shared" si="61"/>
        <v>0</v>
      </c>
      <c r="X172" s="45">
        <f t="shared" si="61"/>
        <v>0</v>
      </c>
      <c r="Y172" s="60"/>
      <c r="Z172" s="45">
        <f t="shared" si="62"/>
        <v>0</v>
      </c>
      <c r="AA172" s="46"/>
      <c r="AB172" s="59">
        <f t="shared" si="63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7"/>
        <v>0</v>
      </c>
      <c r="I173" s="45">
        <f t="shared" si="57"/>
        <v>0</v>
      </c>
      <c r="J173" s="38"/>
      <c r="K173" s="45">
        <f t="shared" si="58"/>
        <v>0</v>
      </c>
      <c r="L173" s="46"/>
      <c r="M173" s="59">
        <f t="shared" si="59"/>
        <v>0</v>
      </c>
      <c r="N173" s="10">
        <f t="shared" si="60"/>
        <v>0</v>
      </c>
      <c r="P173" s="44"/>
      <c r="Q173" s="38"/>
      <c r="R173" s="38"/>
      <c r="S173" s="38"/>
      <c r="T173" s="38"/>
      <c r="U173" s="38"/>
      <c r="V173" s="45"/>
      <c r="W173" s="45">
        <f t="shared" si="61"/>
        <v>0</v>
      </c>
      <c r="X173" s="45">
        <f t="shared" si="61"/>
        <v>0</v>
      </c>
      <c r="Y173" s="45"/>
      <c r="Z173" s="45">
        <f t="shared" si="62"/>
        <v>0</v>
      </c>
      <c r="AA173" s="46"/>
      <c r="AB173" s="59">
        <f t="shared" si="63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61"/>
        <v>0</v>
      </c>
      <c r="X174" s="45">
        <f t="shared" si="61"/>
        <v>0</v>
      </c>
      <c r="Y174" s="38"/>
      <c r="Z174" s="45">
        <f t="shared" si="62"/>
        <v>0</v>
      </c>
      <c r="AA174" s="46"/>
      <c r="AB174" s="59">
        <f t="shared" si="63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4232.25</v>
      </c>
      <c r="I175" s="13"/>
      <c r="J175" s="13" t="s">
        <v>82</v>
      </c>
      <c r="K175" s="13">
        <f>SUM(K155:K174)</f>
        <v>4062.9600000000005</v>
      </c>
      <c r="L175" s="13"/>
      <c r="M175" s="13"/>
      <c r="N175" s="13">
        <f>SUM(N155:N174)</f>
        <v>2563.1304</v>
      </c>
      <c r="P175" s="44"/>
      <c r="Q175" s="38"/>
      <c r="R175" s="38"/>
      <c r="S175" s="38"/>
      <c r="T175" s="38"/>
      <c r="U175" s="38"/>
      <c r="V175" s="45"/>
      <c r="W175" s="45">
        <f t="shared" si="61"/>
        <v>0</v>
      </c>
      <c r="X175" s="45">
        <f t="shared" si="61"/>
        <v>0</v>
      </c>
      <c r="Y175" s="38"/>
      <c r="Z175" s="45">
        <f t="shared" si="62"/>
        <v>0</v>
      </c>
      <c r="AA175" s="46"/>
      <c r="AB175" s="59">
        <f t="shared" si="63"/>
        <v>0</v>
      </c>
      <c r="AC175" s="10">
        <f>AB175*0.99</f>
        <v>0</v>
      </c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4189.9274999999998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45"/>
      <c r="W176" s="45"/>
      <c r="X176" s="45"/>
      <c r="Y176" s="38"/>
      <c r="Z176" s="45"/>
      <c r="AA176" s="46"/>
      <c r="AB176" s="46"/>
      <c r="AC176" s="10"/>
    </row>
    <row r="177" spans="1:29" ht="15.75" x14ac:dyDescent="0.25">
      <c r="A177" s="37"/>
      <c r="B177" s="38"/>
      <c r="C177" s="38"/>
      <c r="D177" s="38"/>
      <c r="E177" s="38"/>
      <c r="F177" s="38"/>
      <c r="G177" s="324" t="s">
        <v>18</v>
      </c>
      <c r="H177" s="325"/>
      <c r="I177" s="325"/>
      <c r="J177" s="326"/>
      <c r="K177" s="55"/>
      <c r="L177" s="42">
        <f>H176-K175</f>
        <v>126.96749999999929</v>
      </c>
      <c r="M177" s="61"/>
      <c r="N177" s="17"/>
      <c r="P177" s="44"/>
      <c r="Q177" s="38"/>
      <c r="R177" s="38"/>
      <c r="S177" s="38"/>
      <c r="T177" s="38"/>
      <c r="U177" s="38"/>
      <c r="V177" s="12" t="s">
        <v>14</v>
      </c>
      <c r="W177" s="13">
        <f>SUM(W157:W176)</f>
        <v>0</v>
      </c>
      <c r="X177" s="13"/>
      <c r="Y177" s="13" t="s">
        <v>82</v>
      </c>
      <c r="Z177" s="13">
        <f>SUM(Z157:Z176)</f>
        <v>0</v>
      </c>
      <c r="AA177" s="13"/>
      <c r="AB177" s="13"/>
      <c r="AC177" s="13">
        <f>SUM(AC157:AC176)</f>
        <v>0</v>
      </c>
    </row>
    <row r="178" spans="1:29" x14ac:dyDescent="0.25">
      <c r="P178" s="44"/>
      <c r="Q178" s="38"/>
      <c r="R178" s="38"/>
      <c r="S178" s="38"/>
      <c r="T178" s="38"/>
      <c r="U178" s="38"/>
      <c r="V178" s="12" t="s">
        <v>83</v>
      </c>
      <c r="W178" s="47">
        <f>W177*0.99</f>
        <v>0</v>
      </c>
      <c r="X178" s="47"/>
      <c r="Y178" s="8"/>
      <c r="Z178" s="8"/>
      <c r="AA178" s="10"/>
      <c r="AB178" s="10"/>
      <c r="AC178" s="10"/>
    </row>
    <row r="179" spans="1:29" ht="15.75" x14ac:dyDescent="0.25">
      <c r="P179" s="37"/>
      <c r="Q179" s="38"/>
      <c r="R179" s="38"/>
      <c r="S179" s="38"/>
      <c r="T179" s="38"/>
      <c r="U179" s="38"/>
      <c r="V179" s="324" t="s">
        <v>18</v>
      </c>
      <c r="W179" s="325"/>
      <c r="X179" s="325"/>
      <c r="Y179" s="326"/>
      <c r="Z179" s="55"/>
      <c r="AA179" s="42">
        <f>W178-Z177</f>
        <v>0</v>
      </c>
      <c r="AB179" s="61"/>
      <c r="AC179" s="17"/>
    </row>
  </sheetData>
  <mergeCells count="24">
    <mergeCell ref="B153:F153"/>
    <mergeCell ref="Q155:U155"/>
    <mergeCell ref="G177:J177"/>
    <mergeCell ref="V179:Y179"/>
    <mergeCell ref="V116:Y116"/>
    <mergeCell ref="B123:F123"/>
    <mergeCell ref="Q124:U124"/>
    <mergeCell ref="G147:J147"/>
    <mergeCell ref="V149:Y149"/>
    <mergeCell ref="G84:J84"/>
    <mergeCell ref="V85:Y85"/>
    <mergeCell ref="B91:F91"/>
    <mergeCell ref="Q92:U92"/>
    <mergeCell ref="G115:J115"/>
    <mergeCell ref="Q31:U31"/>
    <mergeCell ref="G54:J54"/>
    <mergeCell ref="V55:Y55"/>
    <mergeCell ref="B60:F60"/>
    <mergeCell ref="Q61:U61"/>
    <mergeCell ref="B1:F1"/>
    <mergeCell ref="G25:J25"/>
    <mergeCell ref="Q2:U2"/>
    <mergeCell ref="V26:Y26"/>
    <mergeCell ref="B30:F30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99FF"/>
  </sheetPr>
  <dimension ref="A1:AE204"/>
  <sheetViews>
    <sheetView topLeftCell="A165" zoomScale="90" zoomScaleNormal="90" workbookViewId="0">
      <selection activeCell="V165" sqref="V165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9.8554687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332" t="s">
        <v>24</v>
      </c>
      <c r="D1" s="332"/>
      <c r="E1" s="332"/>
      <c r="M1" s="332" t="s">
        <v>87</v>
      </c>
      <c r="N1" s="332"/>
      <c r="O1" s="332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316" t="s">
        <v>18</v>
      </c>
      <c r="G28" s="317"/>
      <c r="H28" s="318"/>
      <c r="I28" s="42">
        <f>G27-I26</f>
        <v>97.199999999999818</v>
      </c>
      <c r="P28" s="316" t="s">
        <v>18</v>
      </c>
      <c r="Q28" s="317"/>
      <c r="R28" s="318"/>
      <c r="S28" s="42">
        <f>Q27-S26</f>
        <v>299</v>
      </c>
    </row>
    <row r="34" spans="1:28" ht="26.25" x14ac:dyDescent="0.4">
      <c r="C34" s="332" t="s">
        <v>88</v>
      </c>
      <c r="D34" s="332"/>
      <c r="E34" s="332"/>
      <c r="M34" s="332" t="s">
        <v>89</v>
      </c>
      <c r="N34" s="332"/>
      <c r="O34" s="332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316" t="s">
        <v>18</v>
      </c>
      <c r="G66" s="317"/>
      <c r="H66" s="318"/>
      <c r="I66" s="42">
        <f>G65-I64</f>
        <v>341</v>
      </c>
      <c r="P66" s="316" t="s">
        <v>18</v>
      </c>
      <c r="Q66" s="317"/>
      <c r="R66" s="318"/>
      <c r="S66" s="42">
        <f>Q65-S64</f>
        <v>176.10000000000036</v>
      </c>
    </row>
    <row r="70" spans="1:31" ht="26.25" x14ac:dyDescent="0.4">
      <c r="C70" s="332" t="s">
        <v>90</v>
      </c>
      <c r="D70" s="332"/>
      <c r="E70" s="332"/>
      <c r="M70" s="332" t="s">
        <v>91</v>
      </c>
      <c r="N70" s="332"/>
      <c r="O70" s="332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316" t="s">
        <v>18</v>
      </c>
      <c r="Q97" s="317"/>
      <c r="R97" s="318"/>
      <c r="S97" s="42">
        <f>Q96-S95</f>
        <v>204.5</v>
      </c>
    </row>
    <row r="98" spans="1:27" ht="15.75" x14ac:dyDescent="0.25">
      <c r="F98" s="316" t="s">
        <v>18</v>
      </c>
      <c r="G98" s="317"/>
      <c r="H98" s="318"/>
      <c r="I98" s="42">
        <f>G97-I96</f>
        <v>440.60000000000036</v>
      </c>
    </row>
    <row r="102" spans="1:27" ht="26.25" x14ac:dyDescent="0.4">
      <c r="M102" s="332" t="s">
        <v>93</v>
      </c>
      <c r="N102" s="332"/>
      <c r="O102" s="332"/>
      <c r="W102" s="330"/>
      <c r="X102" s="330"/>
      <c r="Y102" s="330"/>
    </row>
    <row r="103" spans="1:27" ht="26.25" x14ac:dyDescent="0.4">
      <c r="C103" s="332" t="s">
        <v>92</v>
      </c>
      <c r="D103" s="332"/>
      <c r="E103" s="332"/>
      <c r="F103" t="s">
        <v>799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776</v>
      </c>
      <c r="P104" s="38">
        <v>7933</v>
      </c>
      <c r="Q104" s="48">
        <v>300</v>
      </c>
      <c r="R104" s="112">
        <v>695</v>
      </c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776</v>
      </c>
      <c r="P105" s="38">
        <v>7944</v>
      </c>
      <c r="Q105" s="48">
        <v>300</v>
      </c>
      <c r="R105" s="112">
        <v>695</v>
      </c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112">
        <v>695</v>
      </c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112">
        <v>695</v>
      </c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112">
        <v>695</v>
      </c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818</v>
      </c>
      <c r="M109" s="38" t="s">
        <v>136</v>
      </c>
      <c r="N109" s="38" t="s">
        <v>836</v>
      </c>
      <c r="O109" s="38" t="s">
        <v>162</v>
      </c>
      <c r="P109" s="38">
        <v>8025</v>
      </c>
      <c r="Q109" s="48">
        <v>300</v>
      </c>
      <c r="R109" s="112">
        <v>695</v>
      </c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818</v>
      </c>
      <c r="M110" s="38" t="s">
        <v>136</v>
      </c>
      <c r="N110" s="38" t="s">
        <v>836</v>
      </c>
      <c r="O110" s="38" t="s">
        <v>162</v>
      </c>
      <c r="P110" s="38">
        <v>8056</v>
      </c>
      <c r="Q110" s="48">
        <v>300</v>
      </c>
      <c r="R110" s="112">
        <v>695</v>
      </c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836</v>
      </c>
      <c r="O111" s="38" t="s">
        <v>162</v>
      </c>
      <c r="P111" s="38">
        <v>8155</v>
      </c>
      <c r="Q111" s="48">
        <v>300</v>
      </c>
      <c r="R111" s="112">
        <v>695</v>
      </c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112">
        <v>695</v>
      </c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776</v>
      </c>
      <c r="P113" s="8">
        <v>8153</v>
      </c>
      <c r="Q113" s="48">
        <v>300</v>
      </c>
      <c r="R113" s="112">
        <v>695</v>
      </c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840</v>
      </c>
      <c r="O114" s="38" t="s">
        <v>841</v>
      </c>
      <c r="P114" s="8">
        <v>8176</v>
      </c>
      <c r="Q114" s="48">
        <v>300</v>
      </c>
      <c r="R114" s="112">
        <v>695</v>
      </c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331"/>
      <c r="Z115" s="331"/>
      <c r="AA115" s="269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316" t="s">
        <v>18</v>
      </c>
      <c r="Q138" s="317"/>
      <c r="R138" s="318"/>
      <c r="S138" s="42">
        <f>Q137-S136</f>
        <v>132</v>
      </c>
    </row>
    <row r="139" spans="1:19" ht="15.75" x14ac:dyDescent="0.25">
      <c r="F139" s="316" t="s">
        <v>18</v>
      </c>
      <c r="G139" s="317"/>
      <c r="H139" s="318"/>
      <c r="I139" s="42">
        <f>G138-I137</f>
        <v>400.60000000000036</v>
      </c>
    </row>
    <row r="143" spans="1:19" ht="26.25" x14ac:dyDescent="0.4">
      <c r="M143" s="332" t="s">
        <v>99</v>
      </c>
      <c r="N143" s="332"/>
      <c r="O143" s="332"/>
    </row>
    <row r="144" spans="1:19" ht="26.25" x14ac:dyDescent="0.4">
      <c r="C144" s="332" t="s">
        <v>94</v>
      </c>
      <c r="D144" s="332"/>
      <c r="E144" s="332"/>
      <c r="G144" t="s">
        <v>963</v>
      </c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20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>
        <v>45202</v>
      </c>
      <c r="L145" s="38" t="s">
        <v>743</v>
      </c>
      <c r="M145" s="38" t="s">
        <v>109</v>
      </c>
      <c r="N145" s="38" t="s">
        <v>332</v>
      </c>
      <c r="O145" s="38" t="s">
        <v>627</v>
      </c>
      <c r="P145" s="38">
        <v>8489</v>
      </c>
      <c r="Q145" s="48">
        <v>300</v>
      </c>
      <c r="R145" s="48"/>
      <c r="S145" s="49">
        <v>285</v>
      </c>
    </row>
    <row r="146" spans="1:20" x14ac:dyDescent="0.25">
      <c r="A146" s="37">
        <v>45177</v>
      </c>
      <c r="B146" s="38" t="s">
        <v>546</v>
      </c>
      <c r="C146" s="38" t="s">
        <v>139</v>
      </c>
      <c r="D146" s="38" t="s">
        <v>840</v>
      </c>
      <c r="E146" s="38" t="s">
        <v>627</v>
      </c>
      <c r="F146" s="38">
        <v>8257</v>
      </c>
      <c r="G146" s="48">
        <v>300</v>
      </c>
      <c r="H146" s="48"/>
      <c r="I146" s="49">
        <v>285</v>
      </c>
      <c r="K146" s="37">
        <v>45202</v>
      </c>
      <c r="L146" s="38" t="s">
        <v>426</v>
      </c>
      <c r="M146" s="38" t="s">
        <v>181</v>
      </c>
      <c r="N146" s="38" t="s">
        <v>332</v>
      </c>
      <c r="O146" s="38" t="s">
        <v>841</v>
      </c>
      <c r="P146" s="38">
        <v>8491</v>
      </c>
      <c r="Q146" s="48">
        <v>300</v>
      </c>
      <c r="R146" s="48"/>
      <c r="S146" s="49">
        <v>285</v>
      </c>
    </row>
    <row r="147" spans="1:20" x14ac:dyDescent="0.25">
      <c r="A147" s="37">
        <v>45184</v>
      </c>
      <c r="B147" s="38" t="s">
        <v>546</v>
      </c>
      <c r="C147" s="38" t="s">
        <v>139</v>
      </c>
      <c r="D147" s="38" t="s">
        <v>840</v>
      </c>
      <c r="E147" s="38" t="s">
        <v>162</v>
      </c>
      <c r="F147" s="38">
        <v>8338</v>
      </c>
      <c r="G147" s="48">
        <v>300</v>
      </c>
      <c r="H147" s="48"/>
      <c r="I147" s="49">
        <v>285</v>
      </c>
      <c r="K147" s="37">
        <v>45202</v>
      </c>
      <c r="L147" s="38" t="s">
        <v>214</v>
      </c>
      <c r="M147" s="38" t="s">
        <v>133</v>
      </c>
      <c r="N147" s="38" t="s">
        <v>332</v>
      </c>
      <c r="O147" s="38" t="s">
        <v>841</v>
      </c>
      <c r="P147" s="38">
        <v>8490</v>
      </c>
      <c r="Q147" s="48">
        <v>300</v>
      </c>
      <c r="R147" s="48"/>
      <c r="S147" s="49">
        <v>285</v>
      </c>
    </row>
    <row r="148" spans="1:20" x14ac:dyDescent="0.25">
      <c r="A148" s="37">
        <v>45188</v>
      </c>
      <c r="B148" s="38" t="s">
        <v>546</v>
      </c>
      <c r="C148" s="38" t="s">
        <v>139</v>
      </c>
      <c r="D148" s="38" t="s">
        <v>840</v>
      </c>
      <c r="E148" s="38" t="s">
        <v>162</v>
      </c>
      <c r="F148" s="38">
        <v>8360</v>
      </c>
      <c r="G148" s="48">
        <v>300</v>
      </c>
      <c r="H148" s="48"/>
      <c r="I148" s="49">
        <v>285</v>
      </c>
      <c r="K148" s="37">
        <v>45207</v>
      </c>
      <c r="L148" s="38" t="s">
        <v>743</v>
      </c>
      <c r="M148" s="38" t="s">
        <v>109</v>
      </c>
      <c r="N148" s="38" t="s">
        <v>332</v>
      </c>
      <c r="O148" s="38" t="s">
        <v>627</v>
      </c>
      <c r="P148" s="38">
        <v>163607</v>
      </c>
      <c r="Q148" s="48">
        <v>300</v>
      </c>
      <c r="R148" s="48"/>
      <c r="S148" s="49">
        <v>285</v>
      </c>
    </row>
    <row r="149" spans="1:20" x14ac:dyDescent="0.25">
      <c r="A149" s="37">
        <v>45188</v>
      </c>
      <c r="B149" s="38" t="s">
        <v>426</v>
      </c>
      <c r="C149" s="38" t="s">
        <v>117</v>
      </c>
      <c r="D149" s="38" t="s">
        <v>840</v>
      </c>
      <c r="E149" s="38" t="s">
        <v>627</v>
      </c>
      <c r="F149" s="38">
        <v>8355</v>
      </c>
      <c r="G149" s="48">
        <v>300</v>
      </c>
      <c r="H149" s="48"/>
      <c r="I149" s="49">
        <v>285</v>
      </c>
      <c r="K149" s="37">
        <v>45207</v>
      </c>
      <c r="L149" s="38" t="s">
        <v>546</v>
      </c>
      <c r="M149" s="38" t="s">
        <v>139</v>
      </c>
      <c r="N149" s="38" t="s">
        <v>332</v>
      </c>
      <c r="O149" s="38" t="s">
        <v>627</v>
      </c>
      <c r="P149" s="38">
        <v>163608</v>
      </c>
      <c r="Q149" s="48">
        <v>300</v>
      </c>
      <c r="R149" s="48"/>
      <c r="S149" s="49">
        <v>285</v>
      </c>
    </row>
    <row r="150" spans="1:20" x14ac:dyDescent="0.25">
      <c r="A150" s="37">
        <v>45189</v>
      </c>
      <c r="B150" s="38" t="s">
        <v>546</v>
      </c>
      <c r="C150" s="38" t="s">
        <v>139</v>
      </c>
      <c r="D150" s="38" t="s">
        <v>840</v>
      </c>
      <c r="E150" s="38" t="s">
        <v>162</v>
      </c>
      <c r="F150" s="38">
        <v>8372</v>
      </c>
      <c r="G150" s="48">
        <v>300</v>
      </c>
      <c r="H150" s="48"/>
      <c r="I150" s="49">
        <v>285</v>
      </c>
      <c r="K150" s="37">
        <v>45200</v>
      </c>
      <c r="L150" s="38" t="s">
        <v>818</v>
      </c>
      <c r="M150" s="38" t="s">
        <v>136</v>
      </c>
      <c r="N150" s="38" t="s">
        <v>332</v>
      </c>
      <c r="O150" s="38" t="s">
        <v>321</v>
      </c>
      <c r="P150" s="38">
        <v>8479</v>
      </c>
      <c r="Q150" s="48">
        <v>330</v>
      </c>
      <c r="R150" s="48">
        <v>100</v>
      </c>
      <c r="S150" s="49">
        <v>310</v>
      </c>
      <c r="T150">
        <v>210</v>
      </c>
    </row>
    <row r="151" spans="1:20" x14ac:dyDescent="0.25">
      <c r="A151" s="37">
        <v>45190</v>
      </c>
      <c r="B151" s="38" t="s">
        <v>214</v>
      </c>
      <c r="C151" s="38" t="s">
        <v>133</v>
      </c>
      <c r="D151" s="38" t="s">
        <v>840</v>
      </c>
      <c r="E151" s="38" t="s">
        <v>425</v>
      </c>
      <c r="F151" s="38">
        <v>8382</v>
      </c>
      <c r="G151" s="48">
        <v>350</v>
      </c>
      <c r="H151" s="48"/>
      <c r="I151" s="49">
        <v>330</v>
      </c>
      <c r="K151" s="37">
        <v>45210</v>
      </c>
      <c r="L151" s="38" t="s">
        <v>426</v>
      </c>
      <c r="M151" s="38" t="s">
        <v>181</v>
      </c>
      <c r="N151" s="38" t="s">
        <v>332</v>
      </c>
      <c r="O151" s="38" t="s">
        <v>841</v>
      </c>
      <c r="P151" s="38">
        <v>163618</v>
      </c>
      <c r="Q151" s="48">
        <v>300</v>
      </c>
      <c r="R151" s="48"/>
      <c r="S151" s="49">
        <v>285</v>
      </c>
    </row>
    <row r="152" spans="1:20" x14ac:dyDescent="0.25">
      <c r="A152" s="37">
        <v>45194</v>
      </c>
      <c r="B152" s="38" t="s">
        <v>546</v>
      </c>
      <c r="C152" s="38" t="s">
        <v>139</v>
      </c>
      <c r="D152" s="38" t="s">
        <v>840</v>
      </c>
      <c r="E152" s="38" t="s">
        <v>627</v>
      </c>
      <c r="F152" s="38">
        <v>8419</v>
      </c>
      <c r="G152" s="48">
        <v>300</v>
      </c>
      <c r="H152" s="48"/>
      <c r="I152" s="49">
        <v>285</v>
      </c>
      <c r="K152" s="37">
        <v>45210</v>
      </c>
      <c r="L152" s="38" t="s">
        <v>818</v>
      </c>
      <c r="M152" s="38" t="s">
        <v>136</v>
      </c>
      <c r="N152" s="38" t="s">
        <v>332</v>
      </c>
      <c r="O152" s="38" t="s">
        <v>841</v>
      </c>
      <c r="P152" s="38">
        <v>163621</v>
      </c>
      <c r="Q152" s="48">
        <v>300</v>
      </c>
      <c r="R152" s="48"/>
      <c r="S152" s="49">
        <v>285</v>
      </c>
    </row>
    <row r="153" spans="1:20" x14ac:dyDescent="0.25">
      <c r="A153" s="37">
        <v>45187</v>
      </c>
      <c r="B153" s="38" t="s">
        <v>743</v>
      </c>
      <c r="C153" s="38" t="s">
        <v>109</v>
      </c>
      <c r="D153" s="38" t="s">
        <v>840</v>
      </c>
      <c r="E153" s="38" t="s">
        <v>425</v>
      </c>
      <c r="F153" s="38"/>
      <c r="G153" s="48">
        <v>350</v>
      </c>
      <c r="H153" s="48"/>
      <c r="I153" s="49">
        <v>330</v>
      </c>
      <c r="K153" s="37">
        <v>45211</v>
      </c>
      <c r="L153" s="38" t="s">
        <v>818</v>
      </c>
      <c r="M153" s="38" t="s">
        <v>136</v>
      </c>
      <c r="N153" s="38" t="s">
        <v>332</v>
      </c>
      <c r="O153" s="38" t="s">
        <v>841</v>
      </c>
      <c r="P153" s="38">
        <v>8572</v>
      </c>
      <c r="Q153" s="48">
        <v>300</v>
      </c>
      <c r="R153" s="48"/>
      <c r="S153" s="49">
        <v>285</v>
      </c>
    </row>
    <row r="154" spans="1:20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>
        <v>45215</v>
      </c>
      <c r="L154" s="38" t="s">
        <v>546</v>
      </c>
      <c r="M154" s="38" t="s">
        <v>139</v>
      </c>
      <c r="N154" s="38" t="s">
        <v>332</v>
      </c>
      <c r="O154" s="38" t="s">
        <v>841</v>
      </c>
      <c r="P154" s="38">
        <v>8601</v>
      </c>
      <c r="Q154" s="48">
        <v>300</v>
      </c>
      <c r="R154" s="48"/>
      <c r="S154" s="49">
        <v>285</v>
      </c>
    </row>
    <row r="155" spans="1:20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>
        <v>45216</v>
      </c>
      <c r="L155" s="38" t="s">
        <v>689</v>
      </c>
      <c r="M155" s="38" t="s">
        <v>122</v>
      </c>
      <c r="N155" s="38" t="s">
        <v>332</v>
      </c>
      <c r="O155" s="38" t="s">
        <v>841</v>
      </c>
      <c r="P155" s="38">
        <v>8619</v>
      </c>
      <c r="Q155" s="48">
        <v>300</v>
      </c>
      <c r="R155" s="48"/>
      <c r="S155" s="49">
        <v>285</v>
      </c>
    </row>
    <row r="156" spans="1:20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>
        <v>45216</v>
      </c>
      <c r="L156" s="38" t="s">
        <v>426</v>
      </c>
      <c r="M156" s="38" t="s">
        <v>181</v>
      </c>
      <c r="N156" s="38" t="s">
        <v>332</v>
      </c>
      <c r="O156" s="38" t="s">
        <v>627</v>
      </c>
      <c r="P156" s="38">
        <v>8612</v>
      </c>
      <c r="Q156" s="48">
        <v>300</v>
      </c>
      <c r="R156" s="48"/>
      <c r="S156" s="49">
        <v>285</v>
      </c>
    </row>
    <row r="157" spans="1:20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>
        <v>45217</v>
      </c>
      <c r="L157" s="38" t="s">
        <v>426</v>
      </c>
      <c r="M157" s="38" t="s">
        <v>283</v>
      </c>
      <c r="N157" s="38" t="s">
        <v>332</v>
      </c>
      <c r="O157" s="38" t="s">
        <v>627</v>
      </c>
      <c r="P157" s="38">
        <v>8627</v>
      </c>
      <c r="Q157" s="48">
        <v>300</v>
      </c>
      <c r="R157" s="48"/>
      <c r="S157" s="49">
        <v>285</v>
      </c>
    </row>
    <row r="158" spans="1:20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>
        <v>45217</v>
      </c>
      <c r="L158" s="38" t="s">
        <v>546</v>
      </c>
      <c r="M158" s="38" t="s">
        <v>139</v>
      </c>
      <c r="N158" s="38" t="s">
        <v>332</v>
      </c>
      <c r="O158" s="38" t="s">
        <v>627</v>
      </c>
      <c r="P158" s="38">
        <v>8625</v>
      </c>
      <c r="Q158" s="48">
        <v>300</v>
      </c>
      <c r="R158" s="48"/>
      <c r="S158" s="49">
        <v>285</v>
      </c>
    </row>
    <row r="159" spans="1:20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>
        <v>45218</v>
      </c>
      <c r="L159" s="38" t="s">
        <v>818</v>
      </c>
      <c r="M159" s="38" t="s">
        <v>136</v>
      </c>
      <c r="N159" s="38" t="s">
        <v>332</v>
      </c>
      <c r="O159" s="38" t="s">
        <v>841</v>
      </c>
      <c r="P159" s="38">
        <v>8638</v>
      </c>
      <c r="Q159" s="48">
        <v>300</v>
      </c>
      <c r="R159" s="48"/>
      <c r="S159" s="49">
        <v>285</v>
      </c>
    </row>
    <row r="160" spans="1:20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>
        <v>45224</v>
      </c>
      <c r="L160" s="38" t="s">
        <v>870</v>
      </c>
      <c r="M160" s="38" t="s">
        <v>122</v>
      </c>
      <c r="N160" s="38" t="s">
        <v>332</v>
      </c>
      <c r="O160" s="38" t="s">
        <v>627</v>
      </c>
      <c r="P160" s="38">
        <v>8703</v>
      </c>
      <c r="Q160" s="48">
        <v>300</v>
      </c>
      <c r="R160" s="48"/>
      <c r="S160" s="49">
        <v>285</v>
      </c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>
        <v>45225</v>
      </c>
      <c r="L161" s="38" t="s">
        <v>870</v>
      </c>
      <c r="M161" s="38" t="s">
        <v>141</v>
      </c>
      <c r="N161" s="38" t="s">
        <v>332</v>
      </c>
      <c r="O161" s="38" t="s">
        <v>841</v>
      </c>
      <c r="P161" s="38">
        <v>8710</v>
      </c>
      <c r="Q161" s="48">
        <v>300</v>
      </c>
      <c r="R161" s="48"/>
      <c r="S161" s="49">
        <v>285</v>
      </c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>
        <v>45225</v>
      </c>
      <c r="L162" s="38" t="s">
        <v>818</v>
      </c>
      <c r="M162" s="38" t="s">
        <v>136</v>
      </c>
      <c r="N162" s="38" t="s">
        <v>332</v>
      </c>
      <c r="O162" s="38" t="s">
        <v>321</v>
      </c>
      <c r="P162" s="38">
        <v>8714</v>
      </c>
      <c r="Q162" s="48">
        <v>330</v>
      </c>
      <c r="R162" s="48"/>
      <c r="S162" s="49">
        <v>310</v>
      </c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>
        <v>45226</v>
      </c>
      <c r="L163" s="8" t="s">
        <v>426</v>
      </c>
      <c r="M163" s="8" t="s">
        <v>181</v>
      </c>
      <c r="N163" s="8" t="s">
        <v>1008</v>
      </c>
      <c r="O163" s="8" t="s">
        <v>1007</v>
      </c>
      <c r="P163" s="8"/>
      <c r="Q163" s="49">
        <v>150</v>
      </c>
      <c r="R163" s="49"/>
      <c r="S163" s="49">
        <v>140</v>
      </c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5610</v>
      </c>
      <c r="R168" s="13">
        <f>SUM(R161:R167)</f>
        <v>0</v>
      </c>
      <c r="S168" s="13">
        <f>SUM(S145:S167)</f>
        <v>5320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2500</v>
      </c>
      <c r="H169" s="13">
        <f>SUM(H162:H168)</f>
        <v>0</v>
      </c>
      <c r="I169" s="13">
        <f>SUM(I146:I168)</f>
        <v>2370</v>
      </c>
      <c r="K169" s="7"/>
      <c r="L169" s="8"/>
      <c r="M169" s="8"/>
      <c r="N169" s="8"/>
      <c r="O169" s="8"/>
      <c r="P169" s="13" t="s">
        <v>17</v>
      </c>
      <c r="Q169" s="13">
        <f>Q168*0.99</f>
        <v>5553.9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2475</v>
      </c>
      <c r="H170" s="10"/>
      <c r="I170" s="10"/>
      <c r="P170" s="316" t="s">
        <v>18</v>
      </c>
      <c r="Q170" s="317"/>
      <c r="R170" s="318"/>
      <c r="S170" s="42">
        <f>Q169-S168</f>
        <v>233.89999999999964</v>
      </c>
    </row>
    <row r="171" spans="1:19" ht="15.75" x14ac:dyDescent="0.25">
      <c r="F171" s="316" t="s">
        <v>18</v>
      </c>
      <c r="G171" s="317"/>
      <c r="H171" s="318"/>
      <c r="I171" s="42">
        <f>G170-I169</f>
        <v>105</v>
      </c>
    </row>
    <row r="176" spans="1:19" ht="26.25" x14ac:dyDescent="0.4">
      <c r="M176" s="332" t="s">
        <v>0</v>
      </c>
      <c r="N176" s="332"/>
      <c r="O176" s="332"/>
    </row>
    <row r="177" spans="1:19" ht="26.25" x14ac:dyDescent="0.4">
      <c r="C177" s="332" t="s">
        <v>96</v>
      </c>
      <c r="D177" s="332"/>
      <c r="E177" s="332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>
        <v>45238</v>
      </c>
      <c r="B179" s="38" t="s">
        <v>818</v>
      </c>
      <c r="C179" s="38" t="s">
        <v>136</v>
      </c>
      <c r="D179" s="38" t="s">
        <v>840</v>
      </c>
      <c r="E179" s="38" t="s">
        <v>162</v>
      </c>
      <c r="F179" s="38">
        <v>8810</v>
      </c>
      <c r="G179" s="48">
        <v>300</v>
      </c>
      <c r="H179" s="48"/>
      <c r="I179" s="49">
        <v>285</v>
      </c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300</v>
      </c>
      <c r="H202" s="13">
        <f>SUM(H195:H201)</f>
        <v>0</v>
      </c>
      <c r="I202" s="13">
        <f>SUM(I179:I201)</f>
        <v>285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297</v>
      </c>
      <c r="H203" s="10"/>
      <c r="I203" s="10"/>
      <c r="P203" s="316" t="s">
        <v>18</v>
      </c>
      <c r="Q203" s="317"/>
      <c r="R203" s="318"/>
      <c r="S203" s="42">
        <f>Q202-S201</f>
        <v>0</v>
      </c>
    </row>
    <row r="204" spans="1:19" ht="15.75" x14ac:dyDescent="0.25">
      <c r="F204" s="316" t="s">
        <v>18</v>
      </c>
      <c r="G204" s="317"/>
      <c r="H204" s="318"/>
      <c r="I204" s="42">
        <f>G203-I202</f>
        <v>12</v>
      </c>
    </row>
  </sheetData>
  <mergeCells count="26">
    <mergeCell ref="C177:E177"/>
    <mergeCell ref="M176:O176"/>
    <mergeCell ref="F204:H204"/>
    <mergeCell ref="P203:R203"/>
    <mergeCell ref="F139:H139"/>
    <mergeCell ref="P138:R138"/>
    <mergeCell ref="C144:E144"/>
    <mergeCell ref="M143:O143"/>
    <mergeCell ref="F171:H171"/>
    <mergeCell ref="P170:R170"/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8" tint="-0.499984740745262"/>
  </sheetPr>
  <dimension ref="A1:V133"/>
  <sheetViews>
    <sheetView workbookViewId="0">
      <selection activeCell="G13" sqref="G13"/>
    </sheetView>
  </sheetViews>
  <sheetFormatPr baseColWidth="10" defaultRowHeight="15" x14ac:dyDescent="0.25"/>
  <cols>
    <col min="9" max="9" width="16.5703125" customWidth="1"/>
    <col min="10" max="10" width="15.42578125" bestFit="1" customWidth="1"/>
    <col min="13" max="13" width="14.85546875" customWidth="1"/>
  </cols>
  <sheetData>
    <row r="1" spans="1:21" x14ac:dyDescent="0.25">
      <c r="D1" s="329" t="s">
        <v>96</v>
      </c>
      <c r="E1" s="329"/>
      <c r="F1" s="329"/>
      <c r="G1" s="329"/>
      <c r="O1" s="329" t="s">
        <v>0</v>
      </c>
      <c r="P1" s="329"/>
      <c r="Q1" s="329"/>
      <c r="R1" s="329"/>
    </row>
    <row r="2" spans="1:21" x14ac:dyDescent="0.25">
      <c r="D2" s="313"/>
      <c r="E2" s="313"/>
      <c r="F2" s="313"/>
      <c r="G2" s="313"/>
      <c r="J2" t="s">
        <v>1053</v>
      </c>
      <c r="O2" s="313"/>
      <c r="P2" s="313"/>
      <c r="Q2" s="313"/>
      <c r="R2" s="31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45231</v>
      </c>
      <c r="B4" s="8" t="s">
        <v>546</v>
      </c>
      <c r="C4" s="8" t="s">
        <v>139</v>
      </c>
      <c r="D4" s="8" t="s">
        <v>711</v>
      </c>
      <c r="E4" s="8" t="s">
        <v>745</v>
      </c>
      <c r="F4" s="38">
        <v>7807025841</v>
      </c>
      <c r="G4" s="10">
        <v>150</v>
      </c>
      <c r="H4" s="10"/>
      <c r="I4" s="10">
        <v>140</v>
      </c>
      <c r="J4" s="118">
        <v>768</v>
      </c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45231</v>
      </c>
      <c r="B5" s="8" t="s">
        <v>426</v>
      </c>
      <c r="C5" s="8" t="s">
        <v>181</v>
      </c>
      <c r="D5" s="8" t="s">
        <v>711</v>
      </c>
      <c r="E5" s="8" t="s">
        <v>745</v>
      </c>
      <c r="F5" s="38">
        <v>7807025842</v>
      </c>
      <c r="G5" s="10">
        <v>150</v>
      </c>
      <c r="H5" s="10"/>
      <c r="I5" s="10">
        <v>140</v>
      </c>
      <c r="J5" s="118">
        <v>768</v>
      </c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45232</v>
      </c>
      <c r="B6" s="8" t="s">
        <v>818</v>
      </c>
      <c r="C6" s="8" t="s">
        <v>136</v>
      </c>
      <c r="D6" s="8" t="s">
        <v>711</v>
      </c>
      <c r="E6" s="8" t="s">
        <v>217</v>
      </c>
      <c r="F6" s="38">
        <v>7807025880</v>
      </c>
      <c r="G6" s="10">
        <v>140</v>
      </c>
      <c r="H6" s="10"/>
      <c r="I6" s="10">
        <v>130</v>
      </c>
      <c r="J6" s="118">
        <v>768</v>
      </c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45232</v>
      </c>
      <c r="B7" s="8" t="s">
        <v>13</v>
      </c>
      <c r="C7" s="8" t="s">
        <v>126</v>
      </c>
      <c r="D7" s="8" t="s">
        <v>711</v>
      </c>
      <c r="E7" s="8" t="s">
        <v>134</v>
      </c>
      <c r="F7" s="38">
        <v>7807025883</v>
      </c>
      <c r="G7" s="10">
        <v>170</v>
      </c>
      <c r="H7" s="10"/>
      <c r="I7" s="10">
        <v>160</v>
      </c>
      <c r="J7" s="118">
        <v>768</v>
      </c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>
        <v>45232</v>
      </c>
      <c r="B8" s="8" t="s">
        <v>12</v>
      </c>
      <c r="C8" s="8" t="s">
        <v>144</v>
      </c>
      <c r="D8" s="8" t="s">
        <v>711</v>
      </c>
      <c r="E8" s="8" t="s">
        <v>134</v>
      </c>
      <c r="F8" s="38">
        <v>7807025884</v>
      </c>
      <c r="G8" s="10">
        <v>170</v>
      </c>
      <c r="H8" s="10"/>
      <c r="I8" s="10">
        <v>160</v>
      </c>
      <c r="J8" s="118">
        <v>768</v>
      </c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>
        <v>45203</v>
      </c>
      <c r="B9" s="8" t="s">
        <v>1027</v>
      </c>
      <c r="C9" s="8" t="s">
        <v>1028</v>
      </c>
      <c r="D9" s="8" t="s">
        <v>711</v>
      </c>
      <c r="E9" s="8" t="s">
        <v>1029</v>
      </c>
      <c r="F9" s="8">
        <v>7807025906</v>
      </c>
      <c r="G9" s="10">
        <v>560</v>
      </c>
      <c r="H9" s="10"/>
      <c r="I9" s="10">
        <v>520</v>
      </c>
      <c r="J9" s="38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>
        <v>45246</v>
      </c>
      <c r="B10" s="8" t="s">
        <v>1027</v>
      </c>
      <c r="C10" s="8" t="s">
        <v>1028</v>
      </c>
      <c r="D10" s="8" t="s">
        <v>711</v>
      </c>
      <c r="E10" s="8" t="s">
        <v>980</v>
      </c>
      <c r="F10" s="8">
        <v>7807026049</v>
      </c>
      <c r="G10" s="10">
        <v>170</v>
      </c>
      <c r="H10" s="10"/>
      <c r="I10" s="216">
        <v>150</v>
      </c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>
        <v>45250</v>
      </c>
      <c r="B11" s="8" t="s">
        <v>326</v>
      </c>
      <c r="C11" s="8" t="s">
        <v>141</v>
      </c>
      <c r="D11" s="8" t="s">
        <v>711</v>
      </c>
      <c r="E11" s="8" t="s">
        <v>217</v>
      </c>
      <c r="F11" s="8">
        <v>7807026080</v>
      </c>
      <c r="G11" s="10">
        <v>140</v>
      </c>
      <c r="H11" s="10"/>
      <c r="I11" s="10">
        <v>130</v>
      </c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>
        <v>45251</v>
      </c>
      <c r="B12" s="8" t="s">
        <v>1068</v>
      </c>
      <c r="C12" s="8" t="s">
        <v>1069</v>
      </c>
      <c r="D12" s="8" t="s">
        <v>711</v>
      </c>
      <c r="E12" s="8" t="s">
        <v>1029</v>
      </c>
      <c r="F12" s="8"/>
      <c r="G12" s="10">
        <v>560</v>
      </c>
      <c r="H12" s="10"/>
      <c r="I12" s="10">
        <v>520</v>
      </c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2210</v>
      </c>
      <c r="H17" s="13">
        <f>SUM(H4:H16)</f>
        <v>0</v>
      </c>
      <c r="I17" s="13">
        <f>SUM(I4:I16)</f>
        <v>2050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2187.9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137.90000000000009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3"/>
      <c r="E24" s="313"/>
      <c r="F24" s="313"/>
      <c r="G24" s="313"/>
      <c r="O24" s="313"/>
      <c r="P24" s="313"/>
      <c r="Q24" s="313"/>
      <c r="R24" s="31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3"/>
      <c r="E46" s="313"/>
      <c r="F46" s="313"/>
      <c r="G46" s="313"/>
      <c r="O46" s="313"/>
      <c r="P46" s="313"/>
      <c r="Q46" s="313"/>
      <c r="R46" s="31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3"/>
      <c r="E70" s="313"/>
      <c r="F70" s="313"/>
      <c r="G70" s="313"/>
      <c r="O70" s="313"/>
      <c r="P70" s="313"/>
      <c r="Q70" s="313"/>
      <c r="R70" s="31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3"/>
      <c r="E93" s="313"/>
      <c r="F93" s="313"/>
      <c r="G93" s="313"/>
      <c r="O93" s="313"/>
      <c r="P93" s="313"/>
      <c r="Q93" s="313"/>
      <c r="R93" s="31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3"/>
      <c r="E116" s="313"/>
      <c r="F116" s="313"/>
      <c r="G116" s="313"/>
      <c r="O116" s="313"/>
      <c r="P116" s="313"/>
      <c r="Q116" s="313"/>
      <c r="R116" s="31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D1:G2"/>
    <mergeCell ref="O1:R2"/>
    <mergeCell ref="F19:H19"/>
    <mergeCell ref="Q19:S19"/>
    <mergeCell ref="D23:G24"/>
    <mergeCell ref="O23:R24"/>
    <mergeCell ref="F41:H41"/>
    <mergeCell ref="Q41:S41"/>
    <mergeCell ref="D45:G46"/>
    <mergeCell ref="O45:R46"/>
    <mergeCell ref="F63:H63"/>
    <mergeCell ref="Q63:S63"/>
    <mergeCell ref="D69:G70"/>
    <mergeCell ref="O69:R70"/>
    <mergeCell ref="F87:H87"/>
    <mergeCell ref="Q87:S87"/>
    <mergeCell ref="D92:G93"/>
    <mergeCell ref="O92:R93"/>
    <mergeCell ref="F110:H110"/>
    <mergeCell ref="Q110:S110"/>
    <mergeCell ref="D115:G116"/>
    <mergeCell ref="O115:R116"/>
    <mergeCell ref="F133:H133"/>
    <mergeCell ref="Q133:S13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6" tint="-0.499984740745262"/>
  </sheetPr>
  <dimension ref="A1:V133"/>
  <sheetViews>
    <sheetView workbookViewId="0">
      <selection activeCell="H13" sqref="H13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329" t="s">
        <v>96</v>
      </c>
      <c r="E1" s="329"/>
      <c r="F1" s="329"/>
      <c r="G1" s="329"/>
      <c r="O1" s="329" t="s">
        <v>0</v>
      </c>
      <c r="P1" s="329"/>
      <c r="Q1" s="329"/>
      <c r="R1" s="329"/>
    </row>
    <row r="2" spans="1:21" x14ac:dyDescent="0.25">
      <c r="D2" s="313"/>
      <c r="E2" s="313"/>
      <c r="F2" s="313"/>
      <c r="G2" s="313"/>
      <c r="O2" s="313"/>
      <c r="P2" s="313"/>
      <c r="Q2" s="313"/>
      <c r="R2" s="313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>
        <v>45239</v>
      </c>
      <c r="B4" s="8" t="s">
        <v>546</v>
      </c>
      <c r="C4" s="8" t="s">
        <v>139</v>
      </c>
      <c r="D4" s="8" t="s">
        <v>909</v>
      </c>
      <c r="E4" s="8" t="s">
        <v>316</v>
      </c>
      <c r="F4" s="8"/>
      <c r="G4" s="10">
        <v>180</v>
      </c>
      <c r="H4" s="10"/>
      <c r="I4" s="10">
        <v>160</v>
      </c>
      <c r="J4" s="10"/>
      <c r="L4" s="7"/>
      <c r="M4" s="8"/>
      <c r="N4" s="8"/>
      <c r="O4" s="8"/>
      <c r="P4" s="8"/>
      <c r="Q4" s="8"/>
      <c r="R4" s="10"/>
      <c r="S4" s="10"/>
      <c r="T4" s="10">
        <f>R4-S4</f>
        <v>0</v>
      </c>
      <c r="U4" s="10">
        <v>350</v>
      </c>
    </row>
    <row r="5" spans="1:21" x14ac:dyDescent="0.25">
      <c r="A5" s="7">
        <v>45239</v>
      </c>
      <c r="B5" s="8" t="s">
        <v>159</v>
      </c>
      <c r="C5" s="8" t="s">
        <v>1026</v>
      </c>
      <c r="D5" s="8" t="s">
        <v>909</v>
      </c>
      <c r="E5" s="8" t="s">
        <v>316</v>
      </c>
      <c r="F5" s="8"/>
      <c r="G5" s="10">
        <v>180</v>
      </c>
      <c r="H5" s="10"/>
      <c r="I5" s="10">
        <v>160</v>
      </c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>
        <v>45240</v>
      </c>
      <c r="B6" s="8" t="s">
        <v>818</v>
      </c>
      <c r="C6" s="8" t="s">
        <v>136</v>
      </c>
      <c r="D6" s="8" t="s">
        <v>909</v>
      </c>
      <c r="E6" s="8" t="s">
        <v>316</v>
      </c>
      <c r="F6" s="8">
        <v>139373</v>
      </c>
      <c r="G6" s="10">
        <v>180</v>
      </c>
      <c r="H6" s="10"/>
      <c r="I6" s="10">
        <v>160</v>
      </c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>
        <v>45240</v>
      </c>
      <c r="B7" s="8" t="s">
        <v>743</v>
      </c>
      <c r="C7" s="8" t="s">
        <v>109</v>
      </c>
      <c r="D7" s="8" t="s">
        <v>909</v>
      </c>
      <c r="E7" s="8" t="s">
        <v>316</v>
      </c>
      <c r="F7" s="8"/>
      <c r="G7" s="10">
        <v>180</v>
      </c>
      <c r="H7" s="10"/>
      <c r="I7" s="10">
        <v>160</v>
      </c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720</v>
      </c>
      <c r="H17" s="13">
        <f>SUM(H4:H16)</f>
        <v>0</v>
      </c>
      <c r="I17" s="13">
        <f>SUM(I4:I16)</f>
        <v>640</v>
      </c>
      <c r="J17" s="13"/>
      <c r="L17" s="8"/>
      <c r="M17" s="8"/>
      <c r="N17" s="8"/>
      <c r="O17" s="8"/>
      <c r="P17" s="8"/>
      <c r="Q17" s="12" t="s">
        <v>14</v>
      </c>
      <c r="R17" s="13">
        <f>SUM(R4:R16)</f>
        <v>0</v>
      </c>
      <c r="S17" s="13">
        <f>SUM(S4:S16)</f>
        <v>0</v>
      </c>
      <c r="T17" s="13">
        <f>SUM(T4:T16)</f>
        <v>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712.8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0</v>
      </c>
      <c r="S18" s="8"/>
      <c r="T18" s="10">
        <f>R18-S17</f>
        <v>0</v>
      </c>
      <c r="U18" s="8"/>
    </row>
    <row r="19" spans="1:21" ht="15.75" x14ac:dyDescent="0.25">
      <c r="A19" s="8"/>
      <c r="B19" s="8"/>
      <c r="C19" s="8"/>
      <c r="D19" s="8"/>
      <c r="E19" s="8"/>
      <c r="F19" s="324" t="s">
        <v>18</v>
      </c>
      <c r="G19" s="325"/>
      <c r="H19" s="326"/>
      <c r="I19" s="42">
        <f>G18-I17</f>
        <v>72.799999999999955</v>
      </c>
      <c r="L19" s="8"/>
      <c r="M19" s="8"/>
      <c r="N19" s="8"/>
      <c r="O19" s="8"/>
      <c r="P19" s="8"/>
      <c r="Q19" s="324" t="s">
        <v>18</v>
      </c>
      <c r="R19" s="325"/>
      <c r="S19" s="326"/>
      <c r="T19" s="42">
        <f>T18-U17</f>
        <v>-350</v>
      </c>
    </row>
    <row r="23" spans="1:21" x14ac:dyDescent="0.25">
      <c r="D23" s="329" t="s">
        <v>88</v>
      </c>
      <c r="E23" s="329"/>
      <c r="F23" s="329"/>
      <c r="G23" s="329"/>
      <c r="O23" s="329" t="s">
        <v>89</v>
      </c>
      <c r="P23" s="329"/>
      <c r="Q23" s="329"/>
      <c r="R23" s="329"/>
    </row>
    <row r="24" spans="1:21" x14ac:dyDescent="0.25">
      <c r="D24" s="313"/>
      <c r="E24" s="313"/>
      <c r="F24" s="313"/>
      <c r="G24" s="313"/>
      <c r="O24" s="313"/>
      <c r="P24" s="313"/>
      <c r="Q24" s="313"/>
      <c r="R24" s="313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324" t="s">
        <v>18</v>
      </c>
      <c r="G41" s="325"/>
      <c r="H41" s="326"/>
      <c r="I41" s="42">
        <f>I40-J39</f>
        <v>15.5</v>
      </c>
      <c r="L41" s="8"/>
      <c r="M41" s="8"/>
      <c r="N41" s="8"/>
      <c r="O41" s="8"/>
      <c r="P41" s="8"/>
      <c r="Q41" s="324" t="s">
        <v>18</v>
      </c>
      <c r="R41" s="325"/>
      <c r="S41" s="326"/>
      <c r="T41" s="42">
        <f>R40-T39</f>
        <v>0</v>
      </c>
    </row>
    <row r="45" spans="1:21" x14ac:dyDescent="0.25">
      <c r="D45" s="329" t="s">
        <v>90</v>
      </c>
      <c r="E45" s="329"/>
      <c r="F45" s="329"/>
      <c r="G45" s="329"/>
      <c r="O45" s="329" t="s">
        <v>91</v>
      </c>
      <c r="P45" s="329"/>
      <c r="Q45" s="329"/>
      <c r="R45" s="329"/>
    </row>
    <row r="46" spans="1:21" x14ac:dyDescent="0.25">
      <c r="D46" s="313"/>
      <c r="E46" s="313"/>
      <c r="F46" s="313"/>
      <c r="G46" s="313"/>
      <c r="O46" s="313"/>
      <c r="P46" s="313"/>
      <c r="Q46" s="313"/>
      <c r="R46" s="313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324" t="s">
        <v>18</v>
      </c>
      <c r="G63" s="325"/>
      <c r="H63" s="326"/>
      <c r="I63" s="42">
        <f>G62-J61</f>
        <v>8.5999999999999943</v>
      </c>
      <c r="L63" s="8"/>
      <c r="M63" s="8"/>
      <c r="N63" s="8"/>
      <c r="O63" s="8"/>
      <c r="P63" s="8"/>
      <c r="Q63" s="324" t="s">
        <v>18</v>
      </c>
      <c r="R63" s="325"/>
      <c r="S63" s="326"/>
      <c r="T63" s="42">
        <f>R62-T61</f>
        <v>0</v>
      </c>
    </row>
    <row r="69" spans="1:22" x14ac:dyDescent="0.25">
      <c r="D69" s="329" t="s">
        <v>92</v>
      </c>
      <c r="E69" s="329"/>
      <c r="F69" s="329"/>
      <c r="G69" s="329"/>
      <c r="O69" s="329" t="s">
        <v>93</v>
      </c>
      <c r="P69" s="329"/>
      <c r="Q69" s="329"/>
      <c r="R69" s="329"/>
    </row>
    <row r="70" spans="1:22" x14ac:dyDescent="0.25">
      <c r="D70" s="313"/>
      <c r="E70" s="313"/>
      <c r="F70" s="313"/>
      <c r="G70" s="313"/>
      <c r="O70" s="313"/>
      <c r="P70" s="313"/>
      <c r="Q70" s="313"/>
      <c r="R70" s="313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797</v>
      </c>
      <c r="P72" s="8" t="s">
        <v>134</v>
      </c>
      <c r="Q72" s="8" t="s">
        <v>820</v>
      </c>
      <c r="R72" s="10">
        <v>210</v>
      </c>
      <c r="S72" s="10"/>
      <c r="T72" s="10"/>
      <c r="U72" s="10">
        <v>190</v>
      </c>
      <c r="V72" s="262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797</v>
      </c>
      <c r="P73" s="8" t="s">
        <v>134</v>
      </c>
      <c r="Q73" s="8" t="s">
        <v>821</v>
      </c>
      <c r="R73" s="10">
        <v>210</v>
      </c>
      <c r="S73" s="10"/>
      <c r="T73" s="10"/>
      <c r="U73" s="10">
        <v>190</v>
      </c>
      <c r="V73" s="262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2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2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2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2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2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2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5">
        <f>R85*0.99</f>
        <v>415.8</v>
      </c>
      <c r="S86" s="8"/>
      <c r="T86" s="8"/>
      <c r="U86" s="8"/>
    </row>
    <row r="87" spans="1:22" ht="15.75" x14ac:dyDescent="0.25">
      <c r="A87" s="8"/>
      <c r="B87" s="8"/>
      <c r="C87" s="8"/>
      <c r="D87" s="8"/>
      <c r="E87" s="8"/>
      <c r="F87" s="324" t="s">
        <v>18</v>
      </c>
      <c r="G87" s="325"/>
      <c r="H87" s="326"/>
      <c r="I87" s="42">
        <f>G86-I85</f>
        <v>0</v>
      </c>
      <c r="L87" s="8"/>
      <c r="M87" s="8"/>
      <c r="N87" s="8"/>
      <c r="O87" s="8"/>
      <c r="P87" s="8"/>
      <c r="Q87" s="324" t="s">
        <v>18</v>
      </c>
      <c r="R87" s="325"/>
      <c r="S87" s="326"/>
      <c r="T87" s="42">
        <f>R86-U85</f>
        <v>35.800000000000011</v>
      </c>
    </row>
    <row r="92" spans="1:22" x14ac:dyDescent="0.25">
      <c r="D92" s="329" t="s">
        <v>94</v>
      </c>
      <c r="E92" s="329"/>
      <c r="F92" s="329"/>
      <c r="G92" s="329"/>
      <c r="O92" s="329" t="s">
        <v>99</v>
      </c>
      <c r="P92" s="329"/>
      <c r="Q92" s="329"/>
      <c r="R92" s="329"/>
    </row>
    <row r="93" spans="1:22" x14ac:dyDescent="0.25">
      <c r="D93" s="313"/>
      <c r="E93" s="313"/>
      <c r="F93" s="313"/>
      <c r="G93" s="313"/>
      <c r="O93" s="313"/>
      <c r="P93" s="313"/>
      <c r="Q93" s="313"/>
      <c r="R93" s="313"/>
    </row>
    <row r="94" spans="1:22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10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2" x14ac:dyDescent="0.25">
      <c r="A95" s="7">
        <v>45189</v>
      </c>
      <c r="B95" s="8" t="s">
        <v>12</v>
      </c>
      <c r="C95" s="8" t="s">
        <v>144</v>
      </c>
      <c r="D95" s="8" t="s">
        <v>919</v>
      </c>
      <c r="E95" s="8" t="s">
        <v>134</v>
      </c>
      <c r="F95" s="8">
        <v>29636</v>
      </c>
      <c r="G95" s="10">
        <v>210</v>
      </c>
      <c r="H95" s="10"/>
      <c r="I95" s="8">
        <v>703</v>
      </c>
      <c r="J95" s="10">
        <v>190</v>
      </c>
      <c r="L95" s="7">
        <v>45203</v>
      </c>
      <c r="M95" s="8" t="s">
        <v>22</v>
      </c>
      <c r="N95" s="8" t="s">
        <v>136</v>
      </c>
      <c r="O95" s="8" t="s">
        <v>957</v>
      </c>
      <c r="P95" s="8" t="s">
        <v>394</v>
      </c>
      <c r="Q95" s="8">
        <v>30130</v>
      </c>
      <c r="R95" s="10">
        <v>594</v>
      </c>
      <c r="S95" s="10"/>
      <c r="T95" s="10"/>
      <c r="U95" s="10">
        <v>570</v>
      </c>
      <c r="V95" s="300">
        <v>741</v>
      </c>
    </row>
    <row r="96" spans="1:22" x14ac:dyDescent="0.25">
      <c r="A96" s="7">
        <v>45198</v>
      </c>
      <c r="B96" s="8" t="s">
        <v>12</v>
      </c>
      <c r="C96" s="8" t="s">
        <v>122</v>
      </c>
      <c r="D96" s="8" t="s">
        <v>919</v>
      </c>
      <c r="E96" s="8" t="s">
        <v>217</v>
      </c>
      <c r="F96" s="8">
        <v>29972</v>
      </c>
      <c r="G96" s="10">
        <v>160</v>
      </c>
      <c r="H96" s="10"/>
      <c r="I96" s="8">
        <v>730</v>
      </c>
      <c r="J96" s="10">
        <v>140</v>
      </c>
      <c r="L96" s="7">
        <v>45203</v>
      </c>
      <c r="M96" s="8" t="s">
        <v>870</v>
      </c>
      <c r="N96" s="8" t="s">
        <v>122</v>
      </c>
      <c r="O96" s="8" t="s">
        <v>957</v>
      </c>
      <c r="P96" s="8" t="s">
        <v>394</v>
      </c>
      <c r="Q96" s="8">
        <v>30128</v>
      </c>
      <c r="R96" s="10">
        <v>594</v>
      </c>
      <c r="S96" s="10"/>
      <c r="T96" s="10"/>
      <c r="U96" s="10">
        <v>570</v>
      </c>
      <c r="V96" s="300">
        <v>741</v>
      </c>
    </row>
    <row r="97" spans="1:22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>
        <v>45203</v>
      </c>
      <c r="M97" s="8" t="s">
        <v>843</v>
      </c>
      <c r="N97" s="8" t="s">
        <v>731</v>
      </c>
      <c r="O97" s="8" t="s">
        <v>957</v>
      </c>
      <c r="P97" s="8" t="s">
        <v>394</v>
      </c>
      <c r="Q97" s="8">
        <v>30135</v>
      </c>
      <c r="R97" s="10">
        <v>594</v>
      </c>
      <c r="S97" s="10"/>
      <c r="T97" s="10"/>
      <c r="U97" s="10">
        <v>540</v>
      </c>
      <c r="V97" s="300">
        <v>741</v>
      </c>
    </row>
    <row r="98" spans="1:22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>
        <v>45211</v>
      </c>
      <c r="M98" s="8" t="s">
        <v>870</v>
      </c>
      <c r="N98" s="8" t="s">
        <v>144</v>
      </c>
      <c r="O98" s="8" t="s">
        <v>951</v>
      </c>
      <c r="P98" s="8" t="s">
        <v>935</v>
      </c>
      <c r="Q98" s="8"/>
      <c r="R98" s="10">
        <v>550</v>
      </c>
      <c r="S98" s="10"/>
      <c r="T98" s="10"/>
      <c r="U98" s="10">
        <v>530</v>
      </c>
      <c r="V98" s="301">
        <v>743</v>
      </c>
    </row>
    <row r="99" spans="1:22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>
        <v>45215</v>
      </c>
      <c r="M99" s="8" t="s">
        <v>979</v>
      </c>
      <c r="N99" s="8" t="s">
        <v>109</v>
      </c>
      <c r="O99" s="8" t="s">
        <v>957</v>
      </c>
      <c r="P99" s="8" t="s">
        <v>980</v>
      </c>
      <c r="Q99" s="8">
        <v>30488</v>
      </c>
      <c r="R99" s="10">
        <v>315</v>
      </c>
      <c r="S99" s="10"/>
      <c r="T99" s="10"/>
      <c r="U99" s="10">
        <v>190</v>
      </c>
      <c r="V99" s="299">
        <v>741</v>
      </c>
    </row>
    <row r="100" spans="1:22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>
        <v>45215</v>
      </c>
      <c r="M100" s="8" t="s">
        <v>22</v>
      </c>
      <c r="N100" s="8" t="s">
        <v>136</v>
      </c>
      <c r="O100" s="8" t="s">
        <v>957</v>
      </c>
      <c r="P100" s="8" t="s">
        <v>980</v>
      </c>
      <c r="Q100" s="8">
        <v>30487</v>
      </c>
      <c r="R100" s="10">
        <v>315</v>
      </c>
      <c r="S100" s="10"/>
      <c r="T100" s="10"/>
      <c r="U100" s="10">
        <v>190</v>
      </c>
      <c r="V100" s="299">
        <v>741</v>
      </c>
    </row>
    <row r="101" spans="1:22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>
        <v>45215</v>
      </c>
      <c r="M101" s="8" t="s">
        <v>326</v>
      </c>
      <c r="N101" s="8" t="s">
        <v>141</v>
      </c>
      <c r="O101" s="8" t="s">
        <v>957</v>
      </c>
      <c r="P101" s="8" t="s">
        <v>980</v>
      </c>
      <c r="Q101" s="8">
        <v>30493</v>
      </c>
      <c r="R101" s="10">
        <v>315</v>
      </c>
      <c r="S101" s="10"/>
      <c r="T101" s="10"/>
      <c r="U101" s="10">
        <v>190</v>
      </c>
      <c r="V101" s="299">
        <v>741</v>
      </c>
    </row>
    <row r="102" spans="1:22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>
        <v>45223</v>
      </c>
      <c r="M102" s="8" t="s">
        <v>979</v>
      </c>
      <c r="N102" s="8" t="s">
        <v>109</v>
      </c>
      <c r="O102" s="8" t="s">
        <v>957</v>
      </c>
      <c r="P102" s="8" t="s">
        <v>217</v>
      </c>
      <c r="Q102" s="8">
        <v>30925</v>
      </c>
      <c r="R102" s="10">
        <v>160</v>
      </c>
      <c r="S102" s="10"/>
      <c r="T102" s="10"/>
      <c r="U102" s="10">
        <v>140</v>
      </c>
    </row>
    <row r="103" spans="1:22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>
        <v>45223</v>
      </c>
      <c r="M103" s="8" t="s">
        <v>916</v>
      </c>
      <c r="N103" s="8" t="s">
        <v>283</v>
      </c>
      <c r="O103" s="8" t="s">
        <v>957</v>
      </c>
      <c r="P103" s="8" t="s">
        <v>217</v>
      </c>
      <c r="Q103" s="8">
        <v>30926</v>
      </c>
      <c r="R103" s="10">
        <v>160</v>
      </c>
      <c r="S103" s="10"/>
      <c r="T103" s="10"/>
      <c r="U103" s="10">
        <v>140</v>
      </c>
    </row>
    <row r="104" spans="1:22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28">
        <v>45227</v>
      </c>
      <c r="M104" s="8" t="s">
        <v>546</v>
      </c>
      <c r="N104" s="8" t="s">
        <v>139</v>
      </c>
      <c r="O104" s="8" t="s">
        <v>951</v>
      </c>
      <c r="P104" s="8"/>
      <c r="Q104" s="8"/>
      <c r="R104" s="8"/>
      <c r="S104" s="8"/>
      <c r="T104" s="8"/>
      <c r="U104" s="8"/>
    </row>
    <row r="105" spans="1:22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>
        <v>45229</v>
      </c>
      <c r="M105" s="8" t="s">
        <v>423</v>
      </c>
      <c r="N105" s="8" t="s">
        <v>283</v>
      </c>
      <c r="O105" s="8" t="s">
        <v>957</v>
      </c>
      <c r="P105" s="8" t="s">
        <v>217</v>
      </c>
      <c r="Q105" s="8">
        <v>31189</v>
      </c>
      <c r="R105" s="10">
        <v>160</v>
      </c>
      <c r="S105" s="10"/>
      <c r="T105" s="10"/>
      <c r="U105" s="10">
        <v>140</v>
      </c>
    </row>
    <row r="106" spans="1:22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>
        <v>45229</v>
      </c>
      <c r="M106" s="8" t="s">
        <v>916</v>
      </c>
      <c r="N106" s="8" t="s">
        <v>141</v>
      </c>
      <c r="O106" s="8" t="s">
        <v>957</v>
      </c>
      <c r="P106" s="8" t="s">
        <v>217</v>
      </c>
      <c r="Q106" s="8">
        <v>31188</v>
      </c>
      <c r="R106" s="10">
        <v>160</v>
      </c>
      <c r="S106" s="10"/>
      <c r="T106" s="10"/>
      <c r="U106" s="10">
        <v>140</v>
      </c>
    </row>
    <row r="107" spans="1:22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28">
        <v>45230</v>
      </c>
      <c r="M107" s="8" t="s">
        <v>870</v>
      </c>
      <c r="N107" s="8" t="s">
        <v>144</v>
      </c>
      <c r="O107" s="8" t="s">
        <v>1010</v>
      </c>
      <c r="P107" s="8" t="s">
        <v>1011</v>
      </c>
      <c r="Q107" s="8"/>
      <c r="R107" s="10">
        <v>416</v>
      </c>
      <c r="S107" s="10"/>
      <c r="T107" s="10"/>
      <c r="U107" s="10"/>
      <c r="V107" t="s">
        <v>1012</v>
      </c>
    </row>
    <row r="108" spans="1:22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370</v>
      </c>
      <c r="H108" s="13">
        <f>SUM(H95:H107)</f>
        <v>0</v>
      </c>
      <c r="I108" s="13"/>
      <c r="J108" s="13">
        <f>SUM(J95:J107)</f>
        <v>330</v>
      </c>
      <c r="L108" s="8"/>
      <c r="M108" s="8"/>
      <c r="N108" s="8"/>
      <c r="O108" s="8"/>
      <c r="P108" s="8"/>
      <c r="Q108" s="12" t="s">
        <v>14</v>
      </c>
      <c r="R108" s="13">
        <f>SUM(R95:R107)</f>
        <v>4333</v>
      </c>
      <c r="S108" s="13">
        <f>SUM(S95:S107)</f>
        <v>0</v>
      </c>
      <c r="T108" s="13">
        <f>SUM(T95:T107)</f>
        <v>0</v>
      </c>
      <c r="U108" s="13">
        <f>SUM(U95:U107)</f>
        <v>3340</v>
      </c>
    </row>
    <row r="109" spans="1:22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366.3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4289.67</v>
      </c>
      <c r="S109" s="8"/>
      <c r="T109" s="8"/>
      <c r="U109" s="8"/>
    </row>
    <row r="110" spans="1:22" ht="15.75" x14ac:dyDescent="0.25">
      <c r="A110" s="8"/>
      <c r="B110" s="8"/>
      <c r="C110" s="8"/>
      <c r="D110" s="8"/>
      <c r="E110" s="8"/>
      <c r="F110" s="324" t="s">
        <v>18</v>
      </c>
      <c r="G110" s="325"/>
      <c r="H110" s="326"/>
      <c r="I110" s="42">
        <f>G109-J108</f>
        <v>36.300000000000011</v>
      </c>
      <c r="L110" s="8"/>
      <c r="M110" s="8"/>
      <c r="N110" s="8"/>
      <c r="O110" s="8"/>
      <c r="P110" s="8"/>
      <c r="Q110" s="324" t="s">
        <v>18</v>
      </c>
      <c r="R110" s="325"/>
      <c r="S110" s="326"/>
      <c r="T110" s="42">
        <f>R109-U108</f>
        <v>949.67000000000007</v>
      </c>
    </row>
    <row r="115" spans="1:21" x14ac:dyDescent="0.25">
      <c r="D115" s="329" t="s">
        <v>96</v>
      </c>
      <c r="E115" s="329"/>
      <c r="F115" s="329"/>
      <c r="G115" s="329"/>
      <c r="O115" s="329" t="s">
        <v>0</v>
      </c>
      <c r="P115" s="329"/>
      <c r="Q115" s="329"/>
      <c r="R115" s="329"/>
    </row>
    <row r="116" spans="1:21" x14ac:dyDescent="0.25">
      <c r="D116" s="313"/>
      <c r="E116" s="313"/>
      <c r="F116" s="313"/>
      <c r="G116" s="313"/>
      <c r="O116" s="313"/>
      <c r="P116" s="313"/>
      <c r="Q116" s="313"/>
      <c r="R116" s="313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324" t="s">
        <v>18</v>
      </c>
      <c r="G133" s="325"/>
      <c r="H133" s="326"/>
      <c r="I133" s="42">
        <f>G132-I131</f>
        <v>0</v>
      </c>
      <c r="L133" s="8"/>
      <c r="M133" s="8"/>
      <c r="N133" s="8"/>
      <c r="O133" s="8"/>
      <c r="P133" s="8"/>
      <c r="Q133" s="324" t="s">
        <v>18</v>
      </c>
      <c r="R133" s="325"/>
      <c r="S133" s="32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D1:G2"/>
    <mergeCell ref="O1:R2"/>
    <mergeCell ref="F19:H19"/>
    <mergeCell ref="Q19:S19"/>
    <mergeCell ref="D23:G24"/>
    <mergeCell ref="O23:R2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G108" zoomScaleNormal="100" workbookViewId="0">
      <selection activeCell="U119" sqref="U119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316" t="s">
        <v>18</v>
      </c>
      <c r="G26" s="317"/>
      <c r="H26" s="318"/>
      <c r="I26" s="51"/>
      <c r="J26" s="42">
        <f>G25-J24</f>
        <v>37.899999999999977</v>
      </c>
      <c r="Q26" s="316" t="s">
        <v>18</v>
      </c>
      <c r="R26" s="317"/>
      <c r="S26" s="318"/>
      <c r="T26" s="51"/>
      <c r="U26" s="42">
        <f>R25-U24</f>
        <v>77.200000000000045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316" t="s">
        <v>18</v>
      </c>
      <c r="G55" s="317"/>
      <c r="H55" s="318"/>
      <c r="I55" s="51"/>
      <c r="J55" s="42">
        <f>G54-J53</f>
        <v>79.799999999999955</v>
      </c>
      <c r="Q55" s="316" t="s">
        <v>18</v>
      </c>
      <c r="R55" s="317"/>
      <c r="S55" s="318"/>
      <c r="T55" s="51"/>
      <c r="U55" s="42">
        <f>R54-U53</f>
        <v>43.5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316" t="s">
        <v>18</v>
      </c>
      <c r="G84" s="317"/>
      <c r="H84" s="318"/>
      <c r="I84" s="51"/>
      <c r="J84" s="42">
        <f>G83-J82</f>
        <v>79.799999999999955</v>
      </c>
      <c r="Q84" s="316" t="s">
        <v>18</v>
      </c>
      <c r="R84" s="317"/>
      <c r="S84" s="318"/>
      <c r="T84" s="51"/>
      <c r="U84" s="42">
        <f>R83-U82</f>
        <v>54.599999999999909</v>
      </c>
    </row>
    <row r="87" spans="1:21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870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777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871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316" t="s">
        <v>18</v>
      </c>
      <c r="G112" s="317"/>
      <c r="H112" s="318"/>
      <c r="I112" s="51"/>
      <c r="J112" s="42">
        <f>G111-J110</f>
        <v>63</v>
      </c>
      <c r="Q112" s="316" t="s">
        <v>18</v>
      </c>
      <c r="R112" s="317"/>
      <c r="S112" s="318"/>
      <c r="T112" s="51"/>
      <c r="U112" s="42">
        <f>R111-U110</f>
        <v>50.399999999999977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10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45170</v>
      </c>
      <c r="B117" s="8" t="s">
        <v>70</v>
      </c>
      <c r="C117" s="8" t="s">
        <v>117</v>
      </c>
      <c r="D117" s="8" t="s">
        <v>958</v>
      </c>
      <c r="E117" s="8" t="s">
        <v>217</v>
      </c>
      <c r="F117" s="8"/>
      <c r="G117" s="49">
        <v>80</v>
      </c>
      <c r="H117" s="49"/>
      <c r="I117" s="8">
        <v>721</v>
      </c>
      <c r="J117" s="49">
        <v>75</v>
      </c>
      <c r="L117" s="7">
        <v>45208</v>
      </c>
      <c r="M117" s="8" t="s">
        <v>546</v>
      </c>
      <c r="N117" s="8" t="s">
        <v>139</v>
      </c>
      <c r="O117" s="8" t="s">
        <v>150</v>
      </c>
      <c r="P117" s="8" t="s">
        <v>217</v>
      </c>
      <c r="Q117" s="8"/>
      <c r="R117" s="49">
        <v>80</v>
      </c>
      <c r="S117" s="49"/>
      <c r="T117" s="49"/>
      <c r="U117" s="49">
        <v>75</v>
      </c>
    </row>
    <row r="118" spans="1:21" x14ac:dyDescent="0.25">
      <c r="A118" s="7">
        <v>45170</v>
      </c>
      <c r="B118" s="8" t="s">
        <v>70</v>
      </c>
      <c r="C118" s="8" t="s">
        <v>181</v>
      </c>
      <c r="D118" s="8" t="s">
        <v>958</v>
      </c>
      <c r="E118" s="8" t="s">
        <v>217</v>
      </c>
      <c r="F118" s="8"/>
      <c r="G118" s="49">
        <v>80</v>
      </c>
      <c r="H118" s="49"/>
      <c r="I118" s="8">
        <v>721</v>
      </c>
      <c r="J118" s="49">
        <v>75</v>
      </c>
      <c r="L118" s="7">
        <v>45224</v>
      </c>
      <c r="M118" s="8" t="s">
        <v>423</v>
      </c>
      <c r="N118" s="8" t="s">
        <v>117</v>
      </c>
      <c r="O118" s="8" t="s">
        <v>150</v>
      </c>
      <c r="P118" s="8" t="s">
        <v>217</v>
      </c>
      <c r="Q118" s="8"/>
      <c r="R118" s="49">
        <v>80</v>
      </c>
      <c r="S118" s="49"/>
      <c r="T118" s="49"/>
      <c r="U118" s="49">
        <v>75</v>
      </c>
    </row>
    <row r="119" spans="1:21" x14ac:dyDescent="0.25">
      <c r="A119" s="7">
        <v>45175</v>
      </c>
      <c r="B119" s="8" t="s">
        <v>70</v>
      </c>
      <c r="C119" s="8" t="s">
        <v>117</v>
      </c>
      <c r="D119" s="8" t="s">
        <v>958</v>
      </c>
      <c r="E119" s="8" t="s">
        <v>217</v>
      </c>
      <c r="F119" s="8"/>
      <c r="G119" s="49">
        <v>80</v>
      </c>
      <c r="H119" s="49"/>
      <c r="I119" s="8">
        <v>721</v>
      </c>
      <c r="J119" s="49">
        <v>75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777</v>
      </c>
      <c r="C120" s="8" t="s">
        <v>139</v>
      </c>
      <c r="D120" s="8" t="s">
        <v>958</v>
      </c>
      <c r="E120" s="8" t="s">
        <v>217</v>
      </c>
      <c r="F120" s="8"/>
      <c r="G120" s="49">
        <v>80</v>
      </c>
      <c r="H120" s="49"/>
      <c r="I120" s="8">
        <v>721</v>
      </c>
      <c r="J120" s="49">
        <v>75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45180</v>
      </c>
      <c r="B121" s="8" t="s">
        <v>70</v>
      </c>
      <c r="C121" s="8" t="s">
        <v>117</v>
      </c>
      <c r="D121" s="8" t="s">
        <v>958</v>
      </c>
      <c r="E121" s="8" t="s">
        <v>217</v>
      </c>
      <c r="F121" s="8"/>
      <c r="G121" s="49">
        <v>80</v>
      </c>
      <c r="H121" s="49"/>
      <c r="I121" s="8">
        <v>721</v>
      </c>
      <c r="J121" s="49">
        <v>75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45184</v>
      </c>
      <c r="B122" s="8" t="s">
        <v>70</v>
      </c>
      <c r="C122" s="8" t="s">
        <v>117</v>
      </c>
      <c r="D122" s="8" t="s">
        <v>958</v>
      </c>
      <c r="E122" s="8" t="s">
        <v>217</v>
      </c>
      <c r="F122" s="8"/>
      <c r="G122" s="49">
        <v>80</v>
      </c>
      <c r="H122" s="49"/>
      <c r="I122" s="8">
        <v>721</v>
      </c>
      <c r="J122" s="49">
        <v>75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480</v>
      </c>
      <c r="H138" s="13">
        <f>SUM(H131:H137)</f>
        <v>0</v>
      </c>
      <c r="I138" s="13"/>
      <c r="J138" s="13">
        <f>SUM(J117:J137)</f>
        <v>450</v>
      </c>
      <c r="Q138" s="13" t="s">
        <v>14</v>
      </c>
      <c r="R138" s="13">
        <f>SUM(R117:R137)</f>
        <v>160</v>
      </c>
      <c r="S138" s="13">
        <f>SUM(S131:S137)</f>
        <v>0</v>
      </c>
      <c r="T138" s="13"/>
      <c r="U138" s="13">
        <f>SUM(U117:U137)</f>
        <v>150</v>
      </c>
    </row>
    <row r="139" spans="1:21" x14ac:dyDescent="0.25">
      <c r="F139" s="13" t="s">
        <v>17</v>
      </c>
      <c r="G139" s="13">
        <f>G138*0.99</f>
        <v>475.2</v>
      </c>
      <c r="H139" s="10"/>
      <c r="I139" s="10"/>
      <c r="J139" s="10"/>
      <c r="Q139" s="13" t="s">
        <v>17</v>
      </c>
      <c r="R139" s="13">
        <f>R138*0.99</f>
        <v>158.4</v>
      </c>
      <c r="S139" s="10"/>
      <c r="T139" s="10"/>
      <c r="U139" s="10"/>
    </row>
    <row r="140" spans="1:21" ht="15.75" x14ac:dyDescent="0.25">
      <c r="F140" s="316" t="s">
        <v>18</v>
      </c>
      <c r="G140" s="317"/>
      <c r="H140" s="318"/>
      <c r="I140" s="51"/>
      <c r="J140" s="42">
        <f>G139-J138</f>
        <v>25.199999999999989</v>
      </c>
      <c r="Q140" s="316" t="s">
        <v>18</v>
      </c>
      <c r="R140" s="317"/>
      <c r="S140" s="318"/>
      <c r="T140" s="51"/>
      <c r="U140" s="42">
        <f>R139-U138</f>
        <v>8.4000000000000057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6" t="s">
        <v>18</v>
      </c>
      <c r="G168" s="317"/>
      <c r="H168" s="318"/>
      <c r="I168" s="51"/>
      <c r="J168" s="42">
        <f>G167-J166</f>
        <v>0</v>
      </c>
      <c r="Q168" s="316" t="s">
        <v>18</v>
      </c>
      <c r="R168" s="317"/>
      <c r="S168" s="3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177"/>
  <sheetViews>
    <sheetView topLeftCell="A123" zoomScale="93" zoomScaleNormal="93" workbookViewId="0">
      <selection activeCell="A155" sqref="A155"/>
    </sheetView>
  </sheetViews>
  <sheetFormatPr baseColWidth="10" defaultRowHeight="15" x14ac:dyDescent="0.25"/>
  <cols>
    <col min="1" max="1" width="11.140625" customWidth="1"/>
    <col min="2" max="2" width="20.7109375" customWidth="1"/>
    <col min="4" max="4" width="11.85546875" customWidth="1"/>
    <col min="6" max="6" width="12.28515625" customWidth="1"/>
    <col min="8" max="8" width="9.42578125" customWidth="1"/>
    <col min="9" max="9" width="11.7109375" customWidth="1"/>
    <col min="10" max="10" width="13.140625" customWidth="1"/>
    <col min="11" max="11" width="8" customWidth="1"/>
    <col min="13" max="13" width="17" customWidth="1"/>
    <col min="16" max="16" width="13.5703125" customWidth="1"/>
    <col min="17" max="17" width="12.28515625" customWidth="1"/>
    <col min="19" max="19" width="15.42578125" bestFit="1" customWidth="1"/>
    <col min="20" max="20" width="12.85546875" bestFit="1" customWidth="1"/>
    <col min="21" max="21" width="13.570312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316" t="s">
        <v>18</v>
      </c>
      <c r="G26" s="317"/>
      <c r="H26" s="318"/>
      <c r="I26" s="51"/>
      <c r="J26" s="42">
        <f>G25-J24</f>
        <v>143.5</v>
      </c>
      <c r="Q26" s="316" t="s">
        <v>18</v>
      </c>
      <c r="R26" s="317"/>
      <c r="S26" s="318"/>
      <c r="T26" s="51"/>
      <c r="U26" s="42">
        <f>R25-U24</f>
        <v>8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316" t="s">
        <v>18</v>
      </c>
      <c r="G55" s="317"/>
      <c r="H55" s="318"/>
      <c r="I55" s="51"/>
      <c r="J55" s="42">
        <f>G54-J53</f>
        <v>84.800000000000182</v>
      </c>
      <c r="Q55" s="316" t="s">
        <v>18</v>
      </c>
      <c r="R55" s="317"/>
      <c r="S55" s="318"/>
      <c r="T55" s="51"/>
      <c r="U55" s="42">
        <f>R54-U53</f>
        <v>148.69999999999982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316" t="s">
        <v>18</v>
      </c>
      <c r="R83" s="317"/>
      <c r="S83" s="318"/>
      <c r="T83" s="51"/>
      <c r="U83" s="42">
        <f>R82-U81</f>
        <v>234.90000000000009</v>
      </c>
    </row>
    <row r="84" spans="1:21" ht="15.75" x14ac:dyDescent="0.25">
      <c r="F84" s="316" t="s">
        <v>18</v>
      </c>
      <c r="G84" s="317"/>
      <c r="H84" s="318"/>
      <c r="I84" s="51"/>
      <c r="J84" s="42">
        <f>G83-J82</f>
        <v>140.5</v>
      </c>
    </row>
    <row r="86" spans="1:21" ht="23.25" x14ac:dyDescent="0.35">
      <c r="N86" s="333" t="s">
        <v>93</v>
      </c>
      <c r="O86" s="333"/>
      <c r="P86" s="333"/>
      <c r="Q86" s="333"/>
    </row>
    <row r="87" spans="1:21" ht="23.25" x14ac:dyDescent="0.35">
      <c r="C87" s="333" t="s">
        <v>92</v>
      </c>
      <c r="D87" s="333"/>
      <c r="E87" s="333"/>
      <c r="F87" s="333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786</v>
      </c>
      <c r="Q95" s="8"/>
      <c r="R95" s="49">
        <v>180</v>
      </c>
      <c r="S95" s="88">
        <v>673</v>
      </c>
      <c r="T95" s="49" t="s">
        <v>794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787</v>
      </c>
      <c r="N96" s="253" t="s">
        <v>788</v>
      </c>
      <c r="O96" s="253" t="s">
        <v>744</v>
      </c>
      <c r="P96" s="253" t="s">
        <v>789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792</v>
      </c>
      <c r="P98" s="8" t="s">
        <v>134</v>
      </c>
      <c r="Q98" s="8"/>
      <c r="R98" s="49">
        <v>200</v>
      </c>
      <c r="S98" s="8">
        <v>677</v>
      </c>
      <c r="T98" s="49" t="s">
        <v>793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805</v>
      </c>
      <c r="P99" s="8" t="s">
        <v>806</v>
      </c>
      <c r="Q99" s="8"/>
      <c r="R99" s="49">
        <v>230</v>
      </c>
      <c r="S99" s="8">
        <v>676</v>
      </c>
      <c r="T99" s="49" t="s">
        <v>807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805</v>
      </c>
      <c r="P100" s="8" t="s">
        <v>806</v>
      </c>
      <c r="Q100" s="8"/>
      <c r="R100" s="49">
        <v>230</v>
      </c>
      <c r="S100" s="8">
        <v>676</v>
      </c>
      <c r="T100" s="49" t="s">
        <v>807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808</v>
      </c>
      <c r="P101" s="8" t="s">
        <v>217</v>
      </c>
      <c r="Q101" s="8"/>
      <c r="R101" s="49">
        <v>114</v>
      </c>
      <c r="S101" s="285">
        <v>725</v>
      </c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808</v>
      </c>
      <c r="P102" s="8" t="s">
        <v>217</v>
      </c>
      <c r="Q102" s="8"/>
      <c r="R102" s="49">
        <v>114</v>
      </c>
      <c r="S102" s="285">
        <v>725</v>
      </c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822</v>
      </c>
      <c r="P103" s="8" t="s">
        <v>823</v>
      </c>
      <c r="Q103" s="8"/>
      <c r="R103" s="49">
        <v>280</v>
      </c>
      <c r="S103" s="8">
        <v>666</v>
      </c>
      <c r="T103" s="49" t="s">
        <v>824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826</v>
      </c>
      <c r="P104" s="8" t="s">
        <v>217</v>
      </c>
      <c r="Q104" s="8">
        <v>1330097</v>
      </c>
      <c r="R104" s="49">
        <v>120</v>
      </c>
      <c r="S104" s="8">
        <v>689</v>
      </c>
      <c r="T104" s="49" t="s">
        <v>827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808</v>
      </c>
      <c r="P105" s="8" t="s">
        <v>217</v>
      </c>
      <c r="Q105" s="8"/>
      <c r="R105" s="49">
        <v>114</v>
      </c>
      <c r="S105" s="285">
        <v>725</v>
      </c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1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838</v>
      </c>
      <c r="R107" s="49">
        <v>140</v>
      </c>
      <c r="S107" s="8">
        <v>684</v>
      </c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1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4827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316" t="s">
        <v>18</v>
      </c>
      <c r="R112" s="317"/>
      <c r="S112" s="318"/>
      <c r="T112" s="51"/>
      <c r="U112" s="42">
        <f>R111-U110</f>
        <v>312.38000000000011</v>
      </c>
    </row>
    <row r="113" spans="1:21" ht="15.75" x14ac:dyDescent="0.25">
      <c r="F113" s="316" t="s">
        <v>18</v>
      </c>
      <c r="G113" s="317"/>
      <c r="H113" s="318"/>
      <c r="I113" s="51"/>
      <c r="J113" s="42">
        <f>G112-J111</f>
        <v>169.34999999999991</v>
      </c>
    </row>
    <row r="115" spans="1:21" ht="23.25" x14ac:dyDescent="0.35">
      <c r="N115" s="333" t="s">
        <v>99</v>
      </c>
      <c r="O115" s="333"/>
      <c r="P115" s="333"/>
      <c r="Q115" s="333"/>
    </row>
    <row r="116" spans="1:21" ht="23.25" x14ac:dyDescent="0.35">
      <c r="C116" s="333" t="s">
        <v>94</v>
      </c>
      <c r="D116" s="333"/>
      <c r="E116" s="333"/>
      <c r="F116" s="333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10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>
        <v>45202</v>
      </c>
      <c r="M117" s="8" t="s">
        <v>214</v>
      </c>
      <c r="N117" s="8" t="s">
        <v>133</v>
      </c>
      <c r="O117" s="8" t="s">
        <v>711</v>
      </c>
      <c r="P117" s="8" t="s">
        <v>745</v>
      </c>
      <c r="Q117" s="8">
        <v>7807025379</v>
      </c>
      <c r="R117" s="49">
        <v>150</v>
      </c>
      <c r="S117" s="8">
        <v>732</v>
      </c>
      <c r="T117" s="49" t="s">
        <v>680</v>
      </c>
      <c r="U117" s="49">
        <v>140</v>
      </c>
    </row>
    <row r="118" spans="1:21" x14ac:dyDescent="0.25">
      <c r="A118" s="7">
        <v>45173</v>
      </c>
      <c r="B118" s="8" t="s">
        <v>689</v>
      </c>
      <c r="C118" s="8" t="s">
        <v>853</v>
      </c>
      <c r="D118" s="8" t="s">
        <v>711</v>
      </c>
      <c r="E118" s="8" t="s">
        <v>745</v>
      </c>
      <c r="F118" s="8"/>
      <c r="G118" s="49">
        <v>150</v>
      </c>
      <c r="H118" s="8">
        <v>691</v>
      </c>
      <c r="I118" s="49" t="s">
        <v>854</v>
      </c>
      <c r="J118" s="49">
        <v>140</v>
      </c>
      <c r="L118" s="7">
        <v>45202</v>
      </c>
      <c r="M118" s="8" t="s">
        <v>689</v>
      </c>
      <c r="N118" s="8" t="s">
        <v>213</v>
      </c>
      <c r="O118" s="8" t="s">
        <v>711</v>
      </c>
      <c r="P118" s="8" t="s">
        <v>745</v>
      </c>
      <c r="Q118" s="8">
        <v>7807025379</v>
      </c>
      <c r="R118" s="49">
        <v>210</v>
      </c>
      <c r="S118" s="8">
        <v>732</v>
      </c>
      <c r="T118" s="49" t="s">
        <v>680</v>
      </c>
      <c r="U118" s="49">
        <v>140</v>
      </c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8">
        <v>691</v>
      </c>
      <c r="I119" s="49" t="s">
        <v>854</v>
      </c>
      <c r="J119" s="49">
        <v>140</v>
      </c>
      <c r="L119" s="7">
        <v>45202</v>
      </c>
      <c r="M119" s="8" t="s">
        <v>70</v>
      </c>
      <c r="N119" s="8" t="s">
        <v>117</v>
      </c>
      <c r="O119" s="8" t="s">
        <v>711</v>
      </c>
      <c r="P119" s="8" t="s">
        <v>745</v>
      </c>
      <c r="Q119" s="8">
        <v>7807025379</v>
      </c>
      <c r="R119" s="49">
        <v>210</v>
      </c>
      <c r="S119" s="8">
        <v>732</v>
      </c>
      <c r="T119" s="49" t="s">
        <v>680</v>
      </c>
      <c r="U119" s="49">
        <v>140</v>
      </c>
    </row>
    <row r="120" spans="1:21" x14ac:dyDescent="0.25">
      <c r="A120" s="7">
        <v>45175</v>
      </c>
      <c r="B120" s="8" t="s">
        <v>859</v>
      </c>
      <c r="C120" s="8" t="s">
        <v>860</v>
      </c>
      <c r="D120" s="8" t="s">
        <v>861</v>
      </c>
      <c r="E120" s="8" t="s">
        <v>409</v>
      </c>
      <c r="F120" s="8"/>
      <c r="G120" s="49">
        <v>520</v>
      </c>
      <c r="H120" s="8">
        <v>680</v>
      </c>
      <c r="I120" s="49" t="s">
        <v>410</v>
      </c>
      <c r="J120" s="49">
        <v>410</v>
      </c>
      <c r="L120" s="7">
        <v>45202</v>
      </c>
      <c r="M120" s="8" t="s">
        <v>777</v>
      </c>
      <c r="N120" s="8" t="s">
        <v>139</v>
      </c>
      <c r="O120" s="8" t="s">
        <v>711</v>
      </c>
      <c r="P120" s="8" t="s">
        <v>148</v>
      </c>
      <c r="Q120" s="8">
        <v>7807025502</v>
      </c>
      <c r="R120" s="49">
        <v>480</v>
      </c>
      <c r="S120" s="8">
        <v>732</v>
      </c>
      <c r="T120" s="49" t="s">
        <v>680</v>
      </c>
      <c r="U120" s="49">
        <v>140</v>
      </c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866</v>
      </c>
      <c r="E121" s="8" t="s">
        <v>867</v>
      </c>
      <c r="F121" s="8"/>
      <c r="G121" s="49">
        <v>200</v>
      </c>
      <c r="H121" s="8">
        <v>706</v>
      </c>
      <c r="I121" s="49" t="s">
        <v>868</v>
      </c>
      <c r="J121" s="49">
        <v>190</v>
      </c>
      <c r="L121" s="7">
        <v>45201</v>
      </c>
      <c r="M121" s="8" t="s">
        <v>777</v>
      </c>
      <c r="N121" s="8" t="s">
        <v>139</v>
      </c>
      <c r="O121" s="8" t="s">
        <v>956</v>
      </c>
      <c r="P121" s="8" t="s">
        <v>217</v>
      </c>
      <c r="Q121" s="8"/>
      <c r="R121" s="49">
        <v>150</v>
      </c>
      <c r="S121" s="8">
        <v>714</v>
      </c>
      <c r="T121" s="49"/>
      <c r="U121" s="49">
        <v>140</v>
      </c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869</v>
      </c>
      <c r="E122" s="8" t="s">
        <v>679</v>
      </c>
      <c r="F122" s="8"/>
      <c r="G122" s="49">
        <v>160</v>
      </c>
      <c r="H122" s="302">
        <v>745</v>
      </c>
      <c r="I122" s="49"/>
      <c r="J122" s="49">
        <v>150</v>
      </c>
      <c r="L122" s="7">
        <v>45205</v>
      </c>
      <c r="M122" s="8" t="s">
        <v>214</v>
      </c>
      <c r="N122" s="8" t="s">
        <v>133</v>
      </c>
      <c r="O122" s="8" t="s">
        <v>724</v>
      </c>
      <c r="P122" s="8" t="s">
        <v>409</v>
      </c>
      <c r="Q122" s="8"/>
      <c r="R122" s="49">
        <v>650</v>
      </c>
      <c r="S122" s="8">
        <v>727</v>
      </c>
      <c r="T122" s="49"/>
      <c r="U122" s="49">
        <v>630</v>
      </c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869</v>
      </c>
      <c r="E123" s="8" t="s">
        <v>679</v>
      </c>
      <c r="F123" s="8"/>
      <c r="G123" s="49">
        <v>160</v>
      </c>
      <c r="H123" s="302">
        <v>745</v>
      </c>
      <c r="I123" s="49"/>
      <c r="J123" s="49">
        <v>150</v>
      </c>
      <c r="L123" s="7">
        <v>45206</v>
      </c>
      <c r="M123" s="8" t="s">
        <v>871</v>
      </c>
      <c r="N123" s="8" t="s">
        <v>126</v>
      </c>
      <c r="O123" s="8" t="s">
        <v>711</v>
      </c>
      <c r="P123" s="8" t="s">
        <v>409</v>
      </c>
      <c r="Q123" s="8"/>
      <c r="R123" s="49">
        <v>560</v>
      </c>
      <c r="S123" s="8">
        <v>732</v>
      </c>
      <c r="T123" s="49"/>
      <c r="U123" s="49">
        <v>540</v>
      </c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8">
        <v>691</v>
      </c>
      <c r="I124" s="49" t="s">
        <v>854</v>
      </c>
      <c r="J124" s="49">
        <v>130</v>
      </c>
      <c r="L124" s="7">
        <v>45206</v>
      </c>
      <c r="M124" s="8" t="s">
        <v>689</v>
      </c>
      <c r="N124" s="8" t="s">
        <v>141</v>
      </c>
      <c r="O124" s="8" t="s">
        <v>711</v>
      </c>
      <c r="P124" s="8" t="s">
        <v>409</v>
      </c>
      <c r="Q124" s="8">
        <v>7807025531</v>
      </c>
      <c r="R124" s="49">
        <v>560</v>
      </c>
      <c r="S124" s="8">
        <v>732</v>
      </c>
      <c r="T124" s="49"/>
      <c r="U124" s="49">
        <v>540</v>
      </c>
    </row>
    <row r="125" spans="1:21" x14ac:dyDescent="0.25">
      <c r="A125" s="7">
        <v>45187</v>
      </c>
      <c r="B125" s="8" t="s">
        <v>743</v>
      </c>
      <c r="C125" s="8" t="s">
        <v>109</v>
      </c>
      <c r="D125" s="8" t="s">
        <v>909</v>
      </c>
      <c r="E125" s="8" t="s">
        <v>84</v>
      </c>
      <c r="F125" s="8">
        <v>30276</v>
      </c>
      <c r="G125" s="49">
        <v>180</v>
      </c>
      <c r="H125" s="8">
        <v>708</v>
      </c>
      <c r="I125" s="49"/>
      <c r="J125" s="49">
        <v>160</v>
      </c>
      <c r="L125" s="7">
        <v>45209</v>
      </c>
      <c r="M125" s="8" t="s">
        <v>214</v>
      </c>
      <c r="N125" s="8" t="s">
        <v>133</v>
      </c>
      <c r="O125" s="8" t="s">
        <v>969</v>
      </c>
      <c r="P125" s="8" t="s">
        <v>970</v>
      </c>
      <c r="Q125" s="8"/>
      <c r="R125" s="49">
        <v>200</v>
      </c>
      <c r="S125" s="112">
        <v>758</v>
      </c>
      <c r="T125" s="49"/>
      <c r="U125" s="49">
        <v>190</v>
      </c>
    </row>
    <row r="126" spans="1:21" x14ac:dyDescent="0.25">
      <c r="A126" s="7">
        <v>45187</v>
      </c>
      <c r="B126" s="8" t="s">
        <v>910</v>
      </c>
      <c r="C126" s="8" t="s">
        <v>144</v>
      </c>
      <c r="D126" s="8" t="s">
        <v>909</v>
      </c>
      <c r="E126" s="8" t="s">
        <v>84</v>
      </c>
      <c r="F126" s="8">
        <v>30276</v>
      </c>
      <c r="G126" s="49">
        <v>180</v>
      </c>
      <c r="H126" s="8">
        <v>708</v>
      </c>
      <c r="I126" s="49"/>
      <c r="J126" s="49">
        <v>160</v>
      </c>
      <c r="L126" s="7">
        <v>45209</v>
      </c>
      <c r="M126" s="8" t="s">
        <v>689</v>
      </c>
      <c r="N126" s="8" t="s">
        <v>122</v>
      </c>
      <c r="O126" s="8" t="s">
        <v>969</v>
      </c>
      <c r="P126" s="8" t="s">
        <v>970</v>
      </c>
      <c r="Q126" s="8"/>
      <c r="R126" s="49">
        <v>200</v>
      </c>
      <c r="S126" s="112">
        <v>758</v>
      </c>
      <c r="T126" s="49"/>
      <c r="U126" s="49">
        <v>190</v>
      </c>
    </row>
    <row r="127" spans="1:21" x14ac:dyDescent="0.25">
      <c r="A127" s="7">
        <v>45188</v>
      </c>
      <c r="B127" s="8" t="s">
        <v>426</v>
      </c>
      <c r="C127" s="8" t="s">
        <v>181</v>
      </c>
      <c r="D127" s="8" t="s">
        <v>264</v>
      </c>
      <c r="E127" s="8" t="s">
        <v>217</v>
      </c>
      <c r="F127" s="8"/>
      <c r="G127" s="49">
        <v>160</v>
      </c>
      <c r="H127" s="8">
        <v>694</v>
      </c>
      <c r="I127" s="49" t="s">
        <v>264</v>
      </c>
      <c r="J127" s="49">
        <v>150</v>
      </c>
      <c r="L127" s="7">
        <v>45211</v>
      </c>
      <c r="M127" s="8" t="s">
        <v>971</v>
      </c>
      <c r="N127" s="8" t="s">
        <v>109</v>
      </c>
      <c r="O127" s="8" t="s">
        <v>972</v>
      </c>
      <c r="P127" s="8" t="s">
        <v>973</v>
      </c>
      <c r="Q127" s="8"/>
      <c r="R127" s="49">
        <v>150</v>
      </c>
      <c r="S127" s="8">
        <v>731</v>
      </c>
      <c r="T127" s="49"/>
      <c r="U127" s="49">
        <v>140</v>
      </c>
    </row>
    <row r="128" spans="1:21" x14ac:dyDescent="0.25">
      <c r="A128" s="7">
        <v>45189</v>
      </c>
      <c r="B128" s="8" t="s">
        <v>214</v>
      </c>
      <c r="C128" s="8" t="s">
        <v>133</v>
      </c>
      <c r="D128" s="8" t="s">
        <v>866</v>
      </c>
      <c r="E128" s="8" t="s">
        <v>867</v>
      </c>
      <c r="F128" s="8"/>
      <c r="G128" s="49">
        <v>200</v>
      </c>
      <c r="H128" s="8">
        <v>730</v>
      </c>
      <c r="I128" s="49" t="s">
        <v>868</v>
      </c>
      <c r="J128" s="49">
        <v>190</v>
      </c>
      <c r="L128" s="7">
        <v>45211</v>
      </c>
      <c r="M128" s="8" t="s">
        <v>871</v>
      </c>
      <c r="N128" s="8" t="s">
        <v>126</v>
      </c>
      <c r="O128" s="8" t="s">
        <v>909</v>
      </c>
      <c r="P128" s="8" t="s">
        <v>409</v>
      </c>
      <c r="Q128" s="8"/>
      <c r="R128" s="49">
        <v>600</v>
      </c>
      <c r="S128" s="8">
        <v>742</v>
      </c>
      <c r="T128" s="49"/>
      <c r="U128" s="49">
        <v>580</v>
      </c>
    </row>
    <row r="129" spans="1:21" x14ac:dyDescent="0.25">
      <c r="A129" s="7">
        <v>45190</v>
      </c>
      <c r="B129" s="8" t="s">
        <v>743</v>
      </c>
      <c r="C129" s="8" t="s">
        <v>109</v>
      </c>
      <c r="D129" s="8" t="s">
        <v>909</v>
      </c>
      <c r="E129" s="8" t="s">
        <v>679</v>
      </c>
      <c r="F129" s="8">
        <v>30410</v>
      </c>
      <c r="G129" s="49">
        <v>230</v>
      </c>
      <c r="H129" s="8">
        <v>708</v>
      </c>
      <c r="I129" s="49"/>
      <c r="J129" s="49">
        <v>210</v>
      </c>
      <c r="L129" s="7">
        <v>45213</v>
      </c>
      <c r="M129" s="8" t="s">
        <v>689</v>
      </c>
      <c r="N129" s="8" t="s">
        <v>122</v>
      </c>
      <c r="O129" s="35" t="s">
        <v>711</v>
      </c>
      <c r="P129" s="35" t="s">
        <v>409</v>
      </c>
      <c r="Q129" s="8">
        <v>7807025638</v>
      </c>
      <c r="R129" s="49">
        <v>560</v>
      </c>
      <c r="S129" s="144">
        <v>744</v>
      </c>
      <c r="T129" s="49" t="s">
        <v>680</v>
      </c>
      <c r="U129" s="49">
        <v>540</v>
      </c>
    </row>
    <row r="130" spans="1:21" x14ac:dyDescent="0.25">
      <c r="A130" s="7">
        <v>45190</v>
      </c>
      <c r="B130" s="8" t="s">
        <v>743</v>
      </c>
      <c r="C130" s="8" t="s">
        <v>109</v>
      </c>
      <c r="D130" s="8" t="s">
        <v>909</v>
      </c>
      <c r="E130" s="8" t="s">
        <v>409</v>
      </c>
      <c r="F130" s="8">
        <v>30433</v>
      </c>
      <c r="G130" s="49">
        <v>600</v>
      </c>
      <c r="H130" s="8">
        <v>708</v>
      </c>
      <c r="I130" s="49"/>
      <c r="J130" s="49">
        <v>580</v>
      </c>
      <c r="L130" s="7">
        <v>45215</v>
      </c>
      <c r="M130" s="8" t="s">
        <v>871</v>
      </c>
      <c r="N130" s="8" t="s">
        <v>126</v>
      </c>
      <c r="O130" s="35" t="s">
        <v>711</v>
      </c>
      <c r="P130" s="35" t="s">
        <v>409</v>
      </c>
      <c r="Q130" s="8">
        <v>7807025653</v>
      </c>
      <c r="R130" s="49">
        <v>560</v>
      </c>
      <c r="S130" s="144">
        <v>744</v>
      </c>
      <c r="T130" s="49" t="s">
        <v>680</v>
      </c>
      <c r="U130" s="49">
        <v>540</v>
      </c>
    </row>
    <row r="131" spans="1:21" x14ac:dyDescent="0.25">
      <c r="A131" s="7">
        <v>45190</v>
      </c>
      <c r="B131" s="8" t="s">
        <v>917</v>
      </c>
      <c r="C131" s="8" t="s">
        <v>126</v>
      </c>
      <c r="D131" s="8" t="s">
        <v>909</v>
      </c>
      <c r="E131" s="8" t="s">
        <v>409</v>
      </c>
      <c r="F131" s="8">
        <v>30433</v>
      </c>
      <c r="G131" s="49">
        <v>600</v>
      </c>
      <c r="H131" s="8">
        <v>708</v>
      </c>
      <c r="I131" s="49"/>
      <c r="J131" s="49">
        <v>580</v>
      </c>
      <c r="L131" s="7">
        <v>45218</v>
      </c>
      <c r="M131" s="8" t="s">
        <v>214</v>
      </c>
      <c r="N131" s="8" t="s">
        <v>133</v>
      </c>
      <c r="O131" s="35" t="s">
        <v>711</v>
      </c>
      <c r="P131" s="35" t="s">
        <v>134</v>
      </c>
      <c r="Q131" s="8">
        <v>7807025696</v>
      </c>
      <c r="R131" s="49">
        <v>170</v>
      </c>
      <c r="S131" s="144">
        <v>744</v>
      </c>
      <c r="T131" s="49" t="s">
        <v>680</v>
      </c>
      <c r="U131" s="49">
        <v>160</v>
      </c>
    </row>
    <row r="132" spans="1:21" x14ac:dyDescent="0.25">
      <c r="A132" s="7">
        <v>45190</v>
      </c>
      <c r="B132" s="8" t="s">
        <v>818</v>
      </c>
      <c r="C132" s="8" t="s">
        <v>136</v>
      </c>
      <c r="D132" s="8" t="s">
        <v>909</v>
      </c>
      <c r="E132" s="8" t="s">
        <v>409</v>
      </c>
      <c r="F132" s="8">
        <v>30433</v>
      </c>
      <c r="G132" s="49">
        <v>600</v>
      </c>
      <c r="H132" s="8">
        <v>708</v>
      </c>
      <c r="I132" s="49"/>
      <c r="J132" s="49">
        <v>580</v>
      </c>
      <c r="L132" s="28">
        <v>45218</v>
      </c>
      <c r="M132" s="8" t="s">
        <v>70</v>
      </c>
      <c r="N132" s="8" t="s">
        <v>181</v>
      </c>
      <c r="O132" s="35" t="s">
        <v>985</v>
      </c>
      <c r="P132" s="35" t="s">
        <v>986</v>
      </c>
      <c r="Q132" s="8"/>
      <c r="R132" s="49">
        <v>250</v>
      </c>
      <c r="S132" s="144">
        <v>744</v>
      </c>
      <c r="T132" s="49"/>
      <c r="U132" s="49">
        <v>230</v>
      </c>
    </row>
    <row r="133" spans="1:21" x14ac:dyDescent="0.25">
      <c r="A133" s="28">
        <v>45190</v>
      </c>
      <c r="B133" s="8" t="s">
        <v>754</v>
      </c>
      <c r="C133" t="s">
        <v>926</v>
      </c>
      <c r="D133" s="8" t="s">
        <v>909</v>
      </c>
      <c r="E133" s="8" t="s">
        <v>409</v>
      </c>
      <c r="F133">
        <v>30433</v>
      </c>
      <c r="G133" s="49">
        <v>600</v>
      </c>
      <c r="H133" s="8">
        <v>708</v>
      </c>
      <c r="I133" s="49"/>
      <c r="J133" s="49">
        <v>530</v>
      </c>
      <c r="L133" s="28">
        <v>45220</v>
      </c>
      <c r="M133" s="8" t="s">
        <v>871</v>
      </c>
      <c r="N133" s="8" t="s">
        <v>126</v>
      </c>
      <c r="O133" s="35" t="s">
        <v>711</v>
      </c>
      <c r="P133" s="35" t="s">
        <v>409</v>
      </c>
      <c r="Q133" s="8">
        <v>7807025719</v>
      </c>
      <c r="R133" s="49">
        <v>560</v>
      </c>
      <c r="S133" s="144">
        <v>744</v>
      </c>
      <c r="T133" s="49"/>
      <c r="U133" s="49">
        <v>540</v>
      </c>
    </row>
    <row r="134" spans="1:21" x14ac:dyDescent="0.25">
      <c r="A134" s="28">
        <v>45190</v>
      </c>
      <c r="B134" s="8" t="s">
        <v>426</v>
      </c>
      <c r="C134" s="8" t="s">
        <v>181</v>
      </c>
      <c r="D134" s="8" t="s">
        <v>921</v>
      </c>
      <c r="E134" s="8" t="s">
        <v>217</v>
      </c>
      <c r="F134" s="8">
        <v>26413</v>
      </c>
      <c r="G134" s="49">
        <v>210</v>
      </c>
      <c r="H134" s="8">
        <v>716</v>
      </c>
      <c r="I134" s="49"/>
      <c r="J134" s="49">
        <v>180</v>
      </c>
      <c r="L134" s="28">
        <v>45220</v>
      </c>
      <c r="M134" s="8" t="s">
        <v>941</v>
      </c>
      <c r="N134" s="8" t="s">
        <v>652</v>
      </c>
      <c r="O134" s="35" t="s">
        <v>711</v>
      </c>
      <c r="P134" s="35" t="s">
        <v>409</v>
      </c>
      <c r="Q134" s="8">
        <v>7807025717</v>
      </c>
      <c r="R134" s="49">
        <v>560</v>
      </c>
      <c r="S134" s="144">
        <v>744</v>
      </c>
      <c r="T134" s="49"/>
      <c r="U134" s="49">
        <v>520</v>
      </c>
    </row>
    <row r="135" spans="1:21" x14ac:dyDescent="0.25">
      <c r="A135" s="28">
        <v>45190</v>
      </c>
      <c r="B135" s="8" t="s">
        <v>546</v>
      </c>
      <c r="C135" s="8" t="s">
        <v>139</v>
      </c>
      <c r="D135" s="8" t="s">
        <v>264</v>
      </c>
      <c r="E135" s="8" t="s">
        <v>217</v>
      </c>
      <c r="F135" s="8">
        <v>963</v>
      </c>
      <c r="G135" s="49">
        <v>160</v>
      </c>
      <c r="H135" s="8">
        <v>701</v>
      </c>
      <c r="I135" s="49" t="s">
        <v>264</v>
      </c>
      <c r="J135" s="49">
        <v>150</v>
      </c>
      <c r="L135" s="28">
        <v>45222</v>
      </c>
      <c r="M135" s="8" t="s">
        <v>214</v>
      </c>
      <c r="N135" s="8" t="s">
        <v>133</v>
      </c>
      <c r="O135" s="8" t="s">
        <v>972</v>
      </c>
      <c r="P135" s="8" t="s">
        <v>134</v>
      </c>
      <c r="Q135" s="8"/>
      <c r="R135" s="49">
        <v>150</v>
      </c>
      <c r="S135" s="302">
        <v>746</v>
      </c>
      <c r="T135" s="49"/>
      <c r="U135" s="49">
        <v>140</v>
      </c>
    </row>
    <row r="136" spans="1:21" x14ac:dyDescent="0.25">
      <c r="A136" s="28">
        <v>45190</v>
      </c>
      <c r="B136" s="8" t="s">
        <v>70</v>
      </c>
      <c r="C136" s="8" t="s">
        <v>283</v>
      </c>
      <c r="D136" s="8" t="s">
        <v>922</v>
      </c>
      <c r="E136" s="8" t="s">
        <v>923</v>
      </c>
      <c r="F136" s="8"/>
      <c r="G136" s="49">
        <v>150</v>
      </c>
      <c r="H136" s="8">
        <v>719</v>
      </c>
      <c r="I136" s="49"/>
      <c r="J136" s="49">
        <v>140</v>
      </c>
      <c r="L136" s="28">
        <v>45225</v>
      </c>
      <c r="M136" s="8" t="s">
        <v>777</v>
      </c>
      <c r="N136" s="8" t="s">
        <v>139</v>
      </c>
      <c r="O136" s="8" t="s">
        <v>1006</v>
      </c>
      <c r="P136" s="8" t="s">
        <v>929</v>
      </c>
      <c r="Q136" s="8">
        <v>102581</v>
      </c>
      <c r="R136" s="49">
        <v>360</v>
      </c>
      <c r="S136" s="38">
        <v>747</v>
      </c>
      <c r="T136" s="49"/>
      <c r="U136" s="49">
        <v>330</v>
      </c>
    </row>
    <row r="137" spans="1:21" x14ac:dyDescent="0.25">
      <c r="A137" s="28">
        <v>45194</v>
      </c>
      <c r="B137" s="8" t="s">
        <v>683</v>
      </c>
      <c r="C137" s="8" t="s">
        <v>763</v>
      </c>
      <c r="D137" s="8" t="s">
        <v>928</v>
      </c>
      <c r="E137" s="8" t="s">
        <v>929</v>
      </c>
      <c r="F137" s="8">
        <v>140179</v>
      </c>
      <c r="G137" s="49">
        <v>350</v>
      </c>
      <c r="H137" s="8">
        <v>734</v>
      </c>
      <c r="I137" s="49" t="s">
        <v>930</v>
      </c>
      <c r="J137" s="49">
        <v>300</v>
      </c>
      <c r="L137" s="28">
        <v>45225</v>
      </c>
      <c r="M137" s="8" t="s">
        <v>916</v>
      </c>
      <c r="N137" s="8" t="s">
        <v>122</v>
      </c>
      <c r="O137" s="35" t="s">
        <v>711</v>
      </c>
      <c r="P137" s="35" t="s">
        <v>134</v>
      </c>
      <c r="Q137" s="8">
        <v>7807025792</v>
      </c>
      <c r="R137" s="49">
        <v>170</v>
      </c>
      <c r="S137" s="144">
        <v>744</v>
      </c>
      <c r="T137" s="49"/>
      <c r="U137" s="49">
        <v>160</v>
      </c>
    </row>
    <row r="138" spans="1:21" x14ac:dyDescent="0.25">
      <c r="A138" s="28">
        <v>45196</v>
      </c>
      <c r="B138" s="8" t="s">
        <v>743</v>
      </c>
      <c r="C138" s="280" t="s">
        <v>109</v>
      </c>
      <c r="D138" s="8" t="s">
        <v>947</v>
      </c>
      <c r="E138" s="8" t="s">
        <v>679</v>
      </c>
      <c r="F138" s="8"/>
      <c r="G138" s="49">
        <v>230</v>
      </c>
      <c r="H138" s="8">
        <v>720</v>
      </c>
      <c r="I138" s="49"/>
      <c r="J138" s="49">
        <v>210</v>
      </c>
      <c r="L138" s="28">
        <v>45225</v>
      </c>
      <c r="M138" s="8" t="s">
        <v>941</v>
      </c>
      <c r="N138" s="8" t="s">
        <v>652</v>
      </c>
      <c r="O138" s="35" t="s">
        <v>711</v>
      </c>
      <c r="P138" s="35" t="s">
        <v>134</v>
      </c>
      <c r="Q138" s="8"/>
      <c r="R138" s="49">
        <v>170</v>
      </c>
      <c r="S138" s="144">
        <v>744</v>
      </c>
      <c r="T138" s="49"/>
      <c r="U138" s="49">
        <v>160</v>
      </c>
    </row>
    <row r="139" spans="1:21" x14ac:dyDescent="0.25">
      <c r="A139" s="28">
        <v>45198</v>
      </c>
      <c r="B139" s="8" t="s">
        <v>743</v>
      </c>
      <c r="C139" s="280" t="s">
        <v>109</v>
      </c>
      <c r="D139" s="8" t="s">
        <v>947</v>
      </c>
      <c r="E139" s="8" t="s">
        <v>679</v>
      </c>
      <c r="F139" s="8"/>
      <c r="G139" s="49">
        <v>230</v>
      </c>
      <c r="H139" s="8">
        <v>720</v>
      </c>
      <c r="I139" s="49"/>
      <c r="J139" s="49">
        <v>210</v>
      </c>
      <c r="L139" s="28">
        <v>45225</v>
      </c>
      <c r="M139" s="8" t="s">
        <v>941</v>
      </c>
      <c r="N139" s="8" t="s">
        <v>652</v>
      </c>
      <c r="O139" s="35" t="s">
        <v>711</v>
      </c>
      <c r="P139" s="35" t="s">
        <v>409</v>
      </c>
      <c r="Q139" s="8">
        <v>7807025795</v>
      </c>
      <c r="R139" s="49">
        <v>560</v>
      </c>
      <c r="S139" s="144">
        <v>744</v>
      </c>
      <c r="T139" s="49"/>
      <c r="U139" s="49">
        <v>520</v>
      </c>
    </row>
    <row r="140" spans="1:21" x14ac:dyDescent="0.25">
      <c r="A140" s="28"/>
      <c r="B140" s="8"/>
      <c r="C140" s="280"/>
      <c r="D140" s="8"/>
      <c r="E140" s="8"/>
      <c r="F140" s="8"/>
      <c r="G140" s="49"/>
      <c r="H140" s="49"/>
      <c r="I140" s="49"/>
      <c r="J140" s="49"/>
      <c r="L140" s="28">
        <v>45225</v>
      </c>
      <c r="M140" s="8" t="s">
        <v>426</v>
      </c>
      <c r="N140" s="8" t="s">
        <v>181</v>
      </c>
      <c r="O140" s="8" t="s">
        <v>808</v>
      </c>
      <c r="P140" s="8" t="s">
        <v>217</v>
      </c>
      <c r="Q140" s="8">
        <v>171551</v>
      </c>
      <c r="R140" s="49">
        <v>114</v>
      </c>
      <c r="S140" s="49"/>
      <c r="T140" s="49"/>
      <c r="U140" s="49">
        <v>110</v>
      </c>
    </row>
    <row r="141" spans="1:21" x14ac:dyDescent="0.25">
      <c r="A141" s="28"/>
      <c r="B141" s="8"/>
      <c r="C141" s="280"/>
      <c r="D141" s="8"/>
      <c r="E141" s="8"/>
      <c r="F141" s="8"/>
      <c r="G141" s="49"/>
      <c r="H141" s="49"/>
      <c r="I141" s="49"/>
      <c r="J141" s="49"/>
      <c r="L141" s="28">
        <v>45225</v>
      </c>
      <c r="M141" s="8" t="s">
        <v>916</v>
      </c>
      <c r="N141" s="8" t="s">
        <v>122</v>
      </c>
      <c r="O141" s="8" t="s">
        <v>808</v>
      </c>
      <c r="P141" s="8" t="s">
        <v>217</v>
      </c>
      <c r="Q141" s="8">
        <v>171552</v>
      </c>
      <c r="R141" s="49">
        <v>114</v>
      </c>
      <c r="S141" s="49"/>
      <c r="T141" s="49"/>
      <c r="U141" s="49">
        <v>110</v>
      </c>
    </row>
    <row r="142" spans="1:21" x14ac:dyDescent="0.25">
      <c r="A142" s="8"/>
      <c r="B142" s="8"/>
      <c r="G142" s="50"/>
      <c r="H142" s="50"/>
      <c r="I142" s="50"/>
      <c r="J142" s="50"/>
      <c r="L142" s="28">
        <v>45229</v>
      </c>
      <c r="M142" s="8" t="s">
        <v>214</v>
      </c>
      <c r="N142" s="8" t="s">
        <v>133</v>
      </c>
      <c r="O142" s="8" t="s">
        <v>866</v>
      </c>
      <c r="P142" s="8" t="s">
        <v>1009</v>
      </c>
      <c r="Q142" s="8"/>
      <c r="R142" s="49">
        <v>200</v>
      </c>
      <c r="S142" s="49"/>
      <c r="T142" s="49" t="s">
        <v>868</v>
      </c>
      <c r="U142" s="49">
        <v>180</v>
      </c>
    </row>
    <row r="143" spans="1:21" x14ac:dyDescent="0.25">
      <c r="F143" s="13" t="s">
        <v>14</v>
      </c>
      <c r="G143" s="13">
        <f>SUM(G118:G142)</f>
        <v>6160</v>
      </c>
      <c r="H143" s="13"/>
      <c r="I143" s="13"/>
      <c r="J143" s="13">
        <f>SUM(J118:J142)</f>
        <v>5640</v>
      </c>
      <c r="L143" s="28">
        <v>45230</v>
      </c>
      <c r="M143" s="8" t="s">
        <v>777</v>
      </c>
      <c r="N143" s="8" t="s">
        <v>139</v>
      </c>
      <c r="O143" s="8" t="s">
        <v>711</v>
      </c>
      <c r="P143" s="8" t="s">
        <v>745</v>
      </c>
      <c r="Q143" s="38">
        <v>7807025839</v>
      </c>
      <c r="R143" s="49">
        <v>150</v>
      </c>
      <c r="S143" s="118">
        <v>768</v>
      </c>
      <c r="T143" s="49" t="s">
        <v>680</v>
      </c>
      <c r="U143" s="49">
        <v>140</v>
      </c>
    </row>
    <row r="144" spans="1:21" x14ac:dyDescent="0.25">
      <c r="F144" s="13" t="s">
        <v>17</v>
      </c>
      <c r="G144" s="13">
        <f>G143*0.99</f>
        <v>6098.4</v>
      </c>
      <c r="H144" s="10"/>
      <c r="I144" s="10"/>
      <c r="J144" s="10"/>
      <c r="L144" s="28">
        <v>45230</v>
      </c>
      <c r="M144" s="8" t="s">
        <v>1035</v>
      </c>
      <c r="N144" s="8" t="s">
        <v>1036</v>
      </c>
      <c r="O144" s="8" t="s">
        <v>711</v>
      </c>
      <c r="P144" s="8" t="s">
        <v>816</v>
      </c>
      <c r="Q144" s="38">
        <v>7807025876</v>
      </c>
      <c r="R144" s="49">
        <v>600</v>
      </c>
      <c r="S144" s="118">
        <v>768</v>
      </c>
      <c r="T144" s="49" t="s">
        <v>680</v>
      </c>
      <c r="U144" s="49">
        <v>550</v>
      </c>
    </row>
    <row r="145" spans="1:21" ht="15.75" x14ac:dyDescent="0.25">
      <c r="F145" s="316" t="s">
        <v>18</v>
      </c>
      <c r="G145" s="317"/>
      <c r="H145" s="318"/>
      <c r="I145" s="51"/>
      <c r="J145" s="42">
        <f>G144-J143</f>
        <v>458.39999999999964</v>
      </c>
      <c r="L145" s="8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ht="15.75" x14ac:dyDescent="0.25">
      <c r="F146" s="303"/>
      <c r="G146" s="303"/>
      <c r="H146" s="303"/>
      <c r="I146" s="303"/>
      <c r="J146" s="61"/>
      <c r="R146" s="50"/>
      <c r="S146" s="50"/>
      <c r="T146" s="50"/>
      <c r="U146" s="50"/>
    </row>
    <row r="147" spans="1:21" ht="15.75" x14ac:dyDescent="0.25">
      <c r="F147" s="303"/>
      <c r="G147" s="303"/>
      <c r="H147" s="303"/>
      <c r="I147" s="303"/>
      <c r="J147" s="61"/>
      <c r="Q147" s="13" t="s">
        <v>14</v>
      </c>
      <c r="R147" s="13">
        <f>SUM(R117:R145)</f>
        <v>9368</v>
      </c>
      <c r="S147" s="13"/>
      <c r="T147" s="13"/>
      <c r="U147" s="13">
        <f>SUM(U117:U145)</f>
        <v>8440</v>
      </c>
    </row>
    <row r="148" spans="1:21" ht="15.75" x14ac:dyDescent="0.25">
      <c r="F148" s="303"/>
      <c r="G148" s="303"/>
      <c r="H148" s="303"/>
      <c r="I148" s="303"/>
      <c r="J148" s="61"/>
      <c r="Q148" s="13" t="s">
        <v>17</v>
      </c>
      <c r="R148" s="13">
        <f>R147*0.99</f>
        <v>9274.32</v>
      </c>
      <c r="S148" s="10"/>
      <c r="T148" s="10"/>
      <c r="U148" s="10"/>
    </row>
    <row r="149" spans="1:21" ht="15.75" x14ac:dyDescent="0.25">
      <c r="F149" s="303"/>
      <c r="G149" s="303"/>
      <c r="H149" s="303"/>
      <c r="I149" s="303"/>
      <c r="J149" s="61"/>
      <c r="Q149" s="316" t="s">
        <v>18</v>
      </c>
      <c r="R149" s="317"/>
      <c r="S149" s="318"/>
      <c r="T149" s="51"/>
      <c r="U149" s="42">
        <f>R148-U147</f>
        <v>834.31999999999971</v>
      </c>
    </row>
    <row r="152" spans="1:21" ht="23.25" x14ac:dyDescent="0.35">
      <c r="C152" s="333" t="s">
        <v>96</v>
      </c>
      <c r="D152" s="333"/>
      <c r="E152" s="333"/>
      <c r="F152" s="333"/>
      <c r="N152" s="333" t="s">
        <v>0</v>
      </c>
      <c r="O152" s="333"/>
      <c r="P152" s="333"/>
      <c r="Q152" s="333"/>
    </row>
    <row r="153" spans="1:21" x14ac:dyDescent="0.25">
      <c r="A153" s="5" t="s">
        <v>26</v>
      </c>
      <c r="B153" s="5" t="s">
        <v>2</v>
      </c>
      <c r="C153" s="5" t="s">
        <v>3</v>
      </c>
      <c r="D153" s="5" t="s">
        <v>4</v>
      </c>
      <c r="E153" s="5" t="s">
        <v>5</v>
      </c>
      <c r="F153" s="5" t="s">
        <v>6</v>
      </c>
      <c r="G153" s="5" t="s">
        <v>7</v>
      </c>
      <c r="H153" s="5" t="s">
        <v>44</v>
      </c>
      <c r="I153" s="62" t="s">
        <v>84</v>
      </c>
      <c r="J153" s="5" t="s">
        <v>45</v>
      </c>
      <c r="L153" s="5" t="s">
        <v>26</v>
      </c>
      <c r="M153" s="5" t="s">
        <v>2</v>
      </c>
      <c r="N153" s="5" t="s">
        <v>3</v>
      </c>
      <c r="O153" s="5" t="s">
        <v>4</v>
      </c>
      <c r="P153" s="5" t="s">
        <v>5</v>
      </c>
      <c r="Q153" s="5" t="s">
        <v>6</v>
      </c>
      <c r="R153" s="5" t="s">
        <v>7</v>
      </c>
      <c r="S153" s="5" t="s">
        <v>44</v>
      </c>
      <c r="T153" s="62" t="s">
        <v>84</v>
      </c>
      <c r="U153" s="5" t="s">
        <v>45</v>
      </c>
    </row>
    <row r="154" spans="1:21" x14ac:dyDescent="0.25">
      <c r="A154" s="7">
        <v>45244</v>
      </c>
      <c r="B154" s="8" t="s">
        <v>689</v>
      </c>
      <c r="C154" s="8" t="s">
        <v>122</v>
      </c>
      <c r="D154" s="8" t="s">
        <v>679</v>
      </c>
      <c r="E154" s="8" t="s">
        <v>1047</v>
      </c>
      <c r="F154" s="8"/>
      <c r="G154" s="49">
        <v>580</v>
      </c>
      <c r="H154" s="49"/>
      <c r="I154" s="49" t="s">
        <v>868</v>
      </c>
      <c r="J154" s="49">
        <v>560</v>
      </c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7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7"/>
      <c r="B161" s="8"/>
      <c r="C161" s="8"/>
      <c r="D161" s="8"/>
      <c r="E161" s="8"/>
      <c r="F161" s="8"/>
      <c r="G161" s="49"/>
      <c r="H161" s="49"/>
      <c r="I161" s="49"/>
      <c r="J161" s="49"/>
      <c r="L161" s="7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7"/>
      <c r="B162" s="8"/>
      <c r="C162" s="8"/>
      <c r="D162" s="8"/>
      <c r="E162" s="8"/>
      <c r="F162" s="8"/>
      <c r="G162" s="49"/>
      <c r="H162" s="49"/>
      <c r="I162" s="49"/>
      <c r="J162" s="49"/>
      <c r="L162" s="7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7"/>
      <c r="B163" s="8"/>
      <c r="C163" s="8"/>
      <c r="D163" s="8"/>
      <c r="E163" s="8"/>
      <c r="F163" s="8"/>
      <c r="G163" s="49"/>
      <c r="H163" s="49"/>
      <c r="I163" s="49"/>
      <c r="J163" s="49"/>
      <c r="L163" s="7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7"/>
      <c r="B164" s="8"/>
      <c r="C164" s="8"/>
      <c r="D164" s="8"/>
      <c r="E164" s="8"/>
      <c r="F164" s="8"/>
      <c r="G164" s="49"/>
      <c r="H164" s="49"/>
      <c r="I164" s="49"/>
      <c r="J164" s="49"/>
      <c r="L164" s="7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7"/>
      <c r="B165" s="8"/>
      <c r="C165" s="8"/>
      <c r="D165" s="8"/>
      <c r="E165" s="8"/>
      <c r="F165" s="8"/>
      <c r="G165" s="49"/>
      <c r="H165" s="49"/>
      <c r="I165" s="49"/>
      <c r="J165" s="49"/>
      <c r="L165" s="7"/>
      <c r="M165" s="8"/>
      <c r="N165" s="8"/>
      <c r="O165" s="8"/>
      <c r="P165" s="8"/>
      <c r="Q165" s="8"/>
      <c r="R165" s="49"/>
      <c r="S165" s="49"/>
      <c r="T165" s="49"/>
      <c r="U165" s="49"/>
    </row>
    <row r="166" spans="1:21" x14ac:dyDescent="0.25">
      <c r="A166" s="7"/>
      <c r="B166" s="8"/>
      <c r="C166" s="8"/>
      <c r="D166" s="8"/>
      <c r="E166" s="8"/>
      <c r="F166" s="8"/>
      <c r="G166" s="49"/>
      <c r="H166" s="49"/>
      <c r="I166" s="49"/>
      <c r="J166" s="49"/>
      <c r="L166" s="7"/>
      <c r="M166" s="8"/>
      <c r="N166" s="8"/>
      <c r="O166" s="8"/>
      <c r="P166" s="8"/>
      <c r="Q166" s="8"/>
      <c r="R166" s="49"/>
      <c r="S166" s="49"/>
      <c r="T166" s="49"/>
      <c r="U166" s="49"/>
    </row>
    <row r="167" spans="1:21" x14ac:dyDescent="0.25">
      <c r="A167" s="7"/>
      <c r="B167" s="8"/>
      <c r="C167" s="8"/>
      <c r="D167" s="8"/>
      <c r="E167" s="8"/>
      <c r="F167" s="8"/>
      <c r="G167" s="49"/>
      <c r="H167" s="49"/>
      <c r="I167" s="49"/>
      <c r="J167" s="49"/>
      <c r="L167" s="7"/>
      <c r="M167" s="8"/>
      <c r="N167" s="8"/>
      <c r="O167" s="8"/>
      <c r="P167" s="8"/>
      <c r="Q167" s="8"/>
      <c r="R167" s="49"/>
      <c r="S167" s="49"/>
      <c r="T167" s="49"/>
      <c r="U167" s="49"/>
    </row>
    <row r="168" spans="1:21" x14ac:dyDescent="0.25">
      <c r="A168" s="7"/>
      <c r="B168" s="8"/>
      <c r="C168" s="8"/>
      <c r="D168" s="8"/>
      <c r="E168" s="8"/>
      <c r="F168" s="8"/>
      <c r="G168" s="49"/>
      <c r="H168" s="49"/>
      <c r="I168" s="49"/>
      <c r="J168" s="49"/>
      <c r="L168" s="7"/>
      <c r="M168" s="8"/>
      <c r="N168" s="8"/>
      <c r="O168" s="8"/>
      <c r="P168" s="8"/>
      <c r="Q168" s="8"/>
      <c r="R168" s="49"/>
      <c r="S168" s="49"/>
      <c r="T168" s="49"/>
      <c r="U168" s="49"/>
    </row>
    <row r="169" spans="1:21" x14ac:dyDescent="0.25">
      <c r="A169" s="8"/>
      <c r="B169" s="8"/>
      <c r="C169" s="8"/>
      <c r="D169" s="8"/>
      <c r="E169" s="8"/>
      <c r="F169" s="8"/>
      <c r="G169" s="49"/>
      <c r="H169" s="49"/>
      <c r="I169" s="49"/>
      <c r="J169" s="49"/>
      <c r="L169" s="8"/>
      <c r="M169" s="8"/>
      <c r="N169" s="8"/>
      <c r="O169" s="8"/>
      <c r="P169" s="8"/>
      <c r="Q169" s="8"/>
      <c r="R169" s="49"/>
      <c r="S169" s="49"/>
      <c r="T169" s="49"/>
      <c r="U169" s="49"/>
    </row>
    <row r="170" spans="1:21" x14ac:dyDescent="0.25">
      <c r="A170" s="8"/>
      <c r="B170" s="8"/>
      <c r="C170" s="8"/>
      <c r="D170" s="8"/>
      <c r="E170" s="8"/>
      <c r="F170" s="8"/>
      <c r="G170" s="49"/>
      <c r="H170" s="49"/>
      <c r="I170" s="49"/>
      <c r="J170" s="49"/>
      <c r="L170" s="8"/>
      <c r="M170" s="8"/>
      <c r="N170" s="8"/>
      <c r="O170" s="8"/>
      <c r="P170" s="8"/>
      <c r="Q170" s="8"/>
      <c r="R170" s="49"/>
      <c r="S170" s="49"/>
      <c r="T170" s="49"/>
      <c r="U170" s="49"/>
    </row>
    <row r="171" spans="1:21" x14ac:dyDescent="0.25">
      <c r="A171" s="8"/>
      <c r="B171" s="8"/>
      <c r="C171" s="8"/>
      <c r="D171" s="8"/>
      <c r="E171" s="8"/>
      <c r="F171" s="8"/>
      <c r="G171" s="49"/>
      <c r="H171" s="49"/>
      <c r="I171" s="49"/>
      <c r="J171" s="49"/>
      <c r="L171" s="8"/>
      <c r="M171" s="8"/>
      <c r="N171" s="8"/>
      <c r="O171" s="8"/>
      <c r="P171" s="8"/>
      <c r="Q171" s="8"/>
      <c r="R171" s="49"/>
      <c r="S171" s="49"/>
      <c r="T171" s="49"/>
      <c r="U171" s="49"/>
    </row>
    <row r="172" spans="1:21" x14ac:dyDescent="0.25">
      <c r="A172" s="8"/>
      <c r="B172" s="8"/>
      <c r="C172" s="8"/>
      <c r="D172" s="8"/>
      <c r="E172" s="8"/>
      <c r="F172" s="8"/>
      <c r="G172" s="49"/>
      <c r="H172" s="49"/>
      <c r="I172" s="49"/>
      <c r="J172" s="49"/>
      <c r="L172" s="8"/>
      <c r="M172" s="8"/>
      <c r="N172" s="8"/>
      <c r="O172" s="8"/>
      <c r="P172" s="8"/>
      <c r="Q172" s="8"/>
      <c r="R172" s="49"/>
      <c r="S172" s="49"/>
      <c r="T172" s="49"/>
      <c r="U172" s="49"/>
    </row>
    <row r="173" spans="1:21" x14ac:dyDescent="0.25">
      <c r="A173" s="8"/>
      <c r="B173" s="8"/>
      <c r="C173" s="8"/>
      <c r="D173" s="8"/>
      <c r="E173" s="8"/>
      <c r="F173" s="8"/>
      <c r="G173" s="49"/>
      <c r="H173" s="49"/>
      <c r="I173" s="49"/>
      <c r="J173" s="49"/>
      <c r="L173" s="8"/>
      <c r="M173" s="8"/>
      <c r="N173" s="8"/>
      <c r="O173" s="8"/>
      <c r="P173" s="8"/>
      <c r="Q173" s="8"/>
      <c r="R173" s="49"/>
      <c r="S173" s="49"/>
      <c r="T173" s="49"/>
      <c r="U173" s="49"/>
    </row>
    <row r="174" spans="1:21" x14ac:dyDescent="0.25">
      <c r="G174" s="50"/>
      <c r="H174" s="50"/>
      <c r="I174" s="50"/>
      <c r="J174" s="50"/>
      <c r="R174" s="50"/>
      <c r="S174" s="50"/>
      <c r="T174" s="50"/>
      <c r="U174" s="50"/>
    </row>
    <row r="175" spans="1:21" x14ac:dyDescent="0.25">
      <c r="F175" s="13" t="s">
        <v>14</v>
      </c>
      <c r="G175" s="13">
        <f>SUM(G154:G174)</f>
        <v>580</v>
      </c>
      <c r="H175" s="13">
        <f>SUM(H168:H174)</f>
        <v>0</v>
      </c>
      <c r="I175" s="13"/>
      <c r="J175" s="13">
        <f>SUM(J154:J174)</f>
        <v>560</v>
      </c>
      <c r="Q175" s="13" t="s">
        <v>14</v>
      </c>
      <c r="R175" s="13">
        <f>SUM(R154:R174)</f>
        <v>0</v>
      </c>
      <c r="S175" s="13">
        <f>SUM(S168:S174)</f>
        <v>0</v>
      </c>
      <c r="T175" s="13"/>
      <c r="U175" s="13">
        <f>SUM(U154:U174)</f>
        <v>0</v>
      </c>
    </row>
    <row r="176" spans="1:21" x14ac:dyDescent="0.25">
      <c r="F176" s="13" t="s">
        <v>17</v>
      </c>
      <c r="G176" s="13">
        <f>G175*0.99</f>
        <v>574.20000000000005</v>
      </c>
      <c r="H176" s="10"/>
      <c r="I176" s="10"/>
      <c r="J176" s="10"/>
      <c r="Q176" s="13" t="s">
        <v>17</v>
      </c>
      <c r="R176" s="13">
        <f>R175*0.99</f>
        <v>0</v>
      </c>
      <c r="S176" s="10"/>
      <c r="T176" s="10"/>
      <c r="U176" s="10"/>
    </row>
    <row r="177" spans="6:21" ht="15.75" x14ac:dyDescent="0.25">
      <c r="F177" s="316" t="s">
        <v>18</v>
      </c>
      <c r="G177" s="317"/>
      <c r="H177" s="318"/>
      <c r="I177" s="51"/>
      <c r="J177" s="42">
        <f>G176-J175</f>
        <v>14.200000000000045</v>
      </c>
      <c r="Q177" s="316" t="s">
        <v>18</v>
      </c>
      <c r="R177" s="317"/>
      <c r="S177" s="318"/>
      <c r="T177" s="51"/>
      <c r="U177" s="42">
        <f>R176-U175</f>
        <v>0</v>
      </c>
    </row>
  </sheetData>
  <mergeCells count="24">
    <mergeCell ref="Q177:S177"/>
    <mergeCell ref="F145:H145"/>
    <mergeCell ref="Q149:S149"/>
    <mergeCell ref="C152:F152"/>
    <mergeCell ref="N152:Q152"/>
    <mergeCell ref="F177:H177"/>
    <mergeCell ref="C87:F87"/>
    <mergeCell ref="N86:Q86"/>
    <mergeCell ref="F113:H113"/>
    <mergeCell ref="Q112:S112"/>
    <mergeCell ref="C116:F116"/>
    <mergeCell ref="N115:Q115"/>
    <mergeCell ref="F55:H55"/>
    <mergeCell ref="Q55:S55"/>
    <mergeCell ref="C59:F59"/>
    <mergeCell ref="N59:Q59"/>
    <mergeCell ref="F84:H84"/>
    <mergeCell ref="Q83:S83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8" tint="0.59999389629810485"/>
  </sheetPr>
  <dimension ref="A1:AF168"/>
  <sheetViews>
    <sheetView topLeftCell="A135" workbookViewId="0">
      <selection activeCell="K146" sqref="K14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17" max="17" width="4.5703125" customWidth="1"/>
    <col min="19" max="19" width="9" customWidth="1"/>
    <col min="20" max="20" width="9.140625" customWidth="1"/>
    <col min="21" max="21" width="12.5703125" customWidth="1"/>
  </cols>
  <sheetData>
    <row r="1" spans="1:21" ht="23.25" x14ac:dyDescent="0.35">
      <c r="C1" s="333" t="s">
        <v>24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316" t="s">
        <v>18</v>
      </c>
      <c r="G26" s="317"/>
      <c r="H26" s="318"/>
      <c r="I26" s="51"/>
      <c r="J26" s="42">
        <f>G25-J24</f>
        <v>18</v>
      </c>
      <c r="Q26" s="316" t="s">
        <v>18</v>
      </c>
      <c r="R26" s="317"/>
      <c r="S26" s="318"/>
      <c r="T26" s="51"/>
      <c r="U26" s="42">
        <f>R25-U24</f>
        <v>31</v>
      </c>
    </row>
    <row r="30" spans="1:32" ht="26.25" x14ac:dyDescent="0.4">
      <c r="C30" s="333" t="s">
        <v>101</v>
      </c>
      <c r="D30" s="333"/>
      <c r="E30" s="333"/>
      <c r="F30" s="333"/>
      <c r="H30" s="170" t="s">
        <v>567</v>
      </c>
      <c r="I30" s="170">
        <v>544</v>
      </c>
      <c r="N30" s="333" t="s">
        <v>89</v>
      </c>
      <c r="O30" s="333"/>
      <c r="P30" s="333"/>
      <c r="Q30" s="333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316" t="s">
        <v>18</v>
      </c>
      <c r="G55" s="317"/>
      <c r="H55" s="318"/>
      <c r="I55" s="51"/>
      <c r="J55" s="42">
        <f>G54-J53</f>
        <v>28.5</v>
      </c>
      <c r="Q55" s="316" t="s">
        <v>18</v>
      </c>
      <c r="R55" s="317"/>
      <c r="S55" s="318"/>
      <c r="T55" s="51"/>
      <c r="U55" s="42">
        <f>R54-U53</f>
        <v>80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2" x14ac:dyDescent="0.25">
      <c r="G81" s="50"/>
      <c r="H81" s="50"/>
      <c r="I81" s="50"/>
      <c r="J81" s="50"/>
      <c r="R81" s="50"/>
      <c r="S81" s="50"/>
      <c r="T81" s="50"/>
      <c r="U81" s="50"/>
    </row>
    <row r="82" spans="1:22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2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2" ht="15.75" x14ac:dyDescent="0.25">
      <c r="F84" s="316" t="s">
        <v>18</v>
      </c>
      <c r="G84" s="317"/>
      <c r="H84" s="318"/>
      <c r="I84" s="51"/>
      <c r="J84" s="42">
        <f>G83-J82</f>
        <v>56.5</v>
      </c>
      <c r="Q84" s="316" t="s">
        <v>18</v>
      </c>
      <c r="R84" s="317"/>
      <c r="S84" s="318"/>
      <c r="T84" s="51"/>
      <c r="U84" s="42">
        <f>R83-U82</f>
        <v>0</v>
      </c>
    </row>
    <row r="87" spans="1:22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2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10</v>
      </c>
      <c r="U88" s="5" t="s">
        <v>45</v>
      </c>
    </row>
    <row r="89" spans="1:22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777</v>
      </c>
      <c r="N89" s="8" t="s">
        <v>139</v>
      </c>
      <c r="O89" s="8" t="s">
        <v>809</v>
      </c>
      <c r="P89" s="8" t="s">
        <v>193</v>
      </c>
      <c r="Q89" s="8"/>
      <c r="R89" s="49">
        <v>400</v>
      </c>
      <c r="S89" s="49"/>
      <c r="T89" s="8">
        <v>713</v>
      </c>
      <c r="U89" s="49">
        <v>375</v>
      </c>
    </row>
    <row r="90" spans="1:22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777</v>
      </c>
      <c r="N90" s="8" t="s">
        <v>139</v>
      </c>
      <c r="O90" s="8" t="s">
        <v>862</v>
      </c>
      <c r="P90" s="8" t="s">
        <v>316</v>
      </c>
      <c r="Q90" s="8"/>
      <c r="R90" s="49">
        <v>150</v>
      </c>
      <c r="S90" s="49"/>
      <c r="T90" s="8">
        <v>713</v>
      </c>
      <c r="U90" s="49">
        <v>130</v>
      </c>
    </row>
    <row r="91" spans="1:22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825</v>
      </c>
      <c r="N91" s="8" t="s">
        <v>126</v>
      </c>
      <c r="O91" s="8" t="s">
        <v>455</v>
      </c>
      <c r="P91" s="8" t="s">
        <v>837</v>
      </c>
      <c r="Q91" s="8"/>
      <c r="R91" s="49">
        <v>330</v>
      </c>
      <c r="S91" s="49">
        <v>90</v>
      </c>
      <c r="T91" s="8">
        <v>713</v>
      </c>
      <c r="U91" s="49">
        <v>310</v>
      </c>
      <c r="V91" s="283">
        <v>220</v>
      </c>
    </row>
    <row r="92" spans="1:22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2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2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2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2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880</v>
      </c>
      <c r="S110" s="13">
        <f>SUM(S103:S109)</f>
        <v>0</v>
      </c>
      <c r="T110" s="13"/>
      <c r="U110" s="13">
        <f>SUM(U89:U109)</f>
        <v>815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836</v>
      </c>
      <c r="S111" s="10"/>
      <c r="T111" s="10"/>
      <c r="U111" s="10"/>
    </row>
    <row r="112" spans="1:21" ht="15.75" x14ac:dyDescent="0.25">
      <c r="F112" s="316" t="s">
        <v>18</v>
      </c>
      <c r="G112" s="317"/>
      <c r="H112" s="318"/>
      <c r="I112" s="51"/>
      <c r="J112" s="42">
        <f>G111-J110</f>
        <v>0</v>
      </c>
      <c r="Q112" s="316" t="s">
        <v>18</v>
      </c>
      <c r="R112" s="317"/>
      <c r="S112" s="318"/>
      <c r="T112" s="51"/>
      <c r="U112" s="42">
        <f>R111-U110</f>
        <v>21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112">
        <v>756</v>
      </c>
      <c r="J117" s="49">
        <v>350</v>
      </c>
      <c r="L117" s="7">
        <v>45210</v>
      </c>
      <c r="M117" s="8" t="s">
        <v>777</v>
      </c>
      <c r="N117" s="8" t="s">
        <v>139</v>
      </c>
      <c r="O117" s="8" t="s">
        <v>974</v>
      </c>
      <c r="P117" s="8" t="s">
        <v>217</v>
      </c>
      <c r="Q117" s="8"/>
      <c r="R117" s="49">
        <v>230</v>
      </c>
      <c r="S117" s="49"/>
      <c r="T117" s="49"/>
      <c r="U117" s="49">
        <v>200</v>
      </c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862</v>
      </c>
      <c r="E118" s="8" t="s">
        <v>131</v>
      </c>
      <c r="F118" s="8"/>
      <c r="G118" s="49">
        <v>150</v>
      </c>
      <c r="H118" s="49"/>
      <c r="I118" s="112">
        <v>756</v>
      </c>
      <c r="J118" s="49">
        <v>130</v>
      </c>
      <c r="L118" s="7">
        <v>45211</v>
      </c>
      <c r="M118" s="8" t="s">
        <v>689</v>
      </c>
      <c r="N118" s="8" t="s">
        <v>141</v>
      </c>
      <c r="O118" s="8" t="s">
        <v>974</v>
      </c>
      <c r="P118" s="8" t="s">
        <v>217</v>
      </c>
      <c r="Q118" s="8"/>
      <c r="R118" s="49">
        <v>230</v>
      </c>
      <c r="S118" s="49"/>
      <c r="T118" s="49"/>
      <c r="U118" s="49">
        <v>200</v>
      </c>
    </row>
    <row r="119" spans="1:21" x14ac:dyDescent="0.25">
      <c r="A119" s="7">
        <v>45176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300</v>
      </c>
      <c r="H119" s="49"/>
      <c r="I119" s="112">
        <v>756</v>
      </c>
      <c r="J119" s="49">
        <v>250</v>
      </c>
      <c r="L119" s="7">
        <v>45223</v>
      </c>
      <c r="M119" s="8" t="s">
        <v>777</v>
      </c>
      <c r="N119" s="8" t="s">
        <v>139</v>
      </c>
      <c r="O119" s="8" t="s">
        <v>455</v>
      </c>
      <c r="P119" s="8" t="s">
        <v>950</v>
      </c>
      <c r="Q119" s="8"/>
      <c r="R119" s="49">
        <v>390</v>
      </c>
      <c r="S119" s="49"/>
      <c r="T119" s="49"/>
      <c r="U119" s="49">
        <v>350</v>
      </c>
    </row>
    <row r="120" spans="1:21" x14ac:dyDescent="0.25">
      <c r="A120" s="7">
        <v>45197</v>
      </c>
      <c r="B120" s="8" t="s">
        <v>870</v>
      </c>
      <c r="C120" s="8" t="s">
        <v>122</v>
      </c>
      <c r="D120" s="8" t="s">
        <v>948</v>
      </c>
      <c r="E120" s="8" t="s">
        <v>949</v>
      </c>
      <c r="F120" s="8">
        <v>64564</v>
      </c>
      <c r="G120" s="49">
        <v>260</v>
      </c>
      <c r="H120" s="49"/>
      <c r="I120" s="112">
        <v>756</v>
      </c>
      <c r="J120" s="49">
        <v>230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45197</v>
      </c>
      <c r="B121" s="8" t="s">
        <v>194</v>
      </c>
      <c r="C121" s="8" t="s">
        <v>139</v>
      </c>
      <c r="D121" s="8" t="s">
        <v>195</v>
      </c>
      <c r="E121" s="8" t="s">
        <v>950</v>
      </c>
      <c r="F121" s="8"/>
      <c r="G121" s="49">
        <v>330</v>
      </c>
      <c r="H121" s="49"/>
      <c r="I121" s="112">
        <v>756</v>
      </c>
      <c r="J121" s="49">
        <v>290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1420</v>
      </c>
      <c r="H138" s="13">
        <f>SUM(H131:H137)</f>
        <v>0</v>
      </c>
      <c r="I138" s="13"/>
      <c r="J138" s="13">
        <f>SUM(J117:J137)</f>
        <v>1250</v>
      </c>
      <c r="Q138" s="13" t="s">
        <v>14</v>
      </c>
      <c r="R138" s="13">
        <f>SUM(R117:R137)</f>
        <v>850</v>
      </c>
      <c r="S138" s="13">
        <f>SUM(S131:S137)</f>
        <v>0</v>
      </c>
      <c r="T138" s="13"/>
      <c r="U138" s="13">
        <f>SUM(U117:U137)</f>
        <v>750</v>
      </c>
    </row>
    <row r="139" spans="1:21" x14ac:dyDescent="0.25">
      <c r="F139" s="13" t="s">
        <v>17</v>
      </c>
      <c r="G139" s="13">
        <f>G138*0.95</f>
        <v>1349</v>
      </c>
      <c r="H139" s="10"/>
      <c r="I139" s="10"/>
      <c r="J139" s="10"/>
      <c r="Q139" s="13" t="s">
        <v>17</v>
      </c>
      <c r="R139" s="13">
        <f>R138*0.95</f>
        <v>807.5</v>
      </c>
      <c r="S139" s="10"/>
      <c r="T139" s="10"/>
      <c r="U139" s="10"/>
    </row>
    <row r="140" spans="1:21" ht="15.75" x14ac:dyDescent="0.25">
      <c r="F140" s="316" t="s">
        <v>18</v>
      </c>
      <c r="G140" s="317"/>
      <c r="H140" s="318"/>
      <c r="I140" s="51"/>
      <c r="J140" s="42">
        <f>G139-J138</f>
        <v>99</v>
      </c>
      <c r="Q140" s="316" t="s">
        <v>18</v>
      </c>
      <c r="R140" s="317"/>
      <c r="S140" s="318"/>
      <c r="T140" s="51"/>
      <c r="U140" s="42">
        <f>R139-U138</f>
        <v>57.5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>
        <v>45238</v>
      </c>
      <c r="B145" s="28" t="s">
        <v>546</v>
      </c>
      <c r="C145" s="8" t="s">
        <v>139</v>
      </c>
      <c r="D145" s="8" t="s">
        <v>1031</v>
      </c>
      <c r="E145" s="8" t="s">
        <v>1037</v>
      </c>
      <c r="F145" s="8"/>
      <c r="G145" s="49">
        <v>450</v>
      </c>
      <c r="H145" s="49"/>
      <c r="I145" s="49"/>
      <c r="J145" s="49">
        <v>410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>
        <v>45239</v>
      </c>
      <c r="B146" s="8" t="s">
        <v>546</v>
      </c>
      <c r="C146" s="8" t="s">
        <v>139</v>
      </c>
      <c r="D146" s="8" t="s">
        <v>455</v>
      </c>
      <c r="E146" s="8" t="s">
        <v>427</v>
      </c>
      <c r="F146" s="8"/>
      <c r="G146" s="49">
        <v>300</v>
      </c>
      <c r="H146" s="49"/>
      <c r="I146" s="49"/>
      <c r="J146" s="49">
        <v>270</v>
      </c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750</v>
      </c>
      <c r="H166" s="13">
        <f>SUM(H159:H165)</f>
        <v>0</v>
      </c>
      <c r="I166" s="13"/>
      <c r="J166" s="13">
        <f>SUM(J145:J165)</f>
        <v>680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G166*0.94</f>
        <v>705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6" t="s">
        <v>18</v>
      </c>
      <c r="G168" s="317"/>
      <c r="H168" s="318"/>
      <c r="I168" s="51"/>
      <c r="J168" s="42">
        <f>G167-J166</f>
        <v>25</v>
      </c>
      <c r="Q168" s="316" t="s">
        <v>18</v>
      </c>
      <c r="R168" s="317"/>
      <c r="S168" s="3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9" tint="-0.499984740745262"/>
  </sheetPr>
  <dimension ref="B1:Q164"/>
  <sheetViews>
    <sheetView topLeftCell="E118" workbookViewId="0">
      <selection activeCell="K138" sqref="K138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6" t="s">
        <v>24</v>
      </c>
      <c r="D1" s="336"/>
      <c r="E1" s="336"/>
      <c r="F1" s="54"/>
      <c r="L1" s="336" t="s">
        <v>87</v>
      </c>
      <c r="M1" s="336"/>
      <c r="N1" s="336"/>
      <c r="O1" s="54"/>
    </row>
    <row r="2" spans="2:17" ht="27" x14ac:dyDescent="0.35">
      <c r="C2" s="336"/>
      <c r="D2" s="336"/>
      <c r="E2" s="336"/>
      <c r="F2" s="54"/>
      <c r="L2" s="336"/>
      <c r="M2" s="336"/>
      <c r="N2" s="33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7" t="s">
        <v>40</v>
      </c>
      <c r="D21" s="338"/>
      <c r="E21" s="338"/>
      <c r="F21" s="339"/>
      <c r="G21" s="334">
        <f>SUM(G5:G20)</f>
        <v>0</v>
      </c>
      <c r="H21" s="8"/>
      <c r="K21" s="8"/>
      <c r="L21" s="337" t="s">
        <v>40</v>
      </c>
      <c r="M21" s="338"/>
      <c r="N21" s="338"/>
      <c r="O21" s="339"/>
      <c r="P21" s="334">
        <f>SUM(P5:P20)</f>
        <v>0</v>
      </c>
      <c r="Q21" s="8"/>
    </row>
    <row r="22" spans="2:17" ht="15" customHeight="1" x14ac:dyDescent="0.25">
      <c r="B22" s="8"/>
      <c r="C22" s="340"/>
      <c r="D22" s="341"/>
      <c r="E22" s="341"/>
      <c r="F22" s="342"/>
      <c r="G22" s="335"/>
      <c r="H22" s="8"/>
      <c r="K22" s="8"/>
      <c r="L22" s="340"/>
      <c r="M22" s="341"/>
      <c r="N22" s="341"/>
      <c r="O22" s="342"/>
      <c r="P22" s="335"/>
      <c r="Q22" s="8"/>
    </row>
    <row r="28" spans="2:17" ht="27" x14ac:dyDescent="0.35">
      <c r="C28" s="336" t="s">
        <v>88</v>
      </c>
      <c r="D28" s="336"/>
      <c r="E28" s="336"/>
      <c r="F28" s="54"/>
      <c r="L28" s="336" t="s">
        <v>89</v>
      </c>
      <c r="M28" s="336"/>
      <c r="N28" s="336"/>
      <c r="O28" s="54"/>
    </row>
    <row r="29" spans="2:17" ht="27" x14ac:dyDescent="0.35">
      <c r="C29" s="336"/>
      <c r="D29" s="336"/>
      <c r="E29" s="336"/>
      <c r="F29" s="54"/>
      <c r="L29" s="336"/>
      <c r="M29" s="336"/>
      <c r="N29" s="33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7" t="s">
        <v>40</v>
      </c>
      <c r="D48" s="338"/>
      <c r="E48" s="338"/>
      <c r="F48" s="339"/>
      <c r="G48" s="334">
        <f>SUM(G32:G47)</f>
        <v>0</v>
      </c>
      <c r="H48" s="8"/>
      <c r="K48" s="8"/>
      <c r="L48" s="337" t="s">
        <v>40</v>
      </c>
      <c r="M48" s="338"/>
      <c r="N48" s="338"/>
      <c r="O48" s="339"/>
      <c r="P48" s="334">
        <f>SUM(P32:P47)</f>
        <v>0</v>
      </c>
      <c r="Q48" s="8"/>
    </row>
    <row r="49" spans="2:17" x14ac:dyDescent="0.25">
      <c r="B49" s="8"/>
      <c r="C49" s="340"/>
      <c r="D49" s="341"/>
      <c r="E49" s="341"/>
      <c r="F49" s="342"/>
      <c r="G49" s="335"/>
      <c r="H49" s="8"/>
      <c r="K49" s="8"/>
      <c r="L49" s="340"/>
      <c r="M49" s="341"/>
      <c r="N49" s="341"/>
      <c r="O49" s="342"/>
      <c r="P49" s="335"/>
      <c r="Q49" s="8"/>
    </row>
    <row r="55" spans="2:17" ht="27" x14ac:dyDescent="0.35">
      <c r="C55" s="336" t="s">
        <v>97</v>
      </c>
      <c r="D55" s="336"/>
      <c r="E55" s="336"/>
      <c r="F55" s="54"/>
      <c r="L55" s="336" t="s">
        <v>91</v>
      </c>
      <c r="M55" s="336"/>
      <c r="N55" s="336"/>
      <c r="O55" s="54"/>
    </row>
    <row r="56" spans="2:17" ht="27" x14ac:dyDescent="0.35">
      <c r="C56" s="336"/>
      <c r="D56" s="336"/>
      <c r="E56" s="336"/>
      <c r="F56" s="54"/>
      <c r="L56" s="336"/>
      <c r="M56" s="336"/>
      <c r="N56" s="33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7" t="s">
        <v>40</v>
      </c>
      <c r="D75" s="338"/>
      <c r="E75" s="338"/>
      <c r="F75" s="339"/>
      <c r="G75" s="334">
        <f>SUM(G59:G74)</f>
        <v>0</v>
      </c>
      <c r="H75" s="8"/>
      <c r="K75" s="8"/>
      <c r="L75" s="337" t="s">
        <v>40</v>
      </c>
      <c r="M75" s="338"/>
      <c r="N75" s="338"/>
      <c r="O75" s="339"/>
      <c r="P75" s="334">
        <f>SUM(P59:P74)</f>
        <v>0</v>
      </c>
      <c r="Q75" s="8"/>
    </row>
    <row r="76" spans="2:17" x14ac:dyDescent="0.25">
      <c r="B76" s="8"/>
      <c r="C76" s="340"/>
      <c r="D76" s="341"/>
      <c r="E76" s="341"/>
      <c r="F76" s="342"/>
      <c r="G76" s="335"/>
      <c r="H76" s="8"/>
      <c r="K76" s="8"/>
      <c r="L76" s="340"/>
      <c r="M76" s="341"/>
      <c r="N76" s="341"/>
      <c r="O76" s="342"/>
      <c r="P76" s="335"/>
      <c r="Q76" s="8"/>
    </row>
    <row r="82" spans="2:17" ht="27" x14ac:dyDescent="0.35">
      <c r="C82" s="336" t="s">
        <v>92</v>
      </c>
      <c r="D82" s="336"/>
      <c r="E82" s="336"/>
      <c r="F82" s="54"/>
      <c r="L82" s="336" t="s">
        <v>93</v>
      </c>
      <c r="M82" s="336"/>
      <c r="N82" s="336"/>
      <c r="O82" s="54"/>
    </row>
    <row r="83" spans="2:17" ht="27" x14ac:dyDescent="0.35">
      <c r="C83" s="336"/>
      <c r="D83" s="336"/>
      <c r="E83" s="336"/>
      <c r="F83" s="54"/>
      <c r="L83" s="336"/>
      <c r="M83" s="336"/>
      <c r="N83" s="33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783</v>
      </c>
      <c r="M85" s="35" t="s">
        <v>784</v>
      </c>
      <c r="N85" s="35" t="s">
        <v>75</v>
      </c>
      <c r="O85" s="35" t="s">
        <v>791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782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770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771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790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800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777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830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782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37" t="s">
        <v>40</v>
      </c>
      <c r="D107" s="338"/>
      <c r="E107" s="338"/>
      <c r="F107" s="339"/>
      <c r="G107" s="334">
        <f>SUM(G86:G106)</f>
        <v>0</v>
      </c>
      <c r="H107" s="8"/>
      <c r="K107" s="8"/>
      <c r="L107" s="337" t="s">
        <v>40</v>
      </c>
      <c r="M107" s="338"/>
      <c r="N107" s="338"/>
      <c r="O107" s="339"/>
      <c r="P107" s="334">
        <f>SUM(P86:P106)</f>
        <v>3440</v>
      </c>
      <c r="Q107" s="8"/>
    </row>
    <row r="108" spans="2:17" x14ac:dyDescent="0.25">
      <c r="B108" s="8"/>
      <c r="C108" s="340"/>
      <c r="D108" s="341"/>
      <c r="E108" s="341"/>
      <c r="F108" s="342"/>
      <c r="G108" s="335"/>
      <c r="H108" s="8"/>
      <c r="K108" s="8"/>
      <c r="L108" s="340"/>
      <c r="M108" s="341"/>
      <c r="N108" s="341"/>
      <c r="O108" s="342"/>
      <c r="P108" s="335"/>
      <c r="Q108" s="8"/>
    </row>
    <row r="115" spans="2:17" ht="27" x14ac:dyDescent="0.35">
      <c r="C115" s="336" t="s">
        <v>844</v>
      </c>
      <c r="D115" s="336"/>
      <c r="E115" s="336"/>
      <c r="F115" s="54"/>
      <c r="L115" s="336" t="s">
        <v>99</v>
      </c>
      <c r="M115" s="336"/>
      <c r="N115" s="336"/>
      <c r="O115" s="54"/>
    </row>
    <row r="116" spans="2:17" ht="27" x14ac:dyDescent="0.35">
      <c r="C116" s="336"/>
      <c r="D116" s="336"/>
      <c r="E116" s="336"/>
      <c r="F116" s="54"/>
      <c r="L116" s="336"/>
      <c r="M116" s="336"/>
      <c r="N116" s="336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783</v>
      </c>
      <c r="D118" s="35" t="s">
        <v>784</v>
      </c>
      <c r="E118" s="35" t="s">
        <v>75</v>
      </c>
      <c r="F118" s="35" t="s">
        <v>791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216"/>
      <c r="D119" s="216"/>
      <c r="E119" s="216"/>
      <c r="F119" s="216"/>
      <c r="G119" s="216"/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782</v>
      </c>
      <c r="C120" s="216"/>
      <c r="D120" s="216"/>
      <c r="E120" s="216"/>
      <c r="F120" s="216"/>
      <c r="G120" s="216">
        <f>F120+E120+D120+C120</f>
        <v>0</v>
      </c>
      <c r="H120" s="8"/>
      <c r="K120" s="8" t="s">
        <v>69</v>
      </c>
      <c r="L120" s="10"/>
      <c r="M120" s="8"/>
      <c r="N120" s="10"/>
      <c r="O120" s="10">
        <f t="shared" ref="O120:O127" si="1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216"/>
      <c r="D121" s="216"/>
      <c r="E121" s="216"/>
      <c r="F121" s="216"/>
      <c r="G121" s="216">
        <f t="shared" ref="G121:G139" si="2">F121+E121+D121+C121</f>
        <v>0</v>
      </c>
      <c r="H121" s="8"/>
      <c r="K121" s="8" t="s">
        <v>22</v>
      </c>
      <c r="L121" s="10"/>
      <c r="M121" s="8">
        <v>1</v>
      </c>
      <c r="N121" s="10">
        <v>100</v>
      </c>
      <c r="O121" s="10">
        <f t="shared" si="1"/>
        <v>100</v>
      </c>
      <c r="P121" s="10">
        <f>N121+L121</f>
        <v>100</v>
      </c>
      <c r="Q121" s="8"/>
    </row>
    <row r="122" spans="2:17" x14ac:dyDescent="0.25">
      <c r="B122" s="8" t="s">
        <v>743</v>
      </c>
      <c r="C122" s="216"/>
      <c r="D122" s="216"/>
      <c r="E122" s="216"/>
      <c r="F122" s="216"/>
      <c r="G122" s="216">
        <f t="shared" si="2"/>
        <v>0</v>
      </c>
      <c r="H122" s="8"/>
      <c r="K122" s="8" t="s">
        <v>13</v>
      </c>
      <c r="L122" s="10"/>
      <c r="M122" s="8">
        <v>2</v>
      </c>
      <c r="N122" s="10"/>
      <c r="O122" s="10">
        <f t="shared" si="1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216"/>
      <c r="D123" s="216"/>
      <c r="E123" s="216"/>
      <c r="F123" s="216">
        <v>20</v>
      </c>
      <c r="G123" s="216">
        <f t="shared" si="2"/>
        <v>20</v>
      </c>
      <c r="H123" s="8"/>
      <c r="K123" s="8" t="s">
        <v>70</v>
      </c>
      <c r="L123" s="10"/>
      <c r="M123" s="8">
        <v>2</v>
      </c>
      <c r="N123" s="10"/>
      <c r="O123" s="10">
        <f t="shared" si="1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216"/>
      <c r="D124" s="216">
        <v>100</v>
      </c>
      <c r="E124" s="216"/>
      <c r="F124" s="216"/>
      <c r="G124" s="216">
        <f t="shared" si="2"/>
        <v>100</v>
      </c>
      <c r="H124" s="8"/>
      <c r="K124" s="8" t="s">
        <v>23</v>
      </c>
      <c r="L124" s="10">
        <v>41</v>
      </c>
      <c r="M124" s="8">
        <v>1</v>
      </c>
      <c r="N124" s="10">
        <v>100</v>
      </c>
      <c r="O124" s="10">
        <f t="shared" si="1"/>
        <v>100</v>
      </c>
      <c r="P124" s="10">
        <f>N124*M124+L124</f>
        <v>141</v>
      </c>
      <c r="Q124" s="8"/>
    </row>
    <row r="125" spans="2:17" x14ac:dyDescent="0.25">
      <c r="B125" s="8" t="s">
        <v>13</v>
      </c>
      <c r="C125" s="216"/>
      <c r="D125" s="216"/>
      <c r="E125" s="216"/>
      <c r="F125" s="216">
        <v>20</v>
      </c>
      <c r="G125" s="216">
        <f t="shared" si="2"/>
        <v>20</v>
      </c>
      <c r="H125" s="8"/>
      <c r="K125" s="8" t="s">
        <v>34</v>
      </c>
      <c r="L125" s="10"/>
      <c r="M125" s="8">
        <v>1</v>
      </c>
      <c r="N125" s="10"/>
      <c r="O125" s="10">
        <f t="shared" si="1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216"/>
      <c r="D126" s="216"/>
      <c r="E126" s="216"/>
      <c r="F126" s="216"/>
      <c r="G126" s="216">
        <f t="shared" si="2"/>
        <v>0</v>
      </c>
      <c r="H126" s="8"/>
      <c r="K126" s="8" t="s">
        <v>71</v>
      </c>
      <c r="L126" s="10"/>
      <c r="M126" s="8">
        <v>1</v>
      </c>
      <c r="N126" s="10"/>
      <c r="O126" s="10">
        <f t="shared" si="1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216"/>
      <c r="D127" s="216">
        <v>100</v>
      </c>
      <c r="E127" s="216"/>
      <c r="F127" s="216"/>
      <c r="G127" s="216">
        <f t="shared" si="2"/>
        <v>100</v>
      </c>
      <c r="H127" s="8"/>
      <c r="K127" s="8" t="s">
        <v>72</v>
      </c>
      <c r="L127" s="10"/>
      <c r="M127" s="8">
        <v>1</v>
      </c>
      <c r="N127" s="10">
        <v>100</v>
      </c>
      <c r="O127" s="10">
        <f t="shared" si="1"/>
        <v>100</v>
      </c>
      <c r="P127" s="10">
        <f>N127*M127+L127</f>
        <v>100</v>
      </c>
      <c r="Q127" s="8"/>
    </row>
    <row r="128" spans="2:17" x14ac:dyDescent="0.25">
      <c r="B128" s="8" t="s">
        <v>770</v>
      </c>
      <c r="C128" s="216"/>
      <c r="D128" s="216"/>
      <c r="E128" s="216"/>
      <c r="F128" s="216"/>
      <c r="G128" s="216">
        <f t="shared" si="2"/>
        <v>0</v>
      </c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 t="s">
        <v>771</v>
      </c>
      <c r="C129" s="216"/>
      <c r="D129" s="216"/>
      <c r="E129" s="216"/>
      <c r="F129" s="216"/>
      <c r="G129" s="216">
        <f t="shared" si="2"/>
        <v>0</v>
      </c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 t="s">
        <v>790</v>
      </c>
      <c r="C130" s="216"/>
      <c r="D130" s="216"/>
      <c r="E130" s="216"/>
      <c r="F130" s="216"/>
      <c r="G130" s="216">
        <f t="shared" si="2"/>
        <v>0</v>
      </c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 t="s">
        <v>800</v>
      </c>
      <c r="C131" s="216"/>
      <c r="D131" s="216"/>
      <c r="E131" s="216"/>
      <c r="F131" s="216"/>
      <c r="G131" s="216">
        <f t="shared" si="2"/>
        <v>0</v>
      </c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 t="s">
        <v>777</v>
      </c>
      <c r="C132" s="216"/>
      <c r="D132" s="216"/>
      <c r="E132" s="216"/>
      <c r="F132" s="216"/>
      <c r="G132" s="216">
        <f t="shared" si="2"/>
        <v>0</v>
      </c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 t="s">
        <v>830</v>
      </c>
      <c r="C133" s="216"/>
      <c r="D133" s="216"/>
      <c r="E133" s="216"/>
      <c r="F133" s="216"/>
      <c r="G133" s="216">
        <f t="shared" si="2"/>
        <v>0</v>
      </c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 t="s">
        <v>22</v>
      </c>
      <c r="C134" s="216"/>
      <c r="D134" s="216">
        <v>100</v>
      </c>
      <c r="E134" s="216"/>
      <c r="F134" s="216"/>
      <c r="G134" s="216">
        <f t="shared" si="2"/>
        <v>100</v>
      </c>
      <c r="H134" s="8"/>
      <c r="K134" s="8"/>
      <c r="L134" s="10"/>
      <c r="M134" s="8"/>
      <c r="N134" s="8"/>
      <c r="O134" s="10"/>
      <c r="P134" s="10"/>
      <c r="Q134" s="8"/>
    </row>
    <row r="135" spans="2:17" ht="15" customHeight="1" x14ac:dyDescent="0.25">
      <c r="B135" s="8" t="s">
        <v>743</v>
      </c>
      <c r="C135" s="216"/>
      <c r="D135" s="216"/>
      <c r="E135" s="216"/>
      <c r="F135" s="216"/>
      <c r="G135" s="216">
        <f t="shared" si="2"/>
        <v>0</v>
      </c>
      <c r="H135" s="8"/>
      <c r="K135" s="8"/>
      <c r="L135" s="337" t="s">
        <v>40</v>
      </c>
      <c r="M135" s="338"/>
      <c r="N135" s="338"/>
      <c r="O135" s="339"/>
      <c r="P135" s="334">
        <f>SUM(P119:P134)</f>
        <v>341</v>
      </c>
      <c r="Q135" s="8"/>
    </row>
    <row r="136" spans="2:17" ht="15" customHeight="1" x14ac:dyDescent="0.25">
      <c r="B136" s="8" t="s">
        <v>782</v>
      </c>
      <c r="C136" s="216"/>
      <c r="D136" s="216"/>
      <c r="E136" s="216"/>
      <c r="F136" s="216"/>
      <c r="G136" s="216">
        <f t="shared" si="2"/>
        <v>0</v>
      </c>
      <c r="H136" s="8"/>
      <c r="K136" s="8"/>
      <c r="L136" s="340"/>
      <c r="M136" s="341"/>
      <c r="N136" s="341"/>
      <c r="O136" s="342"/>
      <c r="P136" s="335"/>
      <c r="Q136" s="8"/>
    </row>
    <row r="137" spans="2:17" x14ac:dyDescent="0.25">
      <c r="B137" s="8"/>
      <c r="C137" s="8"/>
      <c r="D137" s="10"/>
      <c r="E137" s="10"/>
      <c r="F137" s="10"/>
      <c r="G137" s="216">
        <f t="shared" si="2"/>
        <v>0</v>
      </c>
      <c r="H137" s="8"/>
    </row>
    <row r="138" spans="2:17" x14ac:dyDescent="0.25">
      <c r="B138" s="8"/>
      <c r="C138" s="8"/>
      <c r="D138" s="10"/>
      <c r="E138" s="10"/>
      <c r="F138" s="10"/>
      <c r="G138" s="216">
        <f t="shared" si="2"/>
        <v>0</v>
      </c>
      <c r="H138" s="8"/>
    </row>
    <row r="139" spans="2:17" x14ac:dyDescent="0.25">
      <c r="B139" s="8"/>
      <c r="C139" s="10"/>
      <c r="D139" s="10"/>
      <c r="E139" s="10"/>
      <c r="F139" s="10"/>
      <c r="G139" s="216">
        <f t="shared" si="2"/>
        <v>0</v>
      </c>
      <c r="H139" s="8"/>
    </row>
    <row r="140" spans="2:17" x14ac:dyDescent="0.25">
      <c r="B140" s="8"/>
      <c r="C140" s="337" t="s">
        <v>40</v>
      </c>
      <c r="D140" s="338"/>
      <c r="E140" s="338"/>
      <c r="F140" s="339"/>
      <c r="G140" s="343">
        <f>SUM(G119:G139)</f>
        <v>340</v>
      </c>
      <c r="H140" s="8"/>
    </row>
    <row r="141" spans="2:17" x14ac:dyDescent="0.25">
      <c r="B141" s="8"/>
      <c r="C141" s="340"/>
      <c r="D141" s="341"/>
      <c r="E141" s="341"/>
      <c r="F141" s="342"/>
      <c r="G141" s="344"/>
      <c r="H141" s="8"/>
    </row>
    <row r="142" spans="2:17" x14ac:dyDescent="0.25">
      <c r="G142" s="212"/>
    </row>
    <row r="143" spans="2:17" ht="27" x14ac:dyDescent="0.35">
      <c r="C143" s="336" t="s">
        <v>96</v>
      </c>
      <c r="D143" s="336"/>
      <c r="E143" s="336"/>
      <c r="F143" s="54"/>
      <c r="L143" s="336" t="s">
        <v>0</v>
      </c>
      <c r="M143" s="336"/>
      <c r="N143" s="336"/>
      <c r="O143" s="54"/>
    </row>
    <row r="144" spans="2:17" ht="27" x14ac:dyDescent="0.35">
      <c r="C144" s="336"/>
      <c r="D144" s="336"/>
      <c r="E144" s="336"/>
      <c r="F144" s="54"/>
      <c r="L144" s="336"/>
      <c r="M144" s="336"/>
      <c r="N144" s="336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37" t="s">
        <v>40</v>
      </c>
      <c r="D163" s="338"/>
      <c r="E163" s="338"/>
      <c r="F163" s="339"/>
      <c r="G163" s="334">
        <f>SUM(G147:G162)</f>
        <v>0</v>
      </c>
      <c r="H163" s="8"/>
      <c r="K163" s="8"/>
      <c r="L163" s="337" t="s">
        <v>40</v>
      </c>
      <c r="M163" s="338"/>
      <c r="N163" s="338"/>
      <c r="O163" s="339"/>
      <c r="P163" s="334">
        <f>SUM(P147:P162)</f>
        <v>0</v>
      </c>
      <c r="Q163" s="8"/>
    </row>
    <row r="164" spans="2:17" x14ac:dyDescent="0.25">
      <c r="B164" s="8"/>
      <c r="C164" s="340"/>
      <c r="D164" s="341"/>
      <c r="E164" s="341"/>
      <c r="F164" s="342"/>
      <c r="G164" s="335"/>
      <c r="H164" s="8"/>
      <c r="K164" s="8"/>
      <c r="L164" s="340"/>
      <c r="M164" s="341"/>
      <c r="N164" s="341"/>
      <c r="O164" s="342"/>
      <c r="P164" s="335"/>
      <c r="Q164" s="8"/>
    </row>
  </sheetData>
  <mergeCells count="36">
    <mergeCell ref="P163:P164"/>
    <mergeCell ref="C115:E116"/>
    <mergeCell ref="L115:N116"/>
    <mergeCell ref="L135:O136"/>
    <mergeCell ref="P135:P136"/>
    <mergeCell ref="C143:E144"/>
    <mergeCell ref="L143:N144"/>
    <mergeCell ref="C163:F164"/>
    <mergeCell ref="G163:G164"/>
    <mergeCell ref="L163:O164"/>
    <mergeCell ref="C140:F141"/>
    <mergeCell ref="G140:G141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</mergeCells>
  <pageMargins left="0.7" right="0.7" top="0.75" bottom="0.75" header="0.3" footer="0.3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U168"/>
  <sheetViews>
    <sheetView topLeftCell="I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333" t="s">
        <v>0</v>
      </c>
      <c r="D1" s="333"/>
      <c r="E1" s="333"/>
      <c r="F1" s="333"/>
      <c r="N1" s="333" t="s">
        <v>87</v>
      </c>
      <c r="O1" s="333"/>
      <c r="P1" s="333"/>
      <c r="Q1" s="33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316" t="s">
        <v>18</v>
      </c>
      <c r="G26" s="317"/>
      <c r="H26" s="318"/>
      <c r="I26" s="51"/>
      <c r="J26" s="42">
        <f>G25-J24</f>
        <v>58.549999999999955</v>
      </c>
      <c r="Q26" s="316" t="s">
        <v>18</v>
      </c>
      <c r="R26" s="317"/>
      <c r="S26" s="318"/>
      <c r="T26" s="51"/>
      <c r="U26" s="42">
        <f>T24-U24</f>
        <v>115</v>
      </c>
    </row>
    <row r="30" spans="1:21" ht="23.25" x14ac:dyDescent="0.35">
      <c r="C30" s="333" t="s">
        <v>101</v>
      </c>
      <c r="D30" s="333"/>
      <c r="E30" s="333"/>
      <c r="F30" s="333"/>
      <c r="N30" s="333" t="s">
        <v>89</v>
      </c>
      <c r="O30" s="333"/>
      <c r="P30" s="333"/>
      <c r="Q30" s="333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316" t="s">
        <v>18</v>
      </c>
      <c r="G55" s="317"/>
      <c r="H55" s="318"/>
      <c r="I55" s="51"/>
      <c r="J55" s="42">
        <f>G54-J53</f>
        <v>0</v>
      </c>
      <c r="Q55" s="316" t="s">
        <v>18</v>
      </c>
      <c r="R55" s="317"/>
      <c r="S55" s="318"/>
      <c r="T55" s="51"/>
      <c r="U55" s="42">
        <f>R54-U53</f>
        <v>0</v>
      </c>
    </row>
    <row r="59" spans="1:21" ht="23.25" x14ac:dyDescent="0.35">
      <c r="C59" s="333" t="s">
        <v>97</v>
      </c>
      <c r="D59" s="333"/>
      <c r="E59" s="333"/>
      <c r="F59" s="333"/>
      <c r="N59" s="333" t="s">
        <v>91</v>
      </c>
      <c r="O59" s="333"/>
      <c r="P59" s="333"/>
      <c r="Q59" s="333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316" t="s">
        <v>18</v>
      </c>
      <c r="G84" s="317"/>
      <c r="H84" s="318"/>
      <c r="I84" s="51"/>
      <c r="J84" s="42">
        <f>G83-J82</f>
        <v>0</v>
      </c>
      <c r="Q84" s="316" t="s">
        <v>18</v>
      </c>
      <c r="R84" s="317"/>
      <c r="S84" s="318"/>
      <c r="T84" s="51"/>
      <c r="U84" s="42">
        <f>R83-U82</f>
        <v>0</v>
      </c>
    </row>
    <row r="87" spans="1:21" ht="23.25" x14ac:dyDescent="0.35">
      <c r="C87" s="333" t="s">
        <v>92</v>
      </c>
      <c r="D87" s="333"/>
      <c r="E87" s="333"/>
      <c r="F87" s="333"/>
      <c r="N87" s="333" t="s">
        <v>93</v>
      </c>
      <c r="O87" s="333"/>
      <c r="P87" s="333"/>
      <c r="Q87" s="333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316" t="s">
        <v>18</v>
      </c>
      <c r="G112" s="317"/>
      <c r="H112" s="318"/>
      <c r="I112" s="51"/>
      <c r="J112" s="42">
        <f>G111-J110</f>
        <v>0</v>
      </c>
      <c r="Q112" s="316" t="s">
        <v>18</v>
      </c>
      <c r="R112" s="317"/>
      <c r="S112" s="318"/>
      <c r="T112" s="51"/>
      <c r="U112" s="42">
        <f>R111-U110</f>
        <v>0</v>
      </c>
    </row>
    <row r="115" spans="1:21" ht="23.25" x14ac:dyDescent="0.35">
      <c r="C115" s="333" t="s">
        <v>94</v>
      </c>
      <c r="D115" s="333"/>
      <c r="E115" s="333"/>
      <c r="F115" s="333"/>
      <c r="N115" s="333" t="s">
        <v>99</v>
      </c>
      <c r="O115" s="333"/>
      <c r="P115" s="333"/>
      <c r="Q115" s="333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316" t="s">
        <v>18</v>
      </c>
      <c r="G140" s="317"/>
      <c r="H140" s="318"/>
      <c r="I140" s="51"/>
      <c r="J140" s="42">
        <f>G139-J138</f>
        <v>0</v>
      </c>
      <c r="Q140" s="316" t="s">
        <v>18</v>
      </c>
      <c r="R140" s="317"/>
      <c r="S140" s="318"/>
      <c r="T140" s="51"/>
      <c r="U140" s="42">
        <f>R139-U138</f>
        <v>0</v>
      </c>
    </row>
    <row r="143" spans="1:21" ht="23.25" x14ac:dyDescent="0.35">
      <c r="C143" s="333" t="s">
        <v>96</v>
      </c>
      <c r="D143" s="333"/>
      <c r="E143" s="333"/>
      <c r="F143" s="333"/>
      <c r="N143" s="333" t="s">
        <v>0</v>
      </c>
      <c r="O143" s="333"/>
      <c r="P143" s="333"/>
      <c r="Q143" s="333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316" t="s">
        <v>18</v>
      </c>
      <c r="G168" s="317"/>
      <c r="H168" s="318"/>
      <c r="I168" s="51"/>
      <c r="J168" s="42">
        <f>G167-J166</f>
        <v>0</v>
      </c>
      <c r="Q168" s="316" t="s">
        <v>18</v>
      </c>
      <c r="R168" s="317"/>
      <c r="S168" s="318"/>
      <c r="T168" s="51"/>
      <c r="U168" s="42">
        <f>R167-U166</f>
        <v>0</v>
      </c>
    </row>
  </sheetData>
  <mergeCells count="24">
    <mergeCell ref="F140:H140"/>
    <mergeCell ref="Q140:S140"/>
    <mergeCell ref="C143:F143"/>
    <mergeCell ref="N143:Q143"/>
    <mergeCell ref="F168:H168"/>
    <mergeCell ref="Q168:S168"/>
    <mergeCell ref="C87:F87"/>
    <mergeCell ref="N87:Q87"/>
    <mergeCell ref="F112:H112"/>
    <mergeCell ref="Q112:S112"/>
    <mergeCell ref="C115:F115"/>
    <mergeCell ref="N115:Q115"/>
    <mergeCell ref="F55:H55"/>
    <mergeCell ref="Q55:S55"/>
    <mergeCell ref="C59:F59"/>
    <mergeCell ref="N59:Q59"/>
    <mergeCell ref="F84:H84"/>
    <mergeCell ref="Q84:S84"/>
    <mergeCell ref="C1:F1"/>
    <mergeCell ref="F26:H26"/>
    <mergeCell ref="N1:Q1"/>
    <mergeCell ref="Q26:S26"/>
    <mergeCell ref="C30:F30"/>
    <mergeCell ref="N30:Q30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T347"/>
  <sheetViews>
    <sheetView topLeftCell="A305" zoomScale="80" zoomScaleNormal="80" workbookViewId="0">
      <selection activeCell="I327" sqref="I327"/>
    </sheetView>
  </sheetViews>
  <sheetFormatPr baseColWidth="10" defaultRowHeight="15" x14ac:dyDescent="0.25"/>
  <cols>
    <col min="1" max="1" width="12.140625" customWidth="1"/>
    <col min="2" max="2" width="16.7109375" customWidth="1"/>
    <col min="3" max="4" width="13.85546875" customWidth="1"/>
    <col min="5" max="5" width="10.28515625" customWidth="1"/>
    <col min="9" max="9" width="15.28515625" customWidth="1"/>
    <col min="13" max="13" width="12.42578125" customWidth="1"/>
    <col min="14" max="14" width="19.28515625" customWidth="1"/>
    <col min="15" max="15" width="9.28515625" customWidth="1"/>
    <col min="16" max="16" width="14.8554687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319" t="s">
        <v>24</v>
      </c>
      <c r="C1" s="320"/>
      <c r="D1" s="320"/>
      <c r="E1" s="320"/>
      <c r="F1" s="321"/>
      <c r="G1" s="8"/>
      <c r="H1" s="8"/>
      <c r="I1" s="8"/>
      <c r="J1" s="22"/>
      <c r="M1" s="7"/>
      <c r="N1" s="319" t="s">
        <v>87</v>
      </c>
      <c r="O1" s="320"/>
      <c r="P1" s="320"/>
      <c r="Q1" s="320"/>
      <c r="R1" s="32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316" t="s">
        <v>18</v>
      </c>
      <c r="F53" s="317"/>
      <c r="G53" s="317"/>
      <c r="H53" s="318"/>
      <c r="I53" s="18">
        <f>F52-I51</f>
        <v>429.39999999999964</v>
      </c>
      <c r="Q53" s="316" t="s">
        <v>18</v>
      </c>
      <c r="R53" s="317"/>
      <c r="S53" s="317"/>
      <c r="T53" s="318"/>
      <c r="U53" s="18">
        <f>R52-U51</f>
        <v>508.6230000000005</v>
      </c>
      <c r="V53" s="255"/>
    </row>
    <row r="59" spans="1:23" ht="31.5" x14ac:dyDescent="0.5">
      <c r="A59" s="7"/>
      <c r="B59" s="319" t="s">
        <v>88</v>
      </c>
      <c r="C59" s="320"/>
      <c r="D59" s="320"/>
      <c r="E59" s="320"/>
      <c r="F59" s="321"/>
      <c r="G59" s="8"/>
      <c r="H59" s="8"/>
      <c r="I59" s="8"/>
      <c r="J59" s="22"/>
      <c r="M59" s="7"/>
      <c r="N59" s="319" t="s">
        <v>89</v>
      </c>
      <c r="O59" s="320"/>
      <c r="P59" s="320"/>
      <c r="Q59" s="320"/>
      <c r="R59" s="32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316" t="s">
        <v>18</v>
      </c>
      <c r="R110" s="317"/>
      <c r="S110" s="317"/>
      <c r="T110" s="318"/>
      <c r="U110" s="18">
        <f>R109-U108</f>
        <v>419.80000000000018</v>
      </c>
      <c r="V110" s="255"/>
    </row>
    <row r="111" spans="1:23" x14ac:dyDescent="0.25">
      <c r="E111" s="316" t="s">
        <v>18</v>
      </c>
      <c r="F111" s="317"/>
      <c r="G111" s="317"/>
      <c r="H111" s="318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315"/>
      <c r="R113" s="315"/>
      <c r="S113" s="315"/>
      <c r="T113" s="315"/>
      <c r="U113" s="159"/>
      <c r="V113" s="159"/>
    </row>
    <row r="117" spans="1:23" ht="31.5" x14ac:dyDescent="0.5">
      <c r="A117" s="7"/>
      <c r="B117" s="319" t="s">
        <v>97</v>
      </c>
      <c r="C117" s="320"/>
      <c r="D117" s="320"/>
      <c r="E117" s="320"/>
      <c r="F117" s="321"/>
      <c r="G117" s="8"/>
      <c r="H117" s="8"/>
      <c r="I117" s="8"/>
      <c r="J117" s="22"/>
      <c r="M117" s="7"/>
      <c r="N117" s="319" t="s">
        <v>91</v>
      </c>
      <c r="O117" s="320"/>
      <c r="P117" s="320"/>
      <c r="Q117" s="320"/>
      <c r="R117" s="32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316" t="s">
        <v>18</v>
      </c>
      <c r="F168" s="317"/>
      <c r="G168" s="317"/>
      <c r="H168" s="318"/>
      <c r="I168" s="18">
        <f>F167-I166</f>
        <v>461.29999999999927</v>
      </c>
      <c r="Q168" s="316" t="s">
        <v>18</v>
      </c>
      <c r="R168" s="317"/>
      <c r="S168" s="317"/>
      <c r="T168" s="318"/>
      <c r="U168" s="18">
        <f>R167-U166</f>
        <v>537.30000000000018</v>
      </c>
      <c r="V168" s="255"/>
    </row>
    <row r="175" spans="1:23" ht="31.5" x14ac:dyDescent="0.5">
      <c r="A175" s="7"/>
      <c r="B175" s="319" t="s">
        <v>98</v>
      </c>
      <c r="C175" s="320"/>
      <c r="D175" s="320"/>
      <c r="E175" s="320"/>
      <c r="F175" s="321"/>
      <c r="G175" s="8"/>
      <c r="H175" s="8"/>
      <c r="I175" s="8"/>
      <c r="J175" s="22"/>
      <c r="M175" s="7"/>
      <c r="N175" s="319" t="s">
        <v>93</v>
      </c>
      <c r="O175" s="320"/>
      <c r="P175" s="320"/>
      <c r="Q175" s="320"/>
      <c r="R175" s="32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801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802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115">
        <v>696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825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115">
        <v>696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115">
        <v>696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115">
        <v>696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115">
        <v>696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115">
        <v>696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115">
        <v>696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843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115">
        <v>696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316" t="s">
        <v>18</v>
      </c>
      <c r="F227" s="317"/>
      <c r="G227" s="317"/>
      <c r="H227" s="318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316" t="s">
        <v>18</v>
      </c>
      <c r="R228" s="317"/>
      <c r="S228" s="317"/>
      <c r="T228" s="318"/>
      <c r="U228" s="18">
        <f>R227-U226</f>
        <v>554.79999999999927</v>
      </c>
      <c r="V228" s="255"/>
    </row>
    <row r="234" spans="1:23" ht="31.5" x14ac:dyDescent="0.5">
      <c r="A234" s="7"/>
      <c r="B234" s="319" t="s">
        <v>94</v>
      </c>
      <c r="C234" s="320"/>
      <c r="D234" s="320"/>
      <c r="E234" s="320"/>
      <c r="F234" s="32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319" t="s">
        <v>99</v>
      </c>
      <c r="O235" s="320"/>
      <c r="P235" s="320"/>
      <c r="Q235" s="320"/>
      <c r="R235" s="32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200</v>
      </c>
      <c r="G236" s="8" t="s">
        <v>117</v>
      </c>
      <c r="H236" s="8"/>
      <c r="I236" s="14">
        <v>180</v>
      </c>
      <c r="J236" s="22">
        <v>692</v>
      </c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>
        <v>1017</v>
      </c>
      <c r="F237" s="14">
        <v>350</v>
      </c>
      <c r="G237" s="8" t="s">
        <v>136</v>
      </c>
      <c r="H237" s="8"/>
      <c r="I237" s="14">
        <v>330</v>
      </c>
      <c r="J237" s="22">
        <v>692</v>
      </c>
      <c r="M237" s="7">
        <v>45203</v>
      </c>
      <c r="N237" s="8" t="s">
        <v>777</v>
      </c>
      <c r="O237" s="8" t="s">
        <v>21</v>
      </c>
      <c r="P237" s="8" t="s">
        <v>217</v>
      </c>
      <c r="Q237" s="8">
        <v>1057</v>
      </c>
      <c r="R237" s="14">
        <v>180</v>
      </c>
      <c r="S237" s="8" t="s">
        <v>139</v>
      </c>
      <c r="T237" s="8"/>
      <c r="U237" s="14">
        <v>170</v>
      </c>
      <c r="V237" s="14"/>
      <c r="W237" s="22">
        <v>729</v>
      </c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>
        <v>1020</v>
      </c>
      <c r="F238" s="21">
        <v>600</v>
      </c>
      <c r="G238" s="8" t="s">
        <v>283</v>
      </c>
      <c r="H238" s="8"/>
      <c r="I238" s="14">
        <v>570</v>
      </c>
      <c r="J238" s="22">
        <v>692</v>
      </c>
      <c r="M238" s="7">
        <v>45203</v>
      </c>
      <c r="N238" s="8" t="s">
        <v>70</v>
      </c>
      <c r="O238" s="8" t="s">
        <v>21</v>
      </c>
      <c r="P238" s="8" t="s">
        <v>217</v>
      </c>
      <c r="Q238" s="8">
        <v>1059</v>
      </c>
      <c r="R238" s="14">
        <v>180</v>
      </c>
      <c r="S238" s="8" t="s">
        <v>139</v>
      </c>
      <c r="T238" s="8"/>
      <c r="U238" s="14">
        <v>170</v>
      </c>
      <c r="V238" s="14"/>
      <c r="W238" s="22">
        <v>729</v>
      </c>
    </row>
    <row r="239" spans="1:23" x14ac:dyDescent="0.25">
      <c r="A239" s="7">
        <v>45175</v>
      </c>
      <c r="B239" s="8" t="s">
        <v>858</v>
      </c>
      <c r="C239" s="8" t="s">
        <v>140</v>
      </c>
      <c r="D239" s="8" t="s">
        <v>556</v>
      </c>
      <c r="E239" s="8">
        <v>14538</v>
      </c>
      <c r="F239" s="21">
        <v>600</v>
      </c>
      <c r="G239" s="8" t="s">
        <v>685</v>
      </c>
      <c r="H239" s="8"/>
      <c r="I239" s="14">
        <v>550</v>
      </c>
      <c r="J239" s="22">
        <v>692</v>
      </c>
      <c r="M239" s="7">
        <v>45203</v>
      </c>
      <c r="N239" s="8" t="s">
        <v>933</v>
      </c>
      <c r="O239" s="8" t="s">
        <v>21</v>
      </c>
      <c r="P239" s="8" t="s">
        <v>217</v>
      </c>
      <c r="Q239" s="8">
        <v>1060</v>
      </c>
      <c r="R239" s="21">
        <v>100</v>
      </c>
      <c r="S239" s="8" t="s">
        <v>694</v>
      </c>
      <c r="T239" s="8"/>
      <c r="U239" s="14">
        <v>80</v>
      </c>
      <c r="V239" s="14"/>
      <c r="W239" s="22">
        <v>729</v>
      </c>
    </row>
    <row r="240" spans="1:23" x14ac:dyDescent="0.25">
      <c r="A240" s="7">
        <v>45182</v>
      </c>
      <c r="B240" s="8" t="s">
        <v>877</v>
      </c>
      <c r="C240" s="8" t="s">
        <v>140</v>
      </c>
      <c r="D240" s="8" t="s">
        <v>556</v>
      </c>
      <c r="E240" s="8">
        <v>1026</v>
      </c>
      <c r="F240" s="21">
        <v>600</v>
      </c>
      <c r="G240" s="8" t="s">
        <v>788</v>
      </c>
      <c r="H240" s="8"/>
      <c r="I240" s="14">
        <v>550</v>
      </c>
      <c r="J240" s="22">
        <v>692</v>
      </c>
      <c r="M240" s="7">
        <v>45205</v>
      </c>
      <c r="N240" s="8" t="s">
        <v>70</v>
      </c>
      <c r="O240" s="8" t="s">
        <v>21</v>
      </c>
      <c r="P240" s="8" t="s">
        <v>217</v>
      </c>
      <c r="Q240" s="38">
        <v>1066</v>
      </c>
      <c r="R240" s="21">
        <v>180</v>
      </c>
      <c r="S240" s="8" t="s">
        <v>117</v>
      </c>
      <c r="T240" s="8"/>
      <c r="U240" s="14">
        <v>170</v>
      </c>
      <c r="V240" s="14"/>
      <c r="W240" s="22">
        <v>729</v>
      </c>
    </row>
    <row r="241" spans="1:23" x14ac:dyDescent="0.25">
      <c r="A241" s="94">
        <v>45183</v>
      </c>
      <c r="B241" s="35" t="s">
        <v>902</v>
      </c>
      <c r="C241" s="35" t="s">
        <v>140</v>
      </c>
      <c r="D241" s="35" t="s">
        <v>211</v>
      </c>
      <c r="E241" s="35">
        <v>1029</v>
      </c>
      <c r="F241" s="202">
        <v>220</v>
      </c>
      <c r="G241" s="35"/>
      <c r="H241" s="35" t="s">
        <v>906</v>
      </c>
      <c r="I241" s="202">
        <v>190</v>
      </c>
      <c r="J241" s="22">
        <v>692</v>
      </c>
      <c r="M241" s="7">
        <v>45205</v>
      </c>
      <c r="N241" s="8" t="s">
        <v>426</v>
      </c>
      <c r="O241" s="8" t="s">
        <v>21</v>
      </c>
      <c r="P241" s="8" t="s">
        <v>217</v>
      </c>
      <c r="Q241" s="38">
        <v>1064</v>
      </c>
      <c r="R241" s="21">
        <v>180</v>
      </c>
      <c r="S241" s="8" t="s">
        <v>181</v>
      </c>
      <c r="T241" s="8"/>
      <c r="U241" s="14">
        <v>170</v>
      </c>
      <c r="V241" s="14"/>
      <c r="W241" s="22">
        <v>729</v>
      </c>
    </row>
    <row r="242" spans="1:23" x14ac:dyDescent="0.25">
      <c r="A242" s="7">
        <v>45184</v>
      </c>
      <c r="B242" s="8" t="s">
        <v>236</v>
      </c>
      <c r="C242" s="8" t="s">
        <v>140</v>
      </c>
      <c r="D242" s="8" t="s">
        <v>131</v>
      </c>
      <c r="E242" s="8">
        <v>1031</v>
      </c>
      <c r="F242" s="21">
        <v>180</v>
      </c>
      <c r="G242" s="8" t="s">
        <v>117</v>
      </c>
      <c r="H242" s="8"/>
      <c r="I242" s="14">
        <v>170</v>
      </c>
      <c r="J242" s="22">
        <v>692</v>
      </c>
      <c r="M242" s="7">
        <v>45206</v>
      </c>
      <c r="N242" s="8" t="s">
        <v>326</v>
      </c>
      <c r="O242" s="8" t="s">
        <v>21</v>
      </c>
      <c r="P242" s="8" t="s">
        <v>217</v>
      </c>
      <c r="Q242" s="38">
        <v>1067</v>
      </c>
      <c r="R242" s="21">
        <v>180</v>
      </c>
      <c r="S242" s="8" t="s">
        <v>141</v>
      </c>
      <c r="T242" s="8"/>
      <c r="U242" s="14">
        <v>170</v>
      </c>
      <c r="V242" s="14"/>
      <c r="W242" s="22">
        <v>729</v>
      </c>
    </row>
    <row r="243" spans="1:23" x14ac:dyDescent="0.25">
      <c r="A243" s="7">
        <v>45184</v>
      </c>
      <c r="B243" s="8" t="s">
        <v>149</v>
      </c>
      <c r="C243" s="8" t="s">
        <v>140</v>
      </c>
      <c r="D243" s="8" t="s">
        <v>131</v>
      </c>
      <c r="E243" s="8">
        <v>1031</v>
      </c>
      <c r="F243" s="21">
        <v>180</v>
      </c>
      <c r="G243" s="8" t="s">
        <v>136</v>
      </c>
      <c r="H243" s="8"/>
      <c r="I243" s="14">
        <v>170</v>
      </c>
      <c r="J243" s="22">
        <v>692</v>
      </c>
      <c r="M243" s="7">
        <v>45206</v>
      </c>
      <c r="N243" s="8" t="s">
        <v>777</v>
      </c>
      <c r="O243" s="8" t="s">
        <v>21</v>
      </c>
      <c r="P243" s="8" t="s">
        <v>959</v>
      </c>
      <c r="Q243" s="38">
        <v>22406</v>
      </c>
      <c r="R243" s="21">
        <v>600</v>
      </c>
      <c r="S243" s="8" t="s">
        <v>139</v>
      </c>
      <c r="T243" s="8"/>
      <c r="U243" s="14">
        <v>580</v>
      </c>
      <c r="V243" s="14"/>
      <c r="W243" s="22">
        <v>729</v>
      </c>
    </row>
    <row r="244" spans="1:23" x14ac:dyDescent="0.25">
      <c r="A244" s="7">
        <v>45189</v>
      </c>
      <c r="B244" s="8" t="s">
        <v>236</v>
      </c>
      <c r="C244" s="8" t="s">
        <v>140</v>
      </c>
      <c r="D244" s="8" t="s">
        <v>409</v>
      </c>
      <c r="E244" s="8">
        <v>14554</v>
      </c>
      <c r="F244" s="21">
        <v>600</v>
      </c>
      <c r="G244" s="8" t="s">
        <v>283</v>
      </c>
      <c r="H244" s="8"/>
      <c r="I244" s="14">
        <v>580</v>
      </c>
      <c r="J244" s="8">
        <v>713</v>
      </c>
      <c r="M244" s="7">
        <v>45210</v>
      </c>
      <c r="N244" s="8" t="s">
        <v>743</v>
      </c>
      <c r="O244" s="8" t="s">
        <v>21</v>
      </c>
      <c r="P244" s="8" t="s">
        <v>959</v>
      </c>
      <c r="Q244" s="38">
        <v>22438</v>
      </c>
      <c r="R244" s="21">
        <v>600</v>
      </c>
      <c r="S244" s="8" t="s">
        <v>109</v>
      </c>
      <c r="T244" s="8"/>
      <c r="U244" s="14">
        <v>580</v>
      </c>
      <c r="V244" s="14"/>
      <c r="W244" s="22">
        <v>729</v>
      </c>
    </row>
    <row r="245" spans="1:23" x14ac:dyDescent="0.25">
      <c r="A245" s="7">
        <v>45189</v>
      </c>
      <c r="B245" s="8" t="s">
        <v>915</v>
      </c>
      <c r="C245" s="8" t="s">
        <v>140</v>
      </c>
      <c r="D245" s="8" t="s">
        <v>409</v>
      </c>
      <c r="E245" s="8">
        <v>22279</v>
      </c>
      <c r="F245" s="21">
        <v>275</v>
      </c>
      <c r="G245" s="8" t="s">
        <v>927</v>
      </c>
      <c r="H245" s="8"/>
      <c r="I245" s="14">
        <v>270</v>
      </c>
      <c r="J245" s="8">
        <v>713</v>
      </c>
      <c r="M245" s="7">
        <v>45211</v>
      </c>
      <c r="N245" s="8" t="s">
        <v>326</v>
      </c>
      <c r="O245" s="8" t="s">
        <v>21</v>
      </c>
      <c r="P245" s="8" t="s">
        <v>688</v>
      </c>
      <c r="Q245" s="38">
        <v>1076</v>
      </c>
      <c r="R245" s="21">
        <v>350</v>
      </c>
      <c r="S245" s="8" t="s">
        <v>122</v>
      </c>
      <c r="T245" s="8"/>
      <c r="U245" s="14">
        <v>330</v>
      </c>
      <c r="V245" s="14"/>
      <c r="W245" s="22">
        <v>729</v>
      </c>
    </row>
    <row r="246" spans="1:23" x14ac:dyDescent="0.25">
      <c r="A246" s="7">
        <v>45189</v>
      </c>
      <c r="B246" s="8" t="s">
        <v>426</v>
      </c>
      <c r="C246" s="8" t="s">
        <v>140</v>
      </c>
      <c r="D246" s="8" t="s">
        <v>217</v>
      </c>
      <c r="E246" s="8">
        <v>1035</v>
      </c>
      <c r="F246" s="21">
        <v>180</v>
      </c>
      <c r="G246" s="8" t="s">
        <v>117</v>
      </c>
      <c r="H246" s="8"/>
      <c r="I246" s="14">
        <v>170</v>
      </c>
      <c r="J246" s="8">
        <v>713</v>
      </c>
      <c r="M246" s="7">
        <v>45211</v>
      </c>
      <c r="N246" s="8" t="s">
        <v>777</v>
      </c>
      <c r="O246" s="8" t="s">
        <v>21</v>
      </c>
      <c r="P246" s="8" t="s">
        <v>959</v>
      </c>
      <c r="Q246" s="38">
        <v>22455</v>
      </c>
      <c r="R246" s="21">
        <v>600</v>
      </c>
      <c r="S246" s="8" t="s">
        <v>139</v>
      </c>
      <c r="T246" s="8"/>
      <c r="U246" s="14">
        <v>580</v>
      </c>
      <c r="V246" s="14"/>
      <c r="W246" s="22">
        <v>729</v>
      </c>
    </row>
    <row r="247" spans="1:23" x14ac:dyDescent="0.25">
      <c r="A247" s="7">
        <v>45189</v>
      </c>
      <c r="B247" s="8" t="s">
        <v>916</v>
      </c>
      <c r="C247" s="8" t="s">
        <v>140</v>
      </c>
      <c r="D247" s="8" t="s">
        <v>131</v>
      </c>
      <c r="E247" s="8">
        <v>1034</v>
      </c>
      <c r="F247" s="21">
        <v>180</v>
      </c>
      <c r="G247" s="8" t="s">
        <v>213</v>
      </c>
      <c r="H247" s="8"/>
      <c r="I247" s="14">
        <v>170</v>
      </c>
      <c r="J247" s="8">
        <v>713</v>
      </c>
      <c r="M247" s="7">
        <v>45211</v>
      </c>
      <c r="N247" s="8" t="s">
        <v>968</v>
      </c>
      <c r="O247" s="8" t="s">
        <v>21</v>
      </c>
      <c r="P247" s="8" t="s">
        <v>189</v>
      </c>
      <c r="Q247" s="38">
        <v>1077</v>
      </c>
      <c r="R247" s="21">
        <v>200</v>
      </c>
      <c r="S247" s="8" t="s">
        <v>117</v>
      </c>
      <c r="T247" s="8"/>
      <c r="U247" s="14">
        <v>180</v>
      </c>
      <c r="V247" s="14"/>
      <c r="W247" s="22">
        <v>729</v>
      </c>
    </row>
    <row r="248" spans="1:23" x14ac:dyDescent="0.25">
      <c r="A248" s="7">
        <v>45189</v>
      </c>
      <c r="B248" s="8" t="s">
        <v>917</v>
      </c>
      <c r="C248" s="8" t="s">
        <v>140</v>
      </c>
      <c r="D248" s="8" t="s">
        <v>131</v>
      </c>
      <c r="E248" s="8">
        <v>1033</v>
      </c>
      <c r="F248" s="21">
        <v>180</v>
      </c>
      <c r="G248" s="8" t="s">
        <v>126</v>
      </c>
      <c r="H248" s="8"/>
      <c r="I248" s="14">
        <v>170</v>
      </c>
      <c r="J248" s="8">
        <v>713</v>
      </c>
      <c r="M248" s="7">
        <v>45212</v>
      </c>
      <c r="N248" s="8" t="s">
        <v>968</v>
      </c>
      <c r="O248" s="8" t="s">
        <v>21</v>
      </c>
      <c r="P248" s="8" t="s">
        <v>189</v>
      </c>
      <c r="Q248" s="38">
        <v>1075</v>
      </c>
      <c r="R248" s="21">
        <v>200</v>
      </c>
      <c r="S248" s="8" t="s">
        <v>117</v>
      </c>
      <c r="T248" s="8"/>
      <c r="U248" s="14">
        <v>180</v>
      </c>
      <c r="V248" s="14"/>
      <c r="W248" s="22">
        <v>729</v>
      </c>
    </row>
    <row r="249" spans="1:23" x14ac:dyDescent="0.25">
      <c r="A249" s="7">
        <v>45191</v>
      </c>
      <c r="B249" s="8" t="s">
        <v>236</v>
      </c>
      <c r="C249" s="8" t="s">
        <v>140</v>
      </c>
      <c r="D249" s="8" t="s">
        <v>131</v>
      </c>
      <c r="E249" s="8">
        <v>1039</v>
      </c>
      <c r="F249" s="21">
        <v>180</v>
      </c>
      <c r="G249" s="8" t="s">
        <v>117</v>
      </c>
      <c r="H249" s="8"/>
      <c r="I249" s="14">
        <v>170</v>
      </c>
      <c r="J249" s="8">
        <v>713</v>
      </c>
      <c r="K249" s="57"/>
      <c r="M249" s="7">
        <v>45212</v>
      </c>
      <c r="N249" s="8" t="s">
        <v>70</v>
      </c>
      <c r="O249" s="8" t="s">
        <v>21</v>
      </c>
      <c r="P249" s="8" t="s">
        <v>217</v>
      </c>
      <c r="Q249" s="38">
        <v>1078</v>
      </c>
      <c r="R249" s="21">
        <v>180</v>
      </c>
      <c r="S249" s="8" t="s">
        <v>283</v>
      </c>
      <c r="T249" s="8"/>
      <c r="U249" s="14">
        <v>170</v>
      </c>
      <c r="V249" s="14"/>
      <c r="W249" s="22">
        <v>729</v>
      </c>
    </row>
    <row r="250" spans="1:23" x14ac:dyDescent="0.25">
      <c r="A250" s="7">
        <v>45191</v>
      </c>
      <c r="B250" s="8" t="s">
        <v>426</v>
      </c>
      <c r="C250" s="8" t="s">
        <v>140</v>
      </c>
      <c r="D250" s="8" t="s">
        <v>131</v>
      </c>
      <c r="E250" s="8">
        <v>1040</v>
      </c>
      <c r="F250" s="21">
        <v>180</v>
      </c>
      <c r="G250" s="8" t="s">
        <v>181</v>
      </c>
      <c r="H250" s="8"/>
      <c r="I250" s="14">
        <v>170</v>
      </c>
      <c r="J250" s="8">
        <v>713</v>
      </c>
      <c r="M250" s="7">
        <v>45212</v>
      </c>
      <c r="N250" s="8" t="s">
        <v>13</v>
      </c>
      <c r="O250" s="8" t="s">
        <v>21</v>
      </c>
      <c r="P250" s="8" t="s">
        <v>217</v>
      </c>
      <c r="Q250" s="38">
        <v>1079</v>
      </c>
      <c r="R250" s="21">
        <v>180</v>
      </c>
      <c r="S250" s="8" t="s">
        <v>126</v>
      </c>
      <c r="T250" s="8"/>
      <c r="U250" s="14">
        <v>170</v>
      </c>
      <c r="V250" s="14"/>
      <c r="W250" s="22">
        <v>729</v>
      </c>
    </row>
    <row r="251" spans="1:23" x14ac:dyDescent="0.25">
      <c r="A251" s="7">
        <v>45191</v>
      </c>
      <c r="B251" s="8" t="s">
        <v>746</v>
      </c>
      <c r="C251" s="8" t="s">
        <v>140</v>
      </c>
      <c r="D251" s="8" t="s">
        <v>409</v>
      </c>
      <c r="E251" s="8">
        <v>22300</v>
      </c>
      <c r="F251" s="21">
        <v>600</v>
      </c>
      <c r="G251" s="8" t="s">
        <v>953</v>
      </c>
      <c r="H251" s="8"/>
      <c r="I251" s="14">
        <v>550</v>
      </c>
      <c r="J251" s="8">
        <v>713</v>
      </c>
      <c r="M251" s="7">
        <v>45215</v>
      </c>
      <c r="N251" s="8" t="s">
        <v>968</v>
      </c>
      <c r="O251" s="8" t="s">
        <v>21</v>
      </c>
      <c r="P251" s="8" t="s">
        <v>189</v>
      </c>
      <c r="Q251" s="8">
        <v>1081</v>
      </c>
      <c r="R251" s="21">
        <v>200</v>
      </c>
      <c r="S251" s="8" t="s">
        <v>117</v>
      </c>
      <c r="T251" s="8"/>
      <c r="U251" s="14">
        <v>180</v>
      </c>
      <c r="V251" s="14"/>
      <c r="W251" s="22">
        <v>729</v>
      </c>
    </row>
    <row r="252" spans="1:23" x14ac:dyDescent="0.25">
      <c r="A252" s="7">
        <v>45191</v>
      </c>
      <c r="B252" s="8" t="s">
        <v>877</v>
      </c>
      <c r="C252" s="8" t="s">
        <v>140</v>
      </c>
      <c r="D252" s="8" t="s">
        <v>409</v>
      </c>
      <c r="E252" s="8">
        <v>22302</v>
      </c>
      <c r="F252" s="21">
        <v>600</v>
      </c>
      <c r="G252" s="8" t="s">
        <v>952</v>
      </c>
      <c r="H252" s="8"/>
      <c r="I252" s="14">
        <v>550</v>
      </c>
      <c r="J252" s="8">
        <v>713</v>
      </c>
      <c r="M252" s="7">
        <v>45217</v>
      </c>
      <c r="N252" s="8" t="s">
        <v>968</v>
      </c>
      <c r="O252" s="8" t="s">
        <v>21</v>
      </c>
      <c r="P252" s="8" t="s">
        <v>217</v>
      </c>
      <c r="Q252" s="8">
        <v>1082</v>
      </c>
      <c r="R252" s="21">
        <v>180</v>
      </c>
      <c r="S252" s="8" t="s">
        <v>117</v>
      </c>
      <c r="T252" s="8"/>
      <c r="U252" s="14">
        <v>170</v>
      </c>
      <c r="V252" s="14"/>
      <c r="W252" s="8">
        <v>748</v>
      </c>
    </row>
    <row r="253" spans="1:23" x14ac:dyDescent="0.25">
      <c r="A253" s="7">
        <v>45192</v>
      </c>
      <c r="B253" s="8" t="s">
        <v>917</v>
      </c>
      <c r="C253" s="8" t="s">
        <v>140</v>
      </c>
      <c r="D253" s="8" t="s">
        <v>211</v>
      </c>
      <c r="E253" s="8">
        <v>1043</v>
      </c>
      <c r="F253" s="21">
        <v>350</v>
      </c>
      <c r="G253" s="8" t="s">
        <v>126</v>
      </c>
      <c r="H253" s="8"/>
      <c r="I253" s="14">
        <v>330</v>
      </c>
      <c r="J253" s="8">
        <v>713</v>
      </c>
      <c r="M253" s="7">
        <v>45217</v>
      </c>
      <c r="N253" s="8" t="s">
        <v>326</v>
      </c>
      <c r="O253" s="8" t="s">
        <v>21</v>
      </c>
      <c r="P253" s="8" t="s">
        <v>217</v>
      </c>
      <c r="Q253" s="8">
        <v>1083</v>
      </c>
      <c r="R253" s="21">
        <v>180</v>
      </c>
      <c r="S253" s="8" t="s">
        <v>141</v>
      </c>
      <c r="T253" s="8"/>
      <c r="U253" s="14">
        <v>170</v>
      </c>
      <c r="V253" s="14"/>
      <c r="W253" s="8">
        <v>748</v>
      </c>
    </row>
    <row r="254" spans="1:23" x14ac:dyDescent="0.25">
      <c r="A254" s="7">
        <v>45192</v>
      </c>
      <c r="B254" s="8" t="s">
        <v>214</v>
      </c>
      <c r="C254" s="8" t="s">
        <v>140</v>
      </c>
      <c r="D254" s="8" t="s">
        <v>500</v>
      </c>
      <c r="E254" s="8">
        <v>1042</v>
      </c>
      <c r="F254" s="21">
        <v>200</v>
      </c>
      <c r="G254" s="8" t="s">
        <v>133</v>
      </c>
      <c r="H254" s="8"/>
      <c r="I254" s="14">
        <v>180</v>
      </c>
      <c r="J254" s="8">
        <v>713</v>
      </c>
      <c r="M254" s="7">
        <v>45217</v>
      </c>
      <c r="N254" s="8" t="s">
        <v>70</v>
      </c>
      <c r="O254" s="8" t="s">
        <v>21</v>
      </c>
      <c r="P254" s="8" t="s">
        <v>935</v>
      </c>
      <c r="Q254" s="8">
        <v>1084</v>
      </c>
      <c r="R254" s="21">
        <v>600</v>
      </c>
      <c r="S254" s="8" t="s">
        <v>181</v>
      </c>
      <c r="T254" s="8"/>
      <c r="U254" s="14">
        <v>580</v>
      </c>
      <c r="V254" s="14"/>
      <c r="W254" s="8">
        <v>748</v>
      </c>
    </row>
    <row r="255" spans="1:23" x14ac:dyDescent="0.25">
      <c r="A255" s="7">
        <v>45194</v>
      </c>
      <c r="B255" s="8" t="s">
        <v>426</v>
      </c>
      <c r="C255" s="8" t="s">
        <v>140</v>
      </c>
      <c r="D255" s="8" t="s">
        <v>931</v>
      </c>
      <c r="E255" s="8">
        <v>1044</v>
      </c>
      <c r="F255" s="21">
        <v>125</v>
      </c>
      <c r="G255" s="8" t="s">
        <v>117</v>
      </c>
      <c r="H255" s="8"/>
      <c r="I255" s="14">
        <v>110</v>
      </c>
      <c r="J255" s="8">
        <v>713</v>
      </c>
      <c r="M255" s="7">
        <v>45219</v>
      </c>
      <c r="N255" s="8" t="s">
        <v>968</v>
      </c>
      <c r="O255" s="8" t="s">
        <v>21</v>
      </c>
      <c r="P255" s="8" t="s">
        <v>217</v>
      </c>
      <c r="Q255" s="8">
        <v>1088</v>
      </c>
      <c r="R255" s="21">
        <v>180</v>
      </c>
      <c r="S255" s="8" t="s">
        <v>117</v>
      </c>
      <c r="T255" s="8"/>
      <c r="U255" s="14">
        <v>170</v>
      </c>
      <c r="V255" s="14"/>
      <c r="W255" s="8">
        <v>748</v>
      </c>
    </row>
    <row r="256" spans="1:23" x14ac:dyDescent="0.25">
      <c r="A256" s="7">
        <v>45195</v>
      </c>
      <c r="B256" s="8" t="s">
        <v>236</v>
      </c>
      <c r="C256" s="8" t="s">
        <v>140</v>
      </c>
      <c r="D256" s="8" t="s">
        <v>131</v>
      </c>
      <c r="E256" s="8">
        <v>1045</v>
      </c>
      <c r="F256" s="21">
        <v>180</v>
      </c>
      <c r="G256" s="8" t="s">
        <v>117</v>
      </c>
      <c r="H256" s="8"/>
      <c r="I256" s="14">
        <v>170</v>
      </c>
      <c r="J256" s="8">
        <v>713</v>
      </c>
      <c r="M256" s="7">
        <v>45219</v>
      </c>
      <c r="N256" s="8" t="s">
        <v>426</v>
      </c>
      <c r="O256" s="8" t="s">
        <v>21</v>
      </c>
      <c r="P256" s="8" t="s">
        <v>217</v>
      </c>
      <c r="Q256" s="8">
        <v>1089</v>
      </c>
      <c r="R256" s="21">
        <v>180</v>
      </c>
      <c r="S256" s="8" t="s">
        <v>181</v>
      </c>
      <c r="T256" s="8"/>
      <c r="U256" s="14">
        <v>170</v>
      </c>
      <c r="V256" s="14"/>
      <c r="W256" s="8">
        <v>748</v>
      </c>
    </row>
    <row r="257" spans="1:26" x14ac:dyDescent="0.25">
      <c r="A257" s="7">
        <v>45195</v>
      </c>
      <c r="B257" s="8" t="s">
        <v>194</v>
      </c>
      <c r="C257" s="8" t="s">
        <v>140</v>
      </c>
      <c r="D257" s="8" t="s">
        <v>131</v>
      </c>
      <c r="E257" s="8">
        <v>1046</v>
      </c>
      <c r="F257" s="21">
        <v>180</v>
      </c>
      <c r="G257" s="8" t="s">
        <v>139</v>
      </c>
      <c r="H257" s="8"/>
      <c r="I257" s="14">
        <v>170</v>
      </c>
      <c r="J257" s="8">
        <v>713</v>
      </c>
      <c r="M257" s="7">
        <v>45224</v>
      </c>
      <c r="N257" s="8" t="s">
        <v>777</v>
      </c>
      <c r="O257" s="8" t="s">
        <v>21</v>
      </c>
      <c r="P257" s="8" t="s">
        <v>684</v>
      </c>
      <c r="Q257" s="8">
        <v>1096</v>
      </c>
      <c r="R257" s="21">
        <v>600</v>
      </c>
      <c r="S257" s="8" t="s">
        <v>139</v>
      </c>
      <c r="T257" s="8"/>
      <c r="U257" s="14">
        <v>580</v>
      </c>
      <c r="V257" s="14"/>
      <c r="W257" s="8">
        <v>748</v>
      </c>
    </row>
    <row r="258" spans="1:26" x14ac:dyDescent="0.25">
      <c r="A258" s="7">
        <v>45196</v>
      </c>
      <c r="B258" s="8" t="s">
        <v>939</v>
      </c>
      <c r="C258" s="8" t="s">
        <v>140</v>
      </c>
      <c r="D258" s="8" t="s">
        <v>131</v>
      </c>
      <c r="E258" s="8">
        <v>1049</v>
      </c>
      <c r="F258" s="21">
        <v>180</v>
      </c>
      <c r="G258" s="8"/>
      <c r="H258" s="8"/>
      <c r="I258" s="14">
        <v>100</v>
      </c>
      <c r="J258" s="8">
        <v>713</v>
      </c>
      <c r="M258" s="7">
        <v>45224</v>
      </c>
      <c r="N258" s="8" t="s">
        <v>859</v>
      </c>
      <c r="O258" s="8" t="s">
        <v>21</v>
      </c>
      <c r="P258" s="8" t="s">
        <v>959</v>
      </c>
      <c r="Q258" s="8">
        <v>22544</v>
      </c>
      <c r="R258" s="21">
        <v>600</v>
      </c>
      <c r="S258" s="8" t="s">
        <v>173</v>
      </c>
      <c r="T258" s="8"/>
      <c r="U258" s="14">
        <v>550</v>
      </c>
      <c r="V258" s="14"/>
      <c r="W258" s="8">
        <v>748</v>
      </c>
      <c r="Z258">
        <f>802.89+2134.44</f>
        <v>2937.33</v>
      </c>
    </row>
    <row r="259" spans="1:26" x14ac:dyDescent="0.25">
      <c r="A259" s="7">
        <v>45196</v>
      </c>
      <c r="B259" s="8" t="s">
        <v>933</v>
      </c>
      <c r="C259" s="8" t="s">
        <v>140</v>
      </c>
      <c r="D259" s="8" t="s">
        <v>945</v>
      </c>
      <c r="E259" s="8">
        <v>1048</v>
      </c>
      <c r="F259" s="21">
        <v>125</v>
      </c>
      <c r="G259" s="8" t="s">
        <v>694</v>
      </c>
      <c r="H259" s="8"/>
      <c r="I259" s="14">
        <v>100</v>
      </c>
      <c r="J259" s="8">
        <v>713</v>
      </c>
      <c r="M259" s="7">
        <v>45226</v>
      </c>
      <c r="N259" s="8" t="s">
        <v>777</v>
      </c>
      <c r="O259" s="8" t="s">
        <v>21</v>
      </c>
      <c r="P259" s="8" t="s">
        <v>134</v>
      </c>
      <c r="Q259" s="8">
        <v>1101</v>
      </c>
      <c r="R259" s="21">
        <v>220</v>
      </c>
      <c r="S259" s="8" t="s">
        <v>139</v>
      </c>
      <c r="T259" s="8"/>
      <c r="U259" s="14">
        <v>200</v>
      </c>
      <c r="V259" s="14"/>
      <c r="W259" s="8">
        <v>748</v>
      </c>
    </row>
    <row r="260" spans="1:26" x14ac:dyDescent="0.25">
      <c r="A260" s="7">
        <v>45197</v>
      </c>
      <c r="B260" s="8" t="s">
        <v>933</v>
      </c>
      <c r="C260" s="8" t="s">
        <v>140</v>
      </c>
      <c r="D260" s="8" t="s">
        <v>944</v>
      </c>
      <c r="E260" s="8">
        <v>1050</v>
      </c>
      <c r="F260" s="21">
        <v>220</v>
      </c>
      <c r="G260" s="8" t="s">
        <v>694</v>
      </c>
      <c r="H260" s="8"/>
      <c r="I260" s="14">
        <v>180</v>
      </c>
      <c r="J260" s="8">
        <v>713</v>
      </c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6" x14ac:dyDescent="0.25">
      <c r="A261" s="7">
        <v>45197</v>
      </c>
      <c r="B261" s="8" t="s">
        <v>940</v>
      </c>
      <c r="C261" s="8" t="s">
        <v>140</v>
      </c>
      <c r="D261" s="8" t="s">
        <v>409</v>
      </c>
      <c r="E261" s="8">
        <v>22335</v>
      </c>
      <c r="F261" s="21">
        <v>600</v>
      </c>
      <c r="G261" s="8" t="s">
        <v>173</v>
      </c>
      <c r="H261" s="8"/>
      <c r="I261" s="14">
        <v>550</v>
      </c>
      <c r="J261" s="8">
        <v>713</v>
      </c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6" x14ac:dyDescent="0.25">
      <c r="A262" s="7">
        <v>45198</v>
      </c>
      <c r="B262" s="8" t="s">
        <v>941</v>
      </c>
      <c r="C262" s="8" t="s">
        <v>140</v>
      </c>
      <c r="D262" s="8" t="s">
        <v>409</v>
      </c>
      <c r="E262" s="8">
        <v>22343</v>
      </c>
      <c r="F262" s="21">
        <v>600</v>
      </c>
      <c r="G262" s="8" t="s">
        <v>652</v>
      </c>
      <c r="H262" s="8"/>
      <c r="I262" s="14">
        <v>470</v>
      </c>
      <c r="J262" s="8">
        <v>713</v>
      </c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6" x14ac:dyDescent="0.25">
      <c r="A263" s="7">
        <v>45198</v>
      </c>
      <c r="B263" s="8" t="s">
        <v>942</v>
      </c>
      <c r="C263" s="8" t="s">
        <v>140</v>
      </c>
      <c r="D263" s="8" t="s">
        <v>409</v>
      </c>
      <c r="E263" s="8">
        <v>22346</v>
      </c>
      <c r="F263" s="21">
        <v>600</v>
      </c>
      <c r="G263" s="8" t="s">
        <v>943</v>
      </c>
      <c r="H263" s="8"/>
      <c r="I263" s="14">
        <v>490</v>
      </c>
      <c r="J263" s="8">
        <v>713</v>
      </c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6" x14ac:dyDescent="0.25">
      <c r="A264" s="7">
        <v>45198</v>
      </c>
      <c r="B264" s="8" t="s">
        <v>858</v>
      </c>
      <c r="C264" s="8" t="s">
        <v>140</v>
      </c>
      <c r="D264" s="8" t="s">
        <v>409</v>
      </c>
      <c r="E264" s="8">
        <v>22347</v>
      </c>
      <c r="F264" s="21">
        <v>600</v>
      </c>
      <c r="G264" s="8" t="s">
        <v>763</v>
      </c>
      <c r="H264" s="8"/>
      <c r="I264" s="14">
        <v>550</v>
      </c>
      <c r="J264" s="8">
        <v>713</v>
      </c>
      <c r="M264" s="7"/>
      <c r="N264" s="8"/>
      <c r="O264" s="8"/>
      <c r="P264" s="8"/>
      <c r="Q264" s="8"/>
      <c r="R264" s="21"/>
      <c r="S264" s="8"/>
      <c r="T264" s="8"/>
      <c r="U264" s="14"/>
      <c r="V264" s="14"/>
      <c r="W264" s="8"/>
    </row>
    <row r="265" spans="1:26" x14ac:dyDescent="0.25">
      <c r="A265" s="7">
        <v>45198</v>
      </c>
      <c r="B265" s="8" t="s">
        <v>916</v>
      </c>
      <c r="C265" s="8" t="s">
        <v>140</v>
      </c>
      <c r="D265" s="8" t="s">
        <v>131</v>
      </c>
      <c r="E265" s="8">
        <v>1051</v>
      </c>
      <c r="F265" s="21">
        <v>180</v>
      </c>
      <c r="G265" s="8" t="s">
        <v>213</v>
      </c>
      <c r="H265" s="8"/>
      <c r="I265" s="14">
        <v>170</v>
      </c>
      <c r="J265" s="8">
        <v>713</v>
      </c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6" x14ac:dyDescent="0.25">
      <c r="A266" s="7">
        <v>45198</v>
      </c>
      <c r="B266" s="8" t="s">
        <v>70</v>
      </c>
      <c r="C266" s="8" t="s">
        <v>140</v>
      </c>
      <c r="D266" s="8" t="s">
        <v>131</v>
      </c>
      <c r="E266" s="8">
        <v>1053</v>
      </c>
      <c r="F266" s="21">
        <v>180</v>
      </c>
      <c r="G266" s="8" t="s">
        <v>117</v>
      </c>
      <c r="H266" s="8"/>
      <c r="I266" s="14">
        <v>170</v>
      </c>
      <c r="J266" s="8">
        <v>713</v>
      </c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6" x14ac:dyDescent="0.25">
      <c r="A267" s="7">
        <v>45198</v>
      </c>
      <c r="B267" s="8" t="s">
        <v>933</v>
      </c>
      <c r="C267" s="8" t="s">
        <v>140</v>
      </c>
      <c r="D267" s="8" t="s">
        <v>500</v>
      </c>
      <c r="E267" s="8">
        <v>1052</v>
      </c>
      <c r="F267" s="21">
        <v>125</v>
      </c>
      <c r="G267" s="8" t="s">
        <v>694</v>
      </c>
      <c r="H267" s="8" t="s">
        <v>695</v>
      </c>
      <c r="I267" s="14">
        <v>90</v>
      </c>
      <c r="J267" s="8">
        <v>713</v>
      </c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6" x14ac:dyDescent="0.25">
      <c r="A268" s="7">
        <v>45198</v>
      </c>
      <c r="B268" s="8" t="s">
        <v>870</v>
      </c>
      <c r="C268" s="8" t="s">
        <v>140</v>
      </c>
      <c r="D268" s="8" t="s">
        <v>134</v>
      </c>
      <c r="E268" s="8">
        <v>1054</v>
      </c>
      <c r="F268" s="21">
        <v>220</v>
      </c>
      <c r="G268" s="8" t="s">
        <v>144</v>
      </c>
      <c r="H268" s="8"/>
      <c r="I268" s="14">
        <v>200</v>
      </c>
      <c r="J268" s="8">
        <v>713</v>
      </c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6" x14ac:dyDescent="0.25">
      <c r="A269" s="7"/>
      <c r="B269" s="8"/>
      <c r="C269" s="8"/>
      <c r="D269" s="8"/>
      <c r="E269" s="8"/>
      <c r="F269" s="21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6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6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6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14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7"/>
      <c r="B284" s="8"/>
      <c r="C284" s="8"/>
      <c r="D284" s="8"/>
      <c r="E284" s="8"/>
      <c r="F284" s="14"/>
      <c r="G284" s="8"/>
      <c r="H284" s="8"/>
      <c r="I284" s="8"/>
      <c r="J284" s="8"/>
      <c r="M284" s="7"/>
      <c r="N284" s="8"/>
      <c r="O284" s="8"/>
      <c r="P284" s="8"/>
      <c r="Q284" s="8"/>
      <c r="R284" s="14"/>
      <c r="S284" s="8"/>
      <c r="T284" s="8"/>
      <c r="U284" s="14"/>
      <c r="V284" s="14"/>
      <c r="W284" s="8"/>
    </row>
    <row r="285" spans="1:23" x14ac:dyDescent="0.25">
      <c r="A285" s="1"/>
      <c r="E285" s="12" t="s">
        <v>14</v>
      </c>
      <c r="F285" s="13">
        <f>SUM(F236:F284)</f>
        <v>10570</v>
      </c>
      <c r="G285" s="14"/>
      <c r="H285" s="14"/>
      <c r="I285" s="16">
        <f>SUM(I236:I284)</f>
        <v>9540</v>
      </c>
      <c r="M285" s="7"/>
      <c r="N285" s="8"/>
      <c r="O285" s="8"/>
      <c r="P285" s="8"/>
      <c r="Q285" s="8"/>
      <c r="R285" s="14"/>
      <c r="S285" s="8"/>
      <c r="T285" s="8"/>
      <c r="U285" s="8"/>
      <c r="V285" s="8"/>
      <c r="W285" s="8"/>
    </row>
    <row r="286" spans="1:23" x14ac:dyDescent="0.25">
      <c r="A286" s="1"/>
      <c r="E286" s="12" t="s">
        <v>17</v>
      </c>
      <c r="F286" s="13">
        <f>F285*0.99</f>
        <v>10464.299999999999</v>
      </c>
      <c r="M286" s="1"/>
      <c r="Q286" s="12" t="s">
        <v>14</v>
      </c>
      <c r="R286" s="13">
        <f>SUM(R237:R285)</f>
        <v>6850</v>
      </c>
      <c r="S286" s="14"/>
      <c r="T286" s="14"/>
      <c r="U286" s="16">
        <f>SUM(U237:U285)</f>
        <v>6470</v>
      </c>
      <c r="V286" s="79"/>
    </row>
    <row r="287" spans="1:23" x14ac:dyDescent="0.25">
      <c r="E287" s="316" t="s">
        <v>18</v>
      </c>
      <c r="F287" s="317"/>
      <c r="G287" s="317"/>
      <c r="H287" s="318"/>
      <c r="I287" s="18">
        <f>F286-I285</f>
        <v>924.29999999999927</v>
      </c>
      <c r="M287" s="1"/>
      <c r="Q287" s="12" t="s">
        <v>17</v>
      </c>
      <c r="R287" s="13">
        <f>R286*0.99</f>
        <v>6781.5</v>
      </c>
    </row>
    <row r="288" spans="1:23" x14ac:dyDescent="0.25">
      <c r="Q288" s="316" t="s">
        <v>18</v>
      </c>
      <c r="R288" s="317"/>
      <c r="S288" s="317"/>
      <c r="T288" s="318"/>
      <c r="U288" s="18">
        <f>R287-U286</f>
        <v>311.5</v>
      </c>
      <c r="V288" s="255"/>
    </row>
    <row r="294" spans="1:23" ht="31.5" x14ac:dyDescent="0.5">
      <c r="A294" s="7"/>
      <c r="B294" s="319" t="s">
        <v>96</v>
      </c>
      <c r="C294" s="320"/>
      <c r="D294" s="320"/>
      <c r="E294" s="320"/>
      <c r="F294" s="321"/>
      <c r="G294" s="8"/>
      <c r="H294" s="8"/>
      <c r="I294" s="8"/>
      <c r="J294" s="22"/>
    </row>
    <row r="295" spans="1:23" ht="31.5" x14ac:dyDescent="0.5">
      <c r="A295" s="19" t="s">
        <v>1</v>
      </c>
      <c r="B295" s="20" t="s">
        <v>25</v>
      </c>
      <c r="C295" s="20" t="s">
        <v>19</v>
      </c>
      <c r="D295" s="20" t="s">
        <v>5</v>
      </c>
      <c r="E295" s="20" t="s">
        <v>6</v>
      </c>
      <c r="F295" s="20" t="s">
        <v>7</v>
      </c>
      <c r="G295" s="20" t="s">
        <v>3</v>
      </c>
      <c r="H295" s="20"/>
      <c r="I295" s="20" t="s">
        <v>20</v>
      </c>
      <c r="J295" s="23" t="s">
        <v>10</v>
      </c>
      <c r="M295" s="7"/>
      <c r="N295" s="319" t="s">
        <v>0</v>
      </c>
      <c r="O295" s="320"/>
      <c r="P295" s="320"/>
      <c r="Q295" s="320"/>
      <c r="R295" s="321"/>
      <c r="S295" s="8"/>
      <c r="T295" s="8"/>
      <c r="U295" s="8"/>
      <c r="V295" s="8"/>
      <c r="W295" s="22"/>
    </row>
    <row r="296" spans="1:23" x14ac:dyDescent="0.25">
      <c r="A296" s="7">
        <v>45231</v>
      </c>
      <c r="B296" s="8" t="s">
        <v>423</v>
      </c>
      <c r="C296" s="8" t="s">
        <v>21</v>
      </c>
      <c r="D296" s="8" t="s">
        <v>217</v>
      </c>
      <c r="E296" s="8">
        <v>1106</v>
      </c>
      <c r="F296" s="14">
        <v>180</v>
      </c>
      <c r="G296" s="8" t="s">
        <v>117</v>
      </c>
      <c r="H296" s="8"/>
      <c r="I296" s="14">
        <v>170</v>
      </c>
      <c r="J296" s="22">
        <v>748</v>
      </c>
      <c r="K296" s="56"/>
      <c r="M296" s="19" t="s">
        <v>1</v>
      </c>
      <c r="N296" s="20" t="s">
        <v>25</v>
      </c>
      <c r="O296" s="20" t="s">
        <v>19</v>
      </c>
      <c r="P296" s="20" t="s">
        <v>5</v>
      </c>
      <c r="Q296" s="20" t="s">
        <v>6</v>
      </c>
      <c r="R296" s="20" t="s">
        <v>7</v>
      </c>
      <c r="S296" s="20" t="s">
        <v>3</v>
      </c>
      <c r="T296" s="20"/>
      <c r="U296" s="20" t="s">
        <v>20</v>
      </c>
      <c r="V296" s="20"/>
      <c r="W296" s="23" t="s">
        <v>10</v>
      </c>
    </row>
    <row r="297" spans="1:23" x14ac:dyDescent="0.25">
      <c r="A297" s="7">
        <v>45231</v>
      </c>
      <c r="B297" s="8" t="s">
        <v>777</v>
      </c>
      <c r="C297" s="8" t="s">
        <v>21</v>
      </c>
      <c r="D297" s="8" t="s">
        <v>217</v>
      </c>
      <c r="E297" s="8">
        <v>1109</v>
      </c>
      <c r="F297" s="14">
        <v>180</v>
      </c>
      <c r="G297" s="8" t="s">
        <v>139</v>
      </c>
      <c r="H297" s="8"/>
      <c r="I297" s="14">
        <v>170</v>
      </c>
      <c r="J297" s="22">
        <v>748</v>
      </c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37">
        <v>45234</v>
      </c>
      <c r="B298" s="38" t="s">
        <v>159</v>
      </c>
      <c r="C298" s="38" t="s">
        <v>21</v>
      </c>
      <c r="D298" s="38" t="s">
        <v>217</v>
      </c>
      <c r="E298" s="38">
        <v>1110</v>
      </c>
      <c r="F298" s="21">
        <v>180</v>
      </c>
      <c r="G298" s="8" t="s">
        <v>1026</v>
      </c>
      <c r="H298" s="8"/>
      <c r="I298" s="14">
        <v>170</v>
      </c>
      <c r="J298" s="103">
        <v>764</v>
      </c>
      <c r="M298" s="7"/>
      <c r="N298" s="8"/>
      <c r="O298" s="8"/>
      <c r="P298" s="8"/>
      <c r="Q298" s="8"/>
      <c r="R298" s="14"/>
      <c r="S298" s="8"/>
      <c r="T298" s="8"/>
      <c r="U298" s="14"/>
      <c r="V298" s="14"/>
      <c r="W298" s="22"/>
    </row>
    <row r="299" spans="1:23" x14ac:dyDescent="0.25">
      <c r="A299" s="37">
        <v>45237</v>
      </c>
      <c r="B299" s="38" t="s">
        <v>70</v>
      </c>
      <c r="C299" s="38" t="s">
        <v>21</v>
      </c>
      <c r="D299" s="38" t="s">
        <v>217</v>
      </c>
      <c r="E299" s="38">
        <v>14916</v>
      </c>
      <c r="F299" s="21">
        <v>180</v>
      </c>
      <c r="G299" s="8" t="s">
        <v>117</v>
      </c>
      <c r="H299" s="8"/>
      <c r="I299" s="14">
        <v>170</v>
      </c>
      <c r="J299" s="103">
        <v>764</v>
      </c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37">
        <v>45238</v>
      </c>
      <c r="B300" s="38" t="s">
        <v>426</v>
      </c>
      <c r="C300" s="38" t="s">
        <v>21</v>
      </c>
      <c r="D300" s="38" t="s">
        <v>409</v>
      </c>
      <c r="E300" s="38">
        <v>14918</v>
      </c>
      <c r="F300" s="21">
        <v>600</v>
      </c>
      <c r="G300" s="8" t="s">
        <v>181</v>
      </c>
      <c r="H300" s="8"/>
      <c r="I300" s="14">
        <v>580</v>
      </c>
      <c r="J300" s="103">
        <v>764</v>
      </c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22"/>
    </row>
    <row r="301" spans="1:23" x14ac:dyDescent="0.25">
      <c r="A301" s="37">
        <v>45238</v>
      </c>
      <c r="B301" s="38" t="s">
        <v>13</v>
      </c>
      <c r="C301" s="38" t="s">
        <v>21</v>
      </c>
      <c r="D301" s="38" t="s">
        <v>409</v>
      </c>
      <c r="E301" s="38">
        <v>24621</v>
      </c>
      <c r="F301" s="21">
        <v>600</v>
      </c>
      <c r="G301" s="8" t="s">
        <v>126</v>
      </c>
      <c r="H301" s="8"/>
      <c r="I301" s="14">
        <v>580</v>
      </c>
      <c r="J301" s="103">
        <v>764</v>
      </c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37">
        <v>45240</v>
      </c>
      <c r="B302" s="38" t="s">
        <v>423</v>
      </c>
      <c r="C302" s="38" t="s">
        <v>21</v>
      </c>
      <c r="D302" s="38" t="s">
        <v>189</v>
      </c>
      <c r="E302" s="38">
        <v>1120</v>
      </c>
      <c r="F302" s="21">
        <v>200</v>
      </c>
      <c r="G302" s="8" t="s">
        <v>181</v>
      </c>
      <c r="H302" s="8"/>
      <c r="I302" s="14">
        <v>180</v>
      </c>
      <c r="J302" s="103">
        <v>764</v>
      </c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37">
        <v>45240</v>
      </c>
      <c r="B303" s="38" t="s">
        <v>13</v>
      </c>
      <c r="C303" s="38" t="s">
        <v>21</v>
      </c>
      <c r="D303" s="38" t="s">
        <v>134</v>
      </c>
      <c r="E303" s="38">
        <v>1121</v>
      </c>
      <c r="F303" s="21">
        <v>220</v>
      </c>
      <c r="G303" s="8" t="s">
        <v>126</v>
      </c>
      <c r="H303" s="8"/>
      <c r="I303" s="14">
        <v>200</v>
      </c>
      <c r="J303" s="103">
        <v>764</v>
      </c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37">
        <v>45241</v>
      </c>
      <c r="B304" s="38" t="s">
        <v>743</v>
      </c>
      <c r="C304" s="38" t="s">
        <v>21</v>
      </c>
      <c r="D304" s="38" t="s">
        <v>217</v>
      </c>
      <c r="E304" s="38">
        <v>1127</v>
      </c>
      <c r="F304" s="21">
        <v>180</v>
      </c>
      <c r="G304" s="8" t="s">
        <v>109</v>
      </c>
      <c r="H304" s="8"/>
      <c r="I304" s="14">
        <v>170</v>
      </c>
      <c r="J304" s="103">
        <v>764</v>
      </c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37">
        <v>45241</v>
      </c>
      <c r="B305" s="38" t="s">
        <v>777</v>
      </c>
      <c r="C305" s="38" t="s">
        <v>21</v>
      </c>
      <c r="D305" s="38" t="s">
        <v>217</v>
      </c>
      <c r="E305" s="38">
        <v>1123</v>
      </c>
      <c r="F305" s="21">
        <v>180</v>
      </c>
      <c r="G305" s="8" t="s">
        <v>139</v>
      </c>
      <c r="H305" s="8"/>
      <c r="I305" s="14">
        <v>170</v>
      </c>
      <c r="J305" s="103">
        <v>764</v>
      </c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37">
        <v>45241</v>
      </c>
      <c r="B306" s="38" t="s">
        <v>689</v>
      </c>
      <c r="C306" s="38" t="s">
        <v>21</v>
      </c>
      <c r="D306" s="38" t="s">
        <v>217</v>
      </c>
      <c r="E306" s="38">
        <v>1125</v>
      </c>
      <c r="F306" s="21">
        <v>180</v>
      </c>
      <c r="G306" s="8" t="s">
        <v>141</v>
      </c>
      <c r="H306" s="8"/>
      <c r="I306" s="14">
        <v>170</v>
      </c>
      <c r="J306" s="103">
        <v>764</v>
      </c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37">
        <v>45241</v>
      </c>
      <c r="B307" s="38" t="s">
        <v>818</v>
      </c>
      <c r="C307" s="38" t="s">
        <v>21</v>
      </c>
      <c r="D307" s="38" t="s">
        <v>217</v>
      </c>
      <c r="E307" s="38">
        <v>1128</v>
      </c>
      <c r="F307" s="21">
        <v>180</v>
      </c>
      <c r="G307" s="8" t="s">
        <v>136</v>
      </c>
      <c r="H307" s="8"/>
      <c r="I307" s="14">
        <v>170</v>
      </c>
      <c r="J307" s="103">
        <v>764</v>
      </c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37">
        <v>45241</v>
      </c>
      <c r="B308" s="38" t="s">
        <v>423</v>
      </c>
      <c r="C308" s="38" t="s">
        <v>21</v>
      </c>
      <c r="D308" s="38" t="s">
        <v>217</v>
      </c>
      <c r="E308" s="38">
        <v>14922</v>
      </c>
      <c r="F308" s="21">
        <v>180</v>
      </c>
      <c r="G308" s="8" t="s">
        <v>117</v>
      </c>
      <c r="H308" s="8"/>
      <c r="I308" s="14">
        <v>170</v>
      </c>
      <c r="J308" s="103">
        <v>764</v>
      </c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37">
        <v>45242</v>
      </c>
      <c r="B309" s="38" t="s">
        <v>214</v>
      </c>
      <c r="C309" s="38" t="s">
        <v>21</v>
      </c>
      <c r="D309" s="38" t="s">
        <v>217</v>
      </c>
      <c r="E309" s="38">
        <v>1129</v>
      </c>
      <c r="F309" s="21">
        <v>180</v>
      </c>
      <c r="G309" s="8" t="s">
        <v>133</v>
      </c>
      <c r="H309" s="8"/>
      <c r="I309" s="14">
        <v>170</v>
      </c>
      <c r="J309" s="103">
        <v>764</v>
      </c>
      <c r="K309" s="57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>
        <v>45245</v>
      </c>
      <c r="B310" s="81" t="s">
        <v>423</v>
      </c>
      <c r="C310" s="28" t="s">
        <v>21</v>
      </c>
      <c r="D310" s="8" t="s">
        <v>409</v>
      </c>
      <c r="E310" s="38">
        <v>1132</v>
      </c>
      <c r="F310" s="21">
        <v>600</v>
      </c>
      <c r="G310" s="8" t="s">
        <v>133</v>
      </c>
      <c r="H310" s="8"/>
      <c r="I310" s="14">
        <v>580</v>
      </c>
      <c r="J310" s="182">
        <v>770</v>
      </c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>
        <v>45245</v>
      </c>
      <c r="B311" s="38" t="s">
        <v>426</v>
      </c>
      <c r="C311" s="8" t="s">
        <v>21</v>
      </c>
      <c r="D311" s="8" t="s">
        <v>217</v>
      </c>
      <c r="E311" s="38">
        <v>1134</v>
      </c>
      <c r="F311" s="21">
        <v>180</v>
      </c>
      <c r="G311" s="8" t="s">
        <v>117</v>
      </c>
      <c r="H311" s="8"/>
      <c r="I311" s="14">
        <v>180</v>
      </c>
      <c r="J311" s="182">
        <v>770</v>
      </c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>
        <v>45245</v>
      </c>
      <c r="B312" s="38" t="s">
        <v>214</v>
      </c>
      <c r="C312" s="8" t="s">
        <v>21</v>
      </c>
      <c r="D312" s="8" t="s">
        <v>217</v>
      </c>
      <c r="E312" s="38">
        <v>1136</v>
      </c>
      <c r="F312" s="21">
        <v>180</v>
      </c>
      <c r="G312" s="8" t="s">
        <v>133</v>
      </c>
      <c r="H312" s="8"/>
      <c r="I312" s="14">
        <v>180</v>
      </c>
      <c r="J312" s="182">
        <v>770</v>
      </c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>
        <v>45245</v>
      </c>
      <c r="B313" s="81" t="s">
        <v>1056</v>
      </c>
      <c r="C313" s="8" t="s">
        <v>21</v>
      </c>
      <c r="D313" s="8" t="s">
        <v>217</v>
      </c>
      <c r="E313" s="38">
        <v>1133</v>
      </c>
      <c r="F313" s="21">
        <v>180</v>
      </c>
      <c r="G313" s="8" t="s">
        <v>139</v>
      </c>
      <c r="H313" s="8"/>
      <c r="I313" s="14">
        <v>180</v>
      </c>
      <c r="J313" s="182">
        <v>770</v>
      </c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>
        <v>45247</v>
      </c>
      <c r="B314" s="8" t="s">
        <v>546</v>
      </c>
      <c r="C314" s="8" t="s">
        <v>21</v>
      </c>
      <c r="D314" s="8" t="s">
        <v>217</v>
      </c>
      <c r="E314" s="38">
        <v>1139</v>
      </c>
      <c r="F314" s="21">
        <v>180</v>
      </c>
      <c r="G314" s="8" t="s">
        <v>139</v>
      </c>
      <c r="H314" s="8"/>
      <c r="I314" s="14">
        <v>170</v>
      </c>
      <c r="J314" s="182">
        <v>770</v>
      </c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>
        <v>45247</v>
      </c>
      <c r="B315" s="28" t="s">
        <v>426</v>
      </c>
      <c r="C315" s="8" t="s">
        <v>21</v>
      </c>
      <c r="D315" s="8" t="s">
        <v>217</v>
      </c>
      <c r="E315" s="38">
        <v>1139</v>
      </c>
      <c r="F315" s="21">
        <v>180</v>
      </c>
      <c r="G315" s="8" t="s">
        <v>181</v>
      </c>
      <c r="H315" s="8"/>
      <c r="I315" s="14">
        <v>170</v>
      </c>
      <c r="J315" s="182">
        <v>770</v>
      </c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>
        <v>45247</v>
      </c>
      <c r="B316" s="8" t="s">
        <v>916</v>
      </c>
      <c r="C316" s="8" t="s">
        <v>21</v>
      </c>
      <c r="D316" s="8" t="s">
        <v>217</v>
      </c>
      <c r="E316" s="38">
        <v>1141</v>
      </c>
      <c r="F316" s="21">
        <v>180</v>
      </c>
      <c r="G316" s="8" t="s">
        <v>117</v>
      </c>
      <c r="H316" s="8"/>
      <c r="I316" s="14">
        <v>170</v>
      </c>
      <c r="J316" s="182">
        <v>770</v>
      </c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>
        <v>45247</v>
      </c>
      <c r="B317" s="8" t="s">
        <v>423</v>
      </c>
      <c r="C317" s="8" t="s">
        <v>21</v>
      </c>
      <c r="D317" s="8" t="s">
        <v>189</v>
      </c>
      <c r="E317" s="38">
        <v>1140</v>
      </c>
      <c r="F317" s="21">
        <v>200</v>
      </c>
      <c r="G317" s="8" t="s">
        <v>283</v>
      </c>
      <c r="H317" s="8"/>
      <c r="I317" s="14">
        <v>180</v>
      </c>
      <c r="J317" s="182">
        <v>770</v>
      </c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>
        <v>45248</v>
      </c>
      <c r="B318" s="8" t="s">
        <v>818</v>
      </c>
      <c r="C318" s="8" t="s">
        <v>21</v>
      </c>
      <c r="D318" s="8" t="s">
        <v>134</v>
      </c>
      <c r="E318" s="8">
        <v>24702</v>
      </c>
      <c r="F318" s="21">
        <v>220</v>
      </c>
      <c r="G318" s="8" t="s">
        <v>136</v>
      </c>
      <c r="H318" s="8"/>
      <c r="I318" s="14">
        <v>200</v>
      </c>
      <c r="J318" s="182">
        <v>770</v>
      </c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>
        <v>45248</v>
      </c>
      <c r="B319" s="8" t="s">
        <v>214</v>
      </c>
      <c r="C319" s="8" t="s">
        <v>21</v>
      </c>
      <c r="D319" s="8" t="s">
        <v>134</v>
      </c>
      <c r="E319" s="8">
        <v>24702</v>
      </c>
      <c r="F319" s="21">
        <v>220</v>
      </c>
      <c r="G319" s="8" t="s">
        <v>133</v>
      </c>
      <c r="H319" s="8"/>
      <c r="I319" s="14">
        <v>200</v>
      </c>
      <c r="J319" s="182">
        <v>770</v>
      </c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22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21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21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14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7"/>
      <c r="B343" s="8"/>
      <c r="C343" s="8"/>
      <c r="D343" s="8"/>
      <c r="E343" s="8"/>
      <c r="F343" s="14"/>
      <c r="G343" s="8"/>
      <c r="H343" s="8"/>
      <c r="I343" s="8"/>
      <c r="J343" s="8"/>
      <c r="M343" s="7"/>
      <c r="N343" s="8"/>
      <c r="O343" s="8"/>
      <c r="P343" s="8"/>
      <c r="Q343" s="8"/>
      <c r="R343" s="14"/>
      <c r="S343" s="8"/>
      <c r="T343" s="8"/>
      <c r="U343" s="14"/>
      <c r="V343" s="14"/>
      <c r="W343" s="8"/>
    </row>
    <row r="344" spans="1:23" x14ac:dyDescent="0.25">
      <c r="A344" s="1"/>
      <c r="E344" s="12" t="s">
        <v>14</v>
      </c>
      <c r="F344" s="13">
        <f>SUM(F296:F343)</f>
        <v>5740</v>
      </c>
      <c r="G344" s="14"/>
      <c r="H344" s="14"/>
      <c r="I344" s="16">
        <f>SUM(I296:I343)</f>
        <v>5450</v>
      </c>
      <c r="M344" s="7"/>
      <c r="N344" s="8"/>
      <c r="O344" s="8"/>
      <c r="P344" s="8"/>
      <c r="Q344" s="8"/>
      <c r="R344" s="14"/>
      <c r="S344" s="8"/>
      <c r="T344" s="8"/>
      <c r="U344" s="8"/>
      <c r="V344" s="8"/>
      <c r="W344" s="8"/>
    </row>
    <row r="345" spans="1:23" x14ac:dyDescent="0.25">
      <c r="A345" s="1"/>
      <c r="E345" s="12" t="s">
        <v>17</v>
      </c>
      <c r="F345" s="13">
        <f>F344*0.99</f>
        <v>5682.6</v>
      </c>
      <c r="M345" s="1"/>
      <c r="Q345" s="12" t="s">
        <v>14</v>
      </c>
      <c r="R345" s="13">
        <f>SUM(R297:R344)</f>
        <v>0</v>
      </c>
      <c r="S345" s="14"/>
      <c r="T345" s="14"/>
      <c r="U345" s="16">
        <f>SUM(U297:U344)</f>
        <v>0</v>
      </c>
      <c r="V345" s="79"/>
    </row>
    <row r="346" spans="1:23" x14ac:dyDescent="0.25">
      <c r="E346" s="316" t="s">
        <v>18</v>
      </c>
      <c r="F346" s="317"/>
      <c r="G346" s="317"/>
      <c r="H346" s="318"/>
      <c r="I346" s="18">
        <f>F345-I344</f>
        <v>232.60000000000036</v>
      </c>
      <c r="M346" s="1"/>
      <c r="Q346" s="12" t="s">
        <v>17</v>
      </c>
      <c r="R346" s="13">
        <f>R345*0.99</f>
        <v>0</v>
      </c>
    </row>
    <row r="347" spans="1:23" x14ac:dyDescent="0.25">
      <c r="Q347" s="316" t="s">
        <v>18</v>
      </c>
      <c r="R347" s="317"/>
      <c r="S347" s="317"/>
      <c r="T347" s="318"/>
      <c r="U347" s="18">
        <f>R346-U345</f>
        <v>0</v>
      </c>
      <c r="V347" s="255"/>
    </row>
  </sheetData>
  <mergeCells count="25">
    <mergeCell ref="N1:R1"/>
    <mergeCell ref="Q53:T53"/>
    <mergeCell ref="B59:F59"/>
    <mergeCell ref="N59:R59"/>
    <mergeCell ref="E111:H111"/>
    <mergeCell ref="B117:F117"/>
    <mergeCell ref="E168:H168"/>
    <mergeCell ref="B1:F1"/>
    <mergeCell ref="E53:H53"/>
    <mergeCell ref="E287:H287"/>
    <mergeCell ref="B294:F294"/>
    <mergeCell ref="E346:H346"/>
    <mergeCell ref="B175:F175"/>
    <mergeCell ref="E227:H227"/>
    <mergeCell ref="B234:F234"/>
    <mergeCell ref="Q113:T113"/>
    <mergeCell ref="Q110:T110"/>
    <mergeCell ref="Q347:T347"/>
    <mergeCell ref="N295:R295"/>
    <mergeCell ref="Q288:T288"/>
    <mergeCell ref="N235:R235"/>
    <mergeCell ref="Q228:T228"/>
    <mergeCell ref="N175:R175"/>
    <mergeCell ref="Q168:T168"/>
    <mergeCell ref="N117:R117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Q165"/>
  <sheetViews>
    <sheetView topLeftCell="F153" workbookViewId="0">
      <selection activeCell="M158" sqref="M158"/>
    </sheetView>
  </sheetViews>
  <sheetFormatPr baseColWidth="10" defaultRowHeight="15" x14ac:dyDescent="0.25"/>
  <cols>
    <col min="2" max="2" width="21.1406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36" t="s">
        <v>24</v>
      </c>
      <c r="D1" s="336"/>
      <c r="E1" s="336"/>
      <c r="F1" s="54"/>
      <c r="L1" s="336" t="s">
        <v>87</v>
      </c>
      <c r="M1" s="336"/>
      <c r="N1" s="336"/>
      <c r="O1" s="54"/>
    </row>
    <row r="2" spans="2:17" ht="27" x14ac:dyDescent="0.35">
      <c r="C2" s="336"/>
      <c r="D2" s="336"/>
      <c r="E2" s="336"/>
      <c r="F2" s="54"/>
      <c r="L2" s="336"/>
      <c r="M2" s="336"/>
      <c r="N2" s="336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37" t="s">
        <v>40</v>
      </c>
      <c r="D21" s="338"/>
      <c r="E21" s="338"/>
      <c r="F21" s="339"/>
      <c r="G21" s="334">
        <f>SUM(G5:G20)</f>
        <v>560</v>
      </c>
      <c r="H21" s="8"/>
      <c r="K21" s="8"/>
      <c r="L21" s="337" t="s">
        <v>40</v>
      </c>
      <c r="M21" s="338"/>
      <c r="N21" s="338"/>
      <c r="O21" s="339"/>
      <c r="P21" s="334">
        <f>SUM(P5:P20)</f>
        <v>510</v>
      </c>
      <c r="Q21" s="8"/>
    </row>
    <row r="22" spans="2:17" ht="15" customHeight="1" x14ac:dyDescent="0.25">
      <c r="B22" s="8"/>
      <c r="C22" s="340"/>
      <c r="D22" s="341"/>
      <c r="E22" s="341"/>
      <c r="F22" s="342"/>
      <c r="G22" s="335"/>
      <c r="H22" s="8"/>
      <c r="K22" s="8"/>
      <c r="L22" s="340"/>
      <c r="M22" s="341"/>
      <c r="N22" s="341"/>
      <c r="O22" s="342"/>
      <c r="P22" s="335"/>
      <c r="Q22" s="8"/>
    </row>
    <row r="28" spans="2:17" ht="27" x14ac:dyDescent="0.35">
      <c r="C28" s="336" t="s">
        <v>88</v>
      </c>
      <c r="D28" s="336"/>
      <c r="E28" s="336"/>
      <c r="F28" s="54"/>
      <c r="L28" s="336" t="s">
        <v>89</v>
      </c>
      <c r="M28" s="336"/>
      <c r="N28" s="336"/>
      <c r="O28" s="54"/>
    </row>
    <row r="29" spans="2:17" ht="27" x14ac:dyDescent="0.35">
      <c r="C29" s="336"/>
      <c r="D29" s="336"/>
      <c r="E29" s="336"/>
      <c r="F29" s="54"/>
      <c r="L29" s="336"/>
      <c r="M29" s="336"/>
      <c r="N29" s="336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v>20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v>20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37" t="s">
        <v>40</v>
      </c>
      <c r="D48" s="338"/>
      <c r="E48" s="338"/>
      <c r="F48" s="339"/>
      <c r="G48" s="334">
        <f>SUM(G32:G47)</f>
        <v>560</v>
      </c>
      <c r="H48" s="8"/>
      <c r="K48" s="8"/>
      <c r="L48" s="337" t="s">
        <v>40</v>
      </c>
      <c r="M48" s="338"/>
      <c r="N48" s="338"/>
      <c r="O48" s="339"/>
      <c r="P48" s="334">
        <f>SUM(P32:P47)</f>
        <v>590</v>
      </c>
      <c r="Q48" s="8"/>
    </row>
    <row r="49" spans="2:17" x14ac:dyDescent="0.25">
      <c r="B49" s="8"/>
      <c r="C49" s="340"/>
      <c r="D49" s="341"/>
      <c r="E49" s="341"/>
      <c r="F49" s="342"/>
      <c r="G49" s="335"/>
      <c r="H49" s="8"/>
      <c r="K49" s="8"/>
      <c r="L49" s="340"/>
      <c r="M49" s="341"/>
      <c r="N49" s="341"/>
      <c r="O49" s="342"/>
      <c r="P49" s="335"/>
      <c r="Q49" s="8"/>
    </row>
    <row r="55" spans="2:17" ht="27" x14ac:dyDescent="0.35">
      <c r="C55" s="336" t="s">
        <v>97</v>
      </c>
      <c r="D55" s="336"/>
      <c r="E55" s="336"/>
      <c r="F55" s="54"/>
      <c r="L55" s="336" t="s">
        <v>91</v>
      </c>
      <c r="M55" s="336"/>
      <c r="N55" s="336"/>
      <c r="O55" s="54"/>
    </row>
    <row r="56" spans="2:17" ht="27" x14ac:dyDescent="0.35">
      <c r="C56" s="336"/>
      <c r="D56" s="336"/>
      <c r="E56" s="336"/>
      <c r="F56" s="54"/>
      <c r="L56" s="336"/>
      <c r="M56" s="336"/>
      <c r="N56" s="336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v>20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v>20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37" t="s">
        <v>40</v>
      </c>
      <c r="D75" s="338"/>
      <c r="E75" s="338"/>
      <c r="F75" s="339"/>
      <c r="G75" s="334">
        <f>SUM(G59:G74)</f>
        <v>520</v>
      </c>
      <c r="H75" s="8"/>
      <c r="K75" s="8"/>
      <c r="L75" s="337" t="s">
        <v>40</v>
      </c>
      <c r="M75" s="338"/>
      <c r="N75" s="338"/>
      <c r="O75" s="339"/>
      <c r="P75" s="334">
        <f>SUM(P59:P74)</f>
        <v>540</v>
      </c>
      <c r="Q75" s="8"/>
    </row>
    <row r="76" spans="2:17" x14ac:dyDescent="0.25">
      <c r="B76" s="8"/>
      <c r="C76" s="340"/>
      <c r="D76" s="341"/>
      <c r="E76" s="341"/>
      <c r="F76" s="342"/>
      <c r="G76" s="335"/>
      <c r="H76" s="8"/>
      <c r="K76" s="8"/>
      <c r="L76" s="340"/>
      <c r="M76" s="341"/>
      <c r="N76" s="341"/>
      <c r="O76" s="342"/>
      <c r="P76" s="335"/>
      <c r="Q76" s="8"/>
    </row>
    <row r="82" spans="2:17" ht="27" x14ac:dyDescent="0.35">
      <c r="C82" s="336" t="s">
        <v>92</v>
      </c>
      <c r="D82" s="336"/>
      <c r="E82" s="336"/>
      <c r="F82" s="54"/>
      <c r="L82" s="336" t="s">
        <v>93</v>
      </c>
      <c r="M82" s="336"/>
      <c r="N82" s="336"/>
      <c r="O82" s="54"/>
    </row>
    <row r="83" spans="2:17" ht="27" x14ac:dyDescent="0.35">
      <c r="C83" s="336"/>
      <c r="D83" s="336"/>
      <c r="E83" s="336"/>
      <c r="F83" s="54"/>
      <c r="L83" s="336"/>
      <c r="M83" s="336"/>
      <c r="N83" s="336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>
        <v>20</v>
      </c>
      <c r="M93" s="8">
        <v>1</v>
      </c>
      <c r="N93" s="10"/>
      <c r="O93" s="10">
        <f t="shared" si="6"/>
        <v>0</v>
      </c>
      <c r="P93" s="10">
        <f t="shared" si="7"/>
        <v>20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777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 t="s">
        <v>71</v>
      </c>
      <c r="C96" s="10"/>
      <c r="D96" s="8"/>
      <c r="E96" s="10"/>
      <c r="F96" s="10"/>
      <c r="G96" s="10">
        <v>20</v>
      </c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37" t="s">
        <v>40</v>
      </c>
      <c r="D102" s="338"/>
      <c r="E102" s="338"/>
      <c r="F102" s="339"/>
      <c r="G102" s="334">
        <f>SUM(G86:G101)</f>
        <v>510</v>
      </c>
      <c r="H102" s="8"/>
      <c r="K102" s="8"/>
      <c r="L102" s="337" t="s">
        <v>40</v>
      </c>
      <c r="M102" s="338"/>
      <c r="N102" s="338"/>
      <c r="O102" s="339"/>
      <c r="P102" s="334">
        <f>SUM(P86:P101)</f>
        <v>480</v>
      </c>
      <c r="Q102" s="8"/>
    </row>
    <row r="103" spans="2:17" x14ac:dyDescent="0.25">
      <c r="B103" s="8"/>
      <c r="C103" s="340"/>
      <c r="D103" s="341"/>
      <c r="E103" s="341"/>
      <c r="F103" s="342"/>
      <c r="G103" s="335"/>
      <c r="H103" s="8"/>
      <c r="K103" s="8"/>
      <c r="L103" s="340"/>
      <c r="M103" s="341"/>
      <c r="N103" s="341"/>
      <c r="O103" s="342"/>
      <c r="P103" s="335"/>
      <c r="Q103" s="8"/>
    </row>
    <row r="110" spans="2:17" ht="27" x14ac:dyDescent="0.35">
      <c r="C110" s="336" t="s">
        <v>94</v>
      </c>
      <c r="D110" s="336"/>
      <c r="E110" s="336"/>
      <c r="F110" s="54"/>
      <c r="L110" s="336" t="s">
        <v>99</v>
      </c>
      <c r="M110" s="336"/>
      <c r="N110" s="336"/>
      <c r="O110" s="54"/>
    </row>
    <row r="111" spans="2:17" ht="27" x14ac:dyDescent="0.35">
      <c r="C111" s="336"/>
      <c r="D111" s="336"/>
      <c r="E111" s="336"/>
      <c r="F111" s="54"/>
      <c r="L111" s="336"/>
      <c r="M111" s="336"/>
      <c r="N111" s="336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ht="15.75" thickBot="1" x14ac:dyDescent="0.3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ht="23.25" thickBot="1" x14ac:dyDescent="0.3">
      <c r="B114" s="271" t="s">
        <v>891</v>
      </c>
      <c r="C114" s="10"/>
      <c r="D114" s="8"/>
      <c r="E114" s="10"/>
      <c r="F114" s="10">
        <f>D114*E114</f>
        <v>0</v>
      </c>
      <c r="G114" s="10">
        <f>F114+C114</f>
        <v>0</v>
      </c>
      <c r="H114" s="8"/>
      <c r="K114" s="271" t="s">
        <v>891</v>
      </c>
      <c r="L114" s="10"/>
      <c r="M114" s="8"/>
      <c r="N114" s="10"/>
      <c r="O114" s="10">
        <f>M114*N114</f>
        <v>0</v>
      </c>
      <c r="P114" s="10">
        <f>O114+L114</f>
        <v>0</v>
      </c>
      <c r="Q114" s="8"/>
    </row>
    <row r="115" spans="2:17" ht="23.25" thickBot="1" x14ac:dyDescent="0.3">
      <c r="B115" s="272" t="s">
        <v>882</v>
      </c>
      <c r="C115" s="10">
        <v>120</v>
      </c>
      <c r="D115" s="8">
        <v>1</v>
      </c>
      <c r="E115" s="10">
        <v>30</v>
      </c>
      <c r="F115" s="10">
        <f t="shared" ref="F115:F132" si="8">D115*E115</f>
        <v>30</v>
      </c>
      <c r="G115" s="10">
        <f>F115+C115</f>
        <v>150</v>
      </c>
      <c r="H115" s="8"/>
      <c r="K115" s="272" t="s">
        <v>882</v>
      </c>
      <c r="L115" s="10">
        <v>120</v>
      </c>
      <c r="M115" s="8">
        <v>1</v>
      </c>
      <c r="N115" s="10">
        <v>30</v>
      </c>
      <c r="O115" s="10">
        <f t="shared" ref="O115:O131" si="9">M115*N115</f>
        <v>30</v>
      </c>
      <c r="P115" s="10">
        <f>O115+L115</f>
        <v>150</v>
      </c>
      <c r="Q115" s="8"/>
    </row>
    <row r="116" spans="2:17" ht="23.25" thickBot="1" x14ac:dyDescent="0.3">
      <c r="B116" s="271" t="s">
        <v>883</v>
      </c>
      <c r="C116" s="10">
        <v>20</v>
      </c>
      <c r="D116" s="8"/>
      <c r="E116" s="10"/>
      <c r="F116" s="10">
        <f t="shared" si="8"/>
        <v>0</v>
      </c>
      <c r="G116" s="10">
        <f t="shared" ref="G116:G132" si="10">F116+C116</f>
        <v>20</v>
      </c>
      <c r="H116" s="8"/>
      <c r="K116" s="271" t="s">
        <v>883</v>
      </c>
      <c r="L116" s="10">
        <v>20</v>
      </c>
      <c r="M116" s="8"/>
      <c r="N116" s="10"/>
      <c r="O116" s="10">
        <f t="shared" si="9"/>
        <v>0</v>
      </c>
      <c r="P116" s="10">
        <f t="shared" ref="P116:P132" si="11">O116+L116</f>
        <v>20</v>
      </c>
      <c r="Q116" s="8"/>
    </row>
    <row r="117" spans="2:17" ht="23.25" thickBot="1" x14ac:dyDescent="0.3">
      <c r="B117" s="272" t="s">
        <v>884</v>
      </c>
      <c r="C117" s="10">
        <v>120</v>
      </c>
      <c r="D117" s="8">
        <v>2</v>
      </c>
      <c r="E117" s="10">
        <v>30</v>
      </c>
      <c r="F117" s="10">
        <f t="shared" si="8"/>
        <v>60</v>
      </c>
      <c r="G117" s="10">
        <f t="shared" si="10"/>
        <v>180</v>
      </c>
      <c r="H117" s="8"/>
      <c r="K117" s="272" t="s">
        <v>884</v>
      </c>
      <c r="L117" s="10">
        <v>120</v>
      </c>
      <c r="M117" s="8">
        <v>2</v>
      </c>
      <c r="N117" s="10">
        <v>30</v>
      </c>
      <c r="O117" s="10">
        <f t="shared" si="9"/>
        <v>60</v>
      </c>
      <c r="P117" s="10">
        <f t="shared" si="11"/>
        <v>180</v>
      </c>
      <c r="Q117" s="8"/>
    </row>
    <row r="118" spans="2:17" ht="23.25" thickBot="1" x14ac:dyDescent="0.3">
      <c r="B118" s="271" t="s">
        <v>885</v>
      </c>
      <c r="C118" s="10">
        <v>120</v>
      </c>
      <c r="D118" s="8">
        <v>2</v>
      </c>
      <c r="E118" s="10">
        <v>30</v>
      </c>
      <c r="F118" s="10">
        <f t="shared" si="8"/>
        <v>60</v>
      </c>
      <c r="G118" s="10">
        <f t="shared" si="10"/>
        <v>180</v>
      </c>
      <c r="H118" s="8"/>
      <c r="K118" s="271" t="s">
        <v>885</v>
      </c>
      <c r="L118" s="10">
        <v>120</v>
      </c>
      <c r="M118" s="8">
        <v>2</v>
      </c>
      <c r="N118" s="10">
        <v>30</v>
      </c>
      <c r="O118" s="10">
        <f t="shared" si="9"/>
        <v>60</v>
      </c>
      <c r="P118" s="10">
        <f t="shared" si="11"/>
        <v>180</v>
      </c>
      <c r="Q118" s="8"/>
    </row>
    <row r="119" spans="2:17" ht="23.25" thickBot="1" x14ac:dyDescent="0.3">
      <c r="B119" s="272" t="s">
        <v>886</v>
      </c>
      <c r="C119" s="10">
        <v>120</v>
      </c>
      <c r="D119" s="8">
        <v>1</v>
      </c>
      <c r="E119" s="10">
        <v>30</v>
      </c>
      <c r="F119" s="10">
        <f t="shared" si="8"/>
        <v>30</v>
      </c>
      <c r="G119" s="10">
        <f t="shared" si="10"/>
        <v>150</v>
      </c>
      <c r="H119" s="8"/>
      <c r="K119" s="272" t="s">
        <v>886</v>
      </c>
      <c r="L119" s="10">
        <v>120</v>
      </c>
      <c r="M119" s="8">
        <v>1</v>
      </c>
      <c r="N119" s="10">
        <v>30</v>
      </c>
      <c r="O119" s="10">
        <f t="shared" si="9"/>
        <v>30</v>
      </c>
      <c r="P119" s="10">
        <f t="shared" si="11"/>
        <v>150</v>
      </c>
      <c r="Q119" s="8"/>
    </row>
    <row r="120" spans="2:17" ht="23.25" thickBot="1" x14ac:dyDescent="0.3">
      <c r="B120" s="271" t="s">
        <v>887</v>
      </c>
      <c r="C120" s="10">
        <v>20</v>
      </c>
      <c r="D120" s="8"/>
      <c r="E120" s="10"/>
      <c r="F120" s="10">
        <f t="shared" si="8"/>
        <v>0</v>
      </c>
      <c r="G120" s="10">
        <f t="shared" si="10"/>
        <v>20</v>
      </c>
      <c r="H120" s="8"/>
      <c r="K120" s="271" t="s">
        <v>887</v>
      </c>
      <c r="L120" s="10">
        <v>20</v>
      </c>
      <c r="M120" s="8"/>
      <c r="N120" s="10"/>
      <c r="O120" s="10">
        <f t="shared" si="9"/>
        <v>0</v>
      </c>
      <c r="P120" s="10">
        <f t="shared" si="11"/>
        <v>20</v>
      </c>
      <c r="Q120" s="8"/>
    </row>
    <row r="121" spans="2:17" ht="23.25" thickBot="1" x14ac:dyDescent="0.3">
      <c r="B121" s="272" t="s">
        <v>888</v>
      </c>
      <c r="C121" s="10">
        <v>120</v>
      </c>
      <c r="D121" s="8">
        <v>1</v>
      </c>
      <c r="E121" s="10">
        <v>30</v>
      </c>
      <c r="F121" s="10">
        <f t="shared" si="8"/>
        <v>30</v>
      </c>
      <c r="G121" s="10">
        <f t="shared" si="10"/>
        <v>150</v>
      </c>
      <c r="H121" s="8"/>
      <c r="K121" s="272" t="s">
        <v>888</v>
      </c>
      <c r="L121" s="10">
        <v>120</v>
      </c>
      <c r="M121" s="8">
        <v>1</v>
      </c>
      <c r="N121" s="10">
        <v>30</v>
      </c>
      <c r="O121" s="10">
        <f t="shared" si="9"/>
        <v>30</v>
      </c>
      <c r="P121" s="10">
        <f t="shared" si="11"/>
        <v>150</v>
      </c>
      <c r="Q121" s="8"/>
    </row>
    <row r="122" spans="2:17" ht="23.25" thickBot="1" x14ac:dyDescent="0.3">
      <c r="B122" s="271" t="s">
        <v>889</v>
      </c>
      <c r="C122" s="10"/>
      <c r="D122" s="8"/>
      <c r="E122" s="10"/>
      <c r="F122" s="10">
        <f t="shared" si="8"/>
        <v>0</v>
      </c>
      <c r="G122" s="10">
        <f t="shared" si="10"/>
        <v>0</v>
      </c>
      <c r="H122" s="8"/>
      <c r="K122" s="271" t="s">
        <v>889</v>
      </c>
      <c r="L122" s="10"/>
      <c r="M122" s="8"/>
      <c r="N122" s="10"/>
      <c r="O122" s="10">
        <f t="shared" si="9"/>
        <v>0</v>
      </c>
      <c r="P122" s="10">
        <f t="shared" si="11"/>
        <v>0</v>
      </c>
      <c r="Q122" s="8"/>
    </row>
    <row r="123" spans="2:17" ht="23.25" thickBot="1" x14ac:dyDescent="0.3">
      <c r="B123" s="273" t="s">
        <v>890</v>
      </c>
      <c r="C123" s="10"/>
      <c r="D123" s="8"/>
      <c r="E123" s="10"/>
      <c r="F123" s="10">
        <f t="shared" si="8"/>
        <v>0</v>
      </c>
      <c r="G123" s="10">
        <f t="shared" si="10"/>
        <v>0</v>
      </c>
      <c r="H123" s="8"/>
      <c r="K123" s="273" t="s">
        <v>890</v>
      </c>
      <c r="L123" s="10"/>
      <c r="M123" s="8"/>
      <c r="N123" s="10"/>
      <c r="O123" s="10">
        <f t="shared" si="9"/>
        <v>0</v>
      </c>
      <c r="P123" s="10">
        <f t="shared" si="11"/>
        <v>0</v>
      </c>
      <c r="Q123" s="8"/>
    </row>
    <row r="124" spans="2:17" ht="23.25" thickBot="1" x14ac:dyDescent="0.3">
      <c r="B124" s="271" t="s">
        <v>892</v>
      </c>
      <c r="C124" s="10">
        <v>20</v>
      </c>
      <c r="D124" s="8"/>
      <c r="E124" s="10"/>
      <c r="F124" s="10">
        <f t="shared" si="8"/>
        <v>0</v>
      </c>
      <c r="G124" s="10">
        <f t="shared" si="10"/>
        <v>20</v>
      </c>
      <c r="H124" s="8"/>
      <c r="K124" s="271" t="s">
        <v>892</v>
      </c>
      <c r="L124" s="10">
        <v>20</v>
      </c>
      <c r="M124" s="8"/>
      <c r="N124" s="10"/>
      <c r="O124" s="10">
        <f t="shared" si="9"/>
        <v>0</v>
      </c>
      <c r="P124" s="10">
        <f t="shared" si="11"/>
        <v>20</v>
      </c>
      <c r="Q124" s="8"/>
    </row>
    <row r="125" spans="2:17" ht="23.25" thickBot="1" x14ac:dyDescent="0.3">
      <c r="B125" s="272" t="s">
        <v>893</v>
      </c>
      <c r="C125" s="10"/>
      <c r="D125" s="8"/>
      <c r="E125" s="10"/>
      <c r="F125" s="10">
        <f t="shared" si="8"/>
        <v>0</v>
      </c>
      <c r="G125" s="10">
        <f t="shared" si="10"/>
        <v>0</v>
      </c>
      <c r="H125" s="8"/>
      <c r="K125" s="272" t="s">
        <v>893</v>
      </c>
      <c r="L125" s="10"/>
      <c r="M125" s="8"/>
      <c r="N125" s="10"/>
      <c r="O125" s="10">
        <f t="shared" si="9"/>
        <v>0</v>
      </c>
      <c r="P125" s="10">
        <f t="shared" si="11"/>
        <v>0</v>
      </c>
      <c r="Q125" s="8"/>
    </row>
    <row r="126" spans="2:17" ht="23.25" thickBot="1" x14ac:dyDescent="0.3">
      <c r="B126" s="273" t="s">
        <v>894</v>
      </c>
      <c r="C126" s="10">
        <v>20</v>
      </c>
      <c r="D126" s="8">
        <v>1</v>
      </c>
      <c r="E126" s="10">
        <v>30</v>
      </c>
      <c r="F126" s="10">
        <f t="shared" si="8"/>
        <v>30</v>
      </c>
      <c r="G126" s="10">
        <f t="shared" si="10"/>
        <v>50</v>
      </c>
      <c r="H126" s="8"/>
      <c r="K126" s="273" t="s">
        <v>894</v>
      </c>
      <c r="L126" s="10">
        <v>20</v>
      </c>
      <c r="M126" s="8">
        <v>1</v>
      </c>
      <c r="N126" s="10">
        <v>30</v>
      </c>
      <c r="O126" s="10">
        <f t="shared" si="9"/>
        <v>30</v>
      </c>
      <c r="P126" s="10">
        <f t="shared" si="11"/>
        <v>50</v>
      </c>
      <c r="Q126" s="8"/>
    </row>
    <row r="127" spans="2:17" ht="23.25" thickBot="1" x14ac:dyDescent="0.3">
      <c r="B127" s="272" t="s">
        <v>895</v>
      </c>
      <c r="C127" s="10">
        <v>20</v>
      </c>
      <c r="D127" s="8"/>
      <c r="E127" s="10"/>
      <c r="F127" s="10">
        <f t="shared" si="8"/>
        <v>0</v>
      </c>
      <c r="G127" s="10">
        <f t="shared" si="10"/>
        <v>20</v>
      </c>
      <c r="H127" s="8"/>
      <c r="K127" s="272" t="s">
        <v>895</v>
      </c>
      <c r="L127" s="10">
        <v>20</v>
      </c>
      <c r="M127" s="8"/>
      <c r="N127" s="10"/>
      <c r="O127" s="10">
        <f t="shared" si="9"/>
        <v>0</v>
      </c>
      <c r="P127" s="10">
        <f t="shared" si="11"/>
        <v>20</v>
      </c>
      <c r="Q127" s="8"/>
    </row>
    <row r="128" spans="2:17" ht="23.25" thickBot="1" x14ac:dyDescent="0.3">
      <c r="B128" s="272" t="s">
        <v>896</v>
      </c>
      <c r="C128" s="10">
        <v>120</v>
      </c>
      <c r="D128" s="8">
        <v>2</v>
      </c>
      <c r="E128" s="10">
        <v>30</v>
      </c>
      <c r="F128" s="10">
        <f t="shared" si="8"/>
        <v>60</v>
      </c>
      <c r="G128" s="10">
        <f t="shared" si="10"/>
        <v>180</v>
      </c>
      <c r="H128" s="8"/>
      <c r="K128" s="272" t="s">
        <v>896</v>
      </c>
      <c r="L128" s="10">
        <v>120</v>
      </c>
      <c r="M128" s="8">
        <v>2</v>
      </c>
      <c r="N128" s="10">
        <v>30</v>
      </c>
      <c r="O128" s="10">
        <f t="shared" si="9"/>
        <v>60</v>
      </c>
      <c r="P128" s="10">
        <f t="shared" si="11"/>
        <v>180</v>
      </c>
      <c r="Q128" s="8"/>
    </row>
    <row r="129" spans="2:17" ht="23.25" thickBot="1" x14ac:dyDescent="0.3">
      <c r="B129" s="272" t="s">
        <v>897</v>
      </c>
      <c r="C129" s="10">
        <v>10</v>
      </c>
      <c r="D129" s="8"/>
      <c r="E129" s="10"/>
      <c r="F129" s="10">
        <f t="shared" si="8"/>
        <v>0</v>
      </c>
      <c r="G129" s="10">
        <f t="shared" si="10"/>
        <v>10</v>
      </c>
      <c r="H129" s="8"/>
      <c r="K129" s="272" t="s">
        <v>897</v>
      </c>
      <c r="L129" s="10">
        <v>20</v>
      </c>
      <c r="M129" s="8"/>
      <c r="N129" s="10"/>
      <c r="O129" s="10">
        <f t="shared" si="9"/>
        <v>0</v>
      </c>
      <c r="P129" s="10">
        <f t="shared" si="11"/>
        <v>20</v>
      </c>
      <c r="Q129" s="8"/>
    </row>
    <row r="130" spans="2:17" ht="15.75" thickBot="1" x14ac:dyDescent="0.3">
      <c r="B130" s="272" t="s">
        <v>898</v>
      </c>
      <c r="C130" s="10">
        <v>10</v>
      </c>
      <c r="D130" s="8"/>
      <c r="E130" s="10"/>
      <c r="F130" s="10">
        <f t="shared" si="8"/>
        <v>0</v>
      </c>
      <c r="G130" s="10">
        <f t="shared" si="10"/>
        <v>10</v>
      </c>
      <c r="H130" s="8"/>
      <c r="K130" s="272" t="s">
        <v>898</v>
      </c>
      <c r="L130" s="10"/>
      <c r="M130" s="8"/>
      <c r="N130" s="10"/>
      <c r="O130" s="10">
        <f t="shared" si="9"/>
        <v>0</v>
      </c>
      <c r="P130" s="10">
        <f t="shared" si="11"/>
        <v>0</v>
      </c>
      <c r="Q130" s="8"/>
    </row>
    <row r="131" spans="2:17" ht="15.75" thickBot="1" x14ac:dyDescent="0.3">
      <c r="B131" s="272" t="s">
        <v>899</v>
      </c>
      <c r="C131" s="10">
        <v>120</v>
      </c>
      <c r="D131" s="8">
        <v>1</v>
      </c>
      <c r="E131" s="10">
        <v>30</v>
      </c>
      <c r="F131" s="10">
        <f t="shared" si="8"/>
        <v>30</v>
      </c>
      <c r="G131" s="10">
        <f t="shared" si="10"/>
        <v>150</v>
      </c>
      <c r="H131" s="8"/>
      <c r="K131" s="272" t="s">
        <v>899</v>
      </c>
      <c r="L131" s="10">
        <v>120</v>
      </c>
      <c r="M131" s="8">
        <v>1</v>
      </c>
      <c r="N131" s="10">
        <v>30</v>
      </c>
      <c r="O131" s="10">
        <f t="shared" si="9"/>
        <v>30</v>
      </c>
      <c r="P131" s="10">
        <f t="shared" si="11"/>
        <v>150</v>
      </c>
      <c r="Q131" s="8"/>
    </row>
    <row r="132" spans="2:17" ht="15.75" thickBot="1" x14ac:dyDescent="0.3">
      <c r="B132" s="272"/>
      <c r="C132" s="10"/>
      <c r="D132" s="8"/>
      <c r="E132" s="8"/>
      <c r="F132" s="10">
        <f t="shared" si="8"/>
        <v>0</v>
      </c>
      <c r="G132" s="10">
        <f t="shared" si="10"/>
        <v>0</v>
      </c>
      <c r="H132" s="8"/>
      <c r="K132" s="272"/>
      <c r="L132" s="10"/>
      <c r="M132" s="8"/>
      <c r="N132" s="8"/>
      <c r="O132" s="10"/>
      <c r="P132" s="10">
        <f t="shared" si="11"/>
        <v>0</v>
      </c>
      <c r="Q132" s="8"/>
    </row>
    <row r="133" spans="2:17" ht="15" customHeight="1" x14ac:dyDescent="0.25">
      <c r="B133" s="8"/>
      <c r="C133" s="337" t="s">
        <v>40</v>
      </c>
      <c r="D133" s="338"/>
      <c r="E133" s="338"/>
      <c r="F133" s="339"/>
      <c r="G133" s="334">
        <f>SUM(G114:G132)</f>
        <v>1290</v>
      </c>
      <c r="H133" s="8"/>
      <c r="K133" s="8"/>
      <c r="L133" s="337" t="s">
        <v>40</v>
      </c>
      <c r="M133" s="338"/>
      <c r="N133" s="338"/>
      <c r="O133" s="339"/>
      <c r="P133" s="334">
        <f>SUM(P114:P132)</f>
        <v>1290</v>
      </c>
      <c r="Q133" s="8"/>
    </row>
    <row r="134" spans="2:17" ht="15" customHeight="1" x14ac:dyDescent="0.25">
      <c r="B134" s="8"/>
      <c r="C134" s="340"/>
      <c r="D134" s="341"/>
      <c r="E134" s="341"/>
      <c r="F134" s="342"/>
      <c r="G134" s="335"/>
      <c r="H134" s="8"/>
      <c r="K134" s="8"/>
      <c r="L134" s="340"/>
      <c r="M134" s="341"/>
      <c r="N134" s="341"/>
      <c r="O134" s="342"/>
      <c r="P134" s="335"/>
      <c r="Q134" s="8"/>
    </row>
    <row r="141" spans="2:17" ht="27" x14ac:dyDescent="0.35">
      <c r="C141" s="336" t="s">
        <v>96</v>
      </c>
      <c r="D141" s="336"/>
      <c r="E141" s="336"/>
      <c r="F141" s="54"/>
      <c r="L141" s="336" t="s">
        <v>96</v>
      </c>
      <c r="M141" s="336"/>
      <c r="N141" s="336"/>
      <c r="O141" s="54"/>
    </row>
    <row r="142" spans="2:17" ht="27" x14ac:dyDescent="0.35">
      <c r="C142" s="336"/>
      <c r="D142" s="336"/>
      <c r="E142" s="336"/>
      <c r="F142" s="54"/>
      <c r="L142" s="336"/>
      <c r="M142" s="336"/>
      <c r="N142" s="336"/>
      <c r="O142" s="54"/>
    </row>
    <row r="143" spans="2:17" ht="27" x14ac:dyDescent="0.35">
      <c r="C143" s="63"/>
      <c r="D143" s="63"/>
      <c r="E143" s="54"/>
      <c r="F143" s="54"/>
      <c r="L143" s="63"/>
      <c r="M143" s="63"/>
      <c r="N143" s="54"/>
      <c r="O143" s="54"/>
    </row>
    <row r="144" spans="2:17" ht="15.75" thickBot="1" x14ac:dyDescent="0.3">
      <c r="B144" s="5" t="s">
        <v>68</v>
      </c>
      <c r="C144" s="35" t="s">
        <v>73</v>
      </c>
      <c r="D144" s="35" t="s">
        <v>74</v>
      </c>
      <c r="E144" s="35" t="s">
        <v>75</v>
      </c>
      <c r="F144" s="35" t="s">
        <v>76</v>
      </c>
      <c r="G144" s="35" t="s">
        <v>77</v>
      </c>
      <c r="H144" s="35"/>
      <c r="K144" s="5" t="s">
        <v>68</v>
      </c>
      <c r="L144" s="35" t="s">
        <v>73</v>
      </c>
      <c r="M144" s="35" t="s">
        <v>74</v>
      </c>
      <c r="N144" s="35" t="s">
        <v>75</v>
      </c>
      <c r="O144" s="35" t="s">
        <v>76</v>
      </c>
      <c r="P144" s="35" t="s">
        <v>77</v>
      </c>
      <c r="Q144" s="35"/>
    </row>
    <row r="145" spans="2:17" ht="23.25" thickBot="1" x14ac:dyDescent="0.3">
      <c r="B145" s="271" t="s">
        <v>891</v>
      </c>
      <c r="C145" s="10"/>
      <c r="D145" s="8"/>
      <c r="E145" s="10"/>
      <c r="F145" s="10">
        <f>D145*E145</f>
        <v>0</v>
      </c>
      <c r="G145" s="10">
        <f>F145+C145</f>
        <v>0</v>
      </c>
      <c r="H145" s="8"/>
      <c r="K145" s="271" t="s">
        <v>891</v>
      </c>
      <c r="L145" s="10"/>
      <c r="M145" s="8"/>
      <c r="N145" s="10"/>
      <c r="O145" s="10">
        <f>M145*N145</f>
        <v>0</v>
      </c>
      <c r="P145" s="10">
        <f>O145+L145</f>
        <v>0</v>
      </c>
      <c r="Q145" s="8"/>
    </row>
    <row r="146" spans="2:17" ht="23.25" thickBot="1" x14ac:dyDescent="0.3">
      <c r="B146" s="272" t="s">
        <v>882</v>
      </c>
      <c r="C146" s="10">
        <v>120</v>
      </c>
      <c r="D146" s="8">
        <v>1</v>
      </c>
      <c r="E146" s="10">
        <v>30</v>
      </c>
      <c r="F146" s="10">
        <f t="shared" ref="F146:F163" si="12">D146*E146</f>
        <v>30</v>
      </c>
      <c r="G146" s="10">
        <f>F146+C146</f>
        <v>150</v>
      </c>
      <c r="H146" s="8"/>
      <c r="K146" s="272" t="s">
        <v>882</v>
      </c>
      <c r="L146" s="10"/>
      <c r="M146" s="8"/>
      <c r="N146" s="10"/>
      <c r="O146" s="10">
        <f t="shared" ref="O146:O163" si="13">M146*N146</f>
        <v>0</v>
      </c>
      <c r="P146" s="10">
        <f>O146+L146</f>
        <v>0</v>
      </c>
      <c r="Q146" s="8"/>
    </row>
    <row r="147" spans="2:17" ht="23.25" thickBot="1" x14ac:dyDescent="0.3">
      <c r="B147" s="271" t="s">
        <v>883</v>
      </c>
      <c r="C147" s="10">
        <v>20</v>
      </c>
      <c r="D147" s="8"/>
      <c r="E147" s="10"/>
      <c r="F147" s="10">
        <f t="shared" si="12"/>
        <v>0</v>
      </c>
      <c r="G147" s="10">
        <f t="shared" ref="G147:G163" si="14">F147+C147</f>
        <v>20</v>
      </c>
      <c r="H147" s="8"/>
      <c r="K147" s="271" t="s">
        <v>883</v>
      </c>
      <c r="L147" s="10"/>
      <c r="M147" s="8"/>
      <c r="N147" s="10"/>
      <c r="O147" s="10">
        <f t="shared" si="13"/>
        <v>0</v>
      </c>
      <c r="P147" s="10">
        <f t="shared" ref="P147:P163" si="15">O147+L147</f>
        <v>0</v>
      </c>
      <c r="Q147" s="8"/>
    </row>
    <row r="148" spans="2:17" ht="23.25" thickBot="1" x14ac:dyDescent="0.3">
      <c r="B148" s="272" t="s">
        <v>884</v>
      </c>
      <c r="C148" s="10">
        <v>120</v>
      </c>
      <c r="D148" s="8">
        <v>2</v>
      </c>
      <c r="E148" s="10">
        <v>30</v>
      </c>
      <c r="F148" s="10">
        <f t="shared" si="12"/>
        <v>60</v>
      </c>
      <c r="G148" s="10">
        <f t="shared" si="14"/>
        <v>180</v>
      </c>
      <c r="H148" s="8"/>
      <c r="K148" s="272" t="s">
        <v>884</v>
      </c>
      <c r="L148" s="10"/>
      <c r="M148" s="8"/>
      <c r="N148" s="10"/>
      <c r="O148" s="10">
        <f t="shared" si="13"/>
        <v>0</v>
      </c>
      <c r="P148" s="10">
        <f t="shared" si="15"/>
        <v>0</v>
      </c>
      <c r="Q148" s="8"/>
    </row>
    <row r="149" spans="2:17" ht="23.25" thickBot="1" x14ac:dyDescent="0.3">
      <c r="B149" s="271" t="s">
        <v>885</v>
      </c>
      <c r="C149" s="10">
        <v>120</v>
      </c>
      <c r="D149" s="8">
        <v>2</v>
      </c>
      <c r="E149" s="10">
        <v>30</v>
      </c>
      <c r="F149" s="10">
        <f t="shared" si="12"/>
        <v>60</v>
      </c>
      <c r="G149" s="10">
        <f t="shared" si="14"/>
        <v>180</v>
      </c>
      <c r="H149" s="8"/>
      <c r="K149" s="271" t="s">
        <v>885</v>
      </c>
      <c r="L149" s="10"/>
      <c r="M149" s="8"/>
      <c r="N149" s="10"/>
      <c r="O149" s="10">
        <f t="shared" si="13"/>
        <v>0</v>
      </c>
      <c r="P149" s="10">
        <f t="shared" si="15"/>
        <v>0</v>
      </c>
      <c r="Q149" s="8"/>
    </row>
    <row r="150" spans="2:17" ht="23.25" thickBot="1" x14ac:dyDescent="0.3">
      <c r="B150" s="272" t="s">
        <v>886</v>
      </c>
      <c r="C150" s="10">
        <v>120</v>
      </c>
      <c r="D150" s="8">
        <v>1</v>
      </c>
      <c r="E150" s="10">
        <v>30</v>
      </c>
      <c r="F150" s="10">
        <f t="shared" si="12"/>
        <v>30</v>
      </c>
      <c r="G150" s="10">
        <f t="shared" si="14"/>
        <v>150</v>
      </c>
      <c r="H150" s="8"/>
      <c r="K150" s="272" t="s">
        <v>886</v>
      </c>
      <c r="L150" s="10"/>
      <c r="M150" s="8"/>
      <c r="N150" s="10"/>
      <c r="O150" s="10">
        <f t="shared" si="13"/>
        <v>0</v>
      </c>
      <c r="P150" s="10">
        <f t="shared" si="15"/>
        <v>0</v>
      </c>
      <c r="Q150" s="8"/>
    </row>
    <row r="151" spans="2:17" ht="23.25" thickBot="1" x14ac:dyDescent="0.3">
      <c r="B151" s="271" t="s">
        <v>887</v>
      </c>
      <c r="C151" s="10">
        <v>20</v>
      </c>
      <c r="D151" s="8"/>
      <c r="E151" s="10"/>
      <c r="F151" s="10">
        <f t="shared" si="12"/>
        <v>0</v>
      </c>
      <c r="G151" s="10">
        <f t="shared" si="14"/>
        <v>20</v>
      </c>
      <c r="H151" s="8"/>
      <c r="K151" s="271" t="s">
        <v>887</v>
      </c>
      <c r="L151" s="10"/>
      <c r="M151" s="8"/>
      <c r="N151" s="10"/>
      <c r="O151" s="10">
        <f t="shared" si="13"/>
        <v>0</v>
      </c>
      <c r="P151" s="10">
        <f t="shared" si="15"/>
        <v>0</v>
      </c>
      <c r="Q151" s="8"/>
    </row>
    <row r="152" spans="2:17" ht="23.25" thickBot="1" x14ac:dyDescent="0.3">
      <c r="B152" s="272" t="s">
        <v>888</v>
      </c>
      <c r="C152" s="10">
        <v>120</v>
      </c>
      <c r="D152" s="8">
        <v>1</v>
      </c>
      <c r="E152" s="10">
        <v>30</v>
      </c>
      <c r="F152" s="10">
        <f t="shared" si="12"/>
        <v>30</v>
      </c>
      <c r="G152" s="10">
        <f t="shared" si="14"/>
        <v>150</v>
      </c>
      <c r="H152" s="8"/>
      <c r="K152" s="272" t="s">
        <v>888</v>
      </c>
      <c r="L152" s="10"/>
      <c r="M152" s="8"/>
      <c r="N152" s="10"/>
      <c r="O152" s="10">
        <f t="shared" si="13"/>
        <v>0</v>
      </c>
      <c r="P152" s="10">
        <f t="shared" si="15"/>
        <v>0</v>
      </c>
      <c r="Q152" s="8"/>
    </row>
    <row r="153" spans="2:17" ht="23.25" thickBot="1" x14ac:dyDescent="0.3">
      <c r="B153" s="271" t="s">
        <v>889</v>
      </c>
      <c r="C153" s="10"/>
      <c r="D153" s="8"/>
      <c r="E153" s="10"/>
      <c r="F153" s="10">
        <f t="shared" si="12"/>
        <v>0</v>
      </c>
      <c r="G153" s="10">
        <f t="shared" si="14"/>
        <v>0</v>
      </c>
      <c r="H153" s="8"/>
      <c r="K153" s="271" t="s">
        <v>889</v>
      </c>
      <c r="L153" s="10"/>
      <c r="M153" s="8"/>
      <c r="N153" s="10"/>
      <c r="O153" s="10">
        <f t="shared" si="13"/>
        <v>0</v>
      </c>
      <c r="P153" s="10">
        <f t="shared" si="15"/>
        <v>0</v>
      </c>
      <c r="Q153" s="8"/>
    </row>
    <row r="154" spans="2:17" ht="23.25" thickBot="1" x14ac:dyDescent="0.3">
      <c r="B154" s="273" t="s">
        <v>890</v>
      </c>
      <c r="C154" s="10"/>
      <c r="D154" s="8"/>
      <c r="E154" s="10"/>
      <c r="F154" s="10">
        <f t="shared" si="12"/>
        <v>0</v>
      </c>
      <c r="G154" s="10">
        <f t="shared" si="14"/>
        <v>0</v>
      </c>
      <c r="H154" s="8"/>
      <c r="K154" s="273" t="s">
        <v>890</v>
      </c>
      <c r="L154" s="10"/>
      <c r="M154" s="8"/>
      <c r="N154" s="10"/>
      <c r="O154" s="10">
        <f t="shared" si="13"/>
        <v>0</v>
      </c>
      <c r="P154" s="10">
        <f t="shared" si="15"/>
        <v>0</v>
      </c>
      <c r="Q154" s="8"/>
    </row>
    <row r="155" spans="2:17" ht="23.25" thickBot="1" x14ac:dyDescent="0.3">
      <c r="B155" s="271" t="s">
        <v>892</v>
      </c>
      <c r="C155" s="10">
        <v>20</v>
      </c>
      <c r="D155" s="8"/>
      <c r="E155" s="10"/>
      <c r="F155" s="10">
        <f t="shared" si="12"/>
        <v>0</v>
      </c>
      <c r="G155" s="10">
        <f t="shared" si="14"/>
        <v>20</v>
      </c>
      <c r="H155" s="8"/>
      <c r="K155" s="271" t="s">
        <v>892</v>
      </c>
      <c r="L155" s="10"/>
      <c r="M155" s="8"/>
      <c r="N155" s="10"/>
      <c r="O155" s="10">
        <f t="shared" si="13"/>
        <v>0</v>
      </c>
      <c r="P155" s="10">
        <f t="shared" si="15"/>
        <v>0</v>
      </c>
      <c r="Q155" s="8"/>
    </row>
    <row r="156" spans="2:17" ht="23.25" thickBot="1" x14ac:dyDescent="0.3">
      <c r="B156" s="272" t="s">
        <v>893</v>
      </c>
      <c r="C156" s="10"/>
      <c r="D156" s="8"/>
      <c r="E156" s="10"/>
      <c r="F156" s="10">
        <f t="shared" si="12"/>
        <v>0</v>
      </c>
      <c r="G156" s="10">
        <f t="shared" si="14"/>
        <v>0</v>
      </c>
      <c r="H156" s="8"/>
      <c r="K156" s="272" t="s">
        <v>893</v>
      </c>
      <c r="L156" s="10"/>
      <c r="M156" s="8"/>
      <c r="N156" s="10"/>
      <c r="O156" s="10">
        <f t="shared" si="13"/>
        <v>0</v>
      </c>
      <c r="P156" s="10">
        <f t="shared" si="15"/>
        <v>0</v>
      </c>
      <c r="Q156" s="8"/>
    </row>
    <row r="157" spans="2:17" ht="23.25" thickBot="1" x14ac:dyDescent="0.3">
      <c r="B157" s="273" t="s">
        <v>894</v>
      </c>
      <c r="C157" s="10">
        <v>20</v>
      </c>
      <c r="D157" s="8">
        <v>1</v>
      </c>
      <c r="E157" s="10">
        <v>30</v>
      </c>
      <c r="F157" s="10">
        <f t="shared" si="12"/>
        <v>30</v>
      </c>
      <c r="G157" s="10">
        <f t="shared" si="14"/>
        <v>50</v>
      </c>
      <c r="H157" s="8"/>
      <c r="K157" s="273" t="s">
        <v>894</v>
      </c>
      <c r="L157" s="10"/>
      <c r="M157" s="8"/>
      <c r="N157" s="10"/>
      <c r="O157" s="10">
        <f t="shared" si="13"/>
        <v>0</v>
      </c>
      <c r="P157" s="10">
        <f t="shared" si="15"/>
        <v>0</v>
      </c>
      <c r="Q157" s="8"/>
    </row>
    <row r="158" spans="2:17" ht="23.25" thickBot="1" x14ac:dyDescent="0.3">
      <c r="B158" s="272" t="s">
        <v>895</v>
      </c>
      <c r="C158" s="10">
        <v>20</v>
      </c>
      <c r="D158" s="8"/>
      <c r="E158" s="10"/>
      <c r="F158" s="10">
        <f t="shared" si="12"/>
        <v>0</v>
      </c>
      <c r="G158" s="10">
        <f t="shared" si="14"/>
        <v>20</v>
      </c>
      <c r="H158" s="8"/>
      <c r="K158" s="272" t="s">
        <v>895</v>
      </c>
      <c r="L158" s="10">
        <v>20</v>
      </c>
      <c r="M158" s="8"/>
      <c r="N158" s="10"/>
      <c r="O158" s="10">
        <f t="shared" si="13"/>
        <v>0</v>
      </c>
      <c r="P158" s="10">
        <f t="shared" si="15"/>
        <v>20</v>
      </c>
      <c r="Q158" s="8"/>
    </row>
    <row r="159" spans="2:17" ht="23.25" thickBot="1" x14ac:dyDescent="0.3">
      <c r="B159" s="272" t="s">
        <v>896</v>
      </c>
      <c r="C159" s="10">
        <v>120</v>
      </c>
      <c r="D159" s="8">
        <v>2</v>
      </c>
      <c r="E159" s="10">
        <v>30</v>
      </c>
      <c r="F159" s="10">
        <f t="shared" si="12"/>
        <v>60</v>
      </c>
      <c r="G159" s="10">
        <f t="shared" si="14"/>
        <v>180</v>
      </c>
      <c r="H159" s="8"/>
      <c r="K159" s="272" t="s">
        <v>896</v>
      </c>
      <c r="L159" s="10"/>
      <c r="M159" s="8"/>
      <c r="N159" s="10"/>
      <c r="O159" s="10">
        <f t="shared" si="13"/>
        <v>0</v>
      </c>
      <c r="P159" s="10">
        <f t="shared" si="15"/>
        <v>0</v>
      </c>
      <c r="Q159" s="8"/>
    </row>
    <row r="160" spans="2:17" ht="23.25" thickBot="1" x14ac:dyDescent="0.3">
      <c r="B160" s="272" t="s">
        <v>897</v>
      </c>
      <c r="C160" s="10">
        <v>20</v>
      </c>
      <c r="D160" s="8"/>
      <c r="E160" s="10"/>
      <c r="F160" s="10">
        <f t="shared" si="12"/>
        <v>0</v>
      </c>
      <c r="G160" s="10">
        <f t="shared" si="14"/>
        <v>20</v>
      </c>
      <c r="H160" s="8"/>
      <c r="K160" s="272" t="s">
        <v>897</v>
      </c>
      <c r="L160" s="10"/>
      <c r="M160" s="8"/>
      <c r="N160" s="10"/>
      <c r="O160" s="10">
        <f t="shared" si="13"/>
        <v>0</v>
      </c>
      <c r="P160" s="10">
        <f t="shared" si="15"/>
        <v>0</v>
      </c>
      <c r="Q160" s="8"/>
    </row>
    <row r="161" spans="2:17" ht="15" customHeight="1" thickBot="1" x14ac:dyDescent="0.3">
      <c r="B161" s="272" t="s">
        <v>898</v>
      </c>
      <c r="C161" s="10"/>
      <c r="D161" s="8"/>
      <c r="E161" s="10"/>
      <c r="F161" s="10">
        <f t="shared" si="12"/>
        <v>0</v>
      </c>
      <c r="G161" s="10">
        <f t="shared" si="14"/>
        <v>0</v>
      </c>
      <c r="H161" s="8"/>
      <c r="K161" s="272" t="s">
        <v>898</v>
      </c>
      <c r="L161" s="10"/>
      <c r="M161" s="8"/>
      <c r="N161" s="10"/>
      <c r="O161" s="10">
        <f t="shared" si="13"/>
        <v>0</v>
      </c>
      <c r="P161" s="10">
        <f t="shared" si="15"/>
        <v>0</v>
      </c>
      <c r="Q161" s="8"/>
    </row>
    <row r="162" spans="2:17" ht="15" customHeight="1" thickBot="1" x14ac:dyDescent="0.3">
      <c r="B162" s="272" t="s">
        <v>899</v>
      </c>
      <c r="C162" s="10">
        <v>120</v>
      </c>
      <c r="D162" s="8">
        <v>1</v>
      </c>
      <c r="E162" s="10">
        <v>30</v>
      </c>
      <c r="F162" s="10">
        <f t="shared" si="12"/>
        <v>30</v>
      </c>
      <c r="G162" s="10">
        <f t="shared" si="14"/>
        <v>150</v>
      </c>
      <c r="H162" s="8"/>
      <c r="K162" s="272" t="s">
        <v>899</v>
      </c>
      <c r="L162" s="10"/>
      <c r="M162" s="8"/>
      <c r="N162" s="10"/>
      <c r="O162" s="10">
        <f t="shared" si="13"/>
        <v>0</v>
      </c>
      <c r="P162" s="10">
        <f t="shared" si="15"/>
        <v>0</v>
      </c>
      <c r="Q162" s="8"/>
    </row>
    <row r="163" spans="2:17" ht="23.25" thickBot="1" x14ac:dyDescent="0.3">
      <c r="B163" s="272" t="s">
        <v>886</v>
      </c>
      <c r="C163" s="10"/>
      <c r="D163" s="8"/>
      <c r="E163" s="8"/>
      <c r="F163" s="10">
        <f t="shared" si="12"/>
        <v>0</v>
      </c>
      <c r="G163" s="10">
        <f t="shared" si="14"/>
        <v>0</v>
      </c>
      <c r="H163" s="8"/>
      <c r="K163" s="272" t="s">
        <v>886</v>
      </c>
      <c r="L163" s="10"/>
      <c r="M163" s="8"/>
      <c r="N163" s="8"/>
      <c r="O163" s="10">
        <f t="shared" si="13"/>
        <v>0</v>
      </c>
      <c r="P163" s="10">
        <f t="shared" si="15"/>
        <v>0</v>
      </c>
      <c r="Q163" s="8"/>
    </row>
    <row r="164" spans="2:17" x14ac:dyDescent="0.25">
      <c r="B164" s="8"/>
      <c r="C164" s="337" t="s">
        <v>40</v>
      </c>
      <c r="D164" s="338"/>
      <c r="E164" s="338"/>
      <c r="F164" s="339"/>
      <c r="G164" s="334">
        <f>SUM(G145:G163)</f>
        <v>1290</v>
      </c>
      <c r="H164" s="8"/>
      <c r="K164" s="8"/>
      <c r="L164" s="337" t="s">
        <v>40</v>
      </c>
      <c r="M164" s="338"/>
      <c r="N164" s="338"/>
      <c r="O164" s="339"/>
      <c r="P164" s="334">
        <f>SUM(P145:P163)</f>
        <v>20</v>
      </c>
      <c r="Q164" s="8"/>
    </row>
    <row r="165" spans="2:17" x14ac:dyDescent="0.25">
      <c r="B165" s="8"/>
      <c r="C165" s="340"/>
      <c r="D165" s="341"/>
      <c r="E165" s="341"/>
      <c r="F165" s="342"/>
      <c r="G165" s="335"/>
      <c r="H165" s="8"/>
      <c r="K165" s="8"/>
      <c r="L165" s="340"/>
      <c r="M165" s="341"/>
      <c r="N165" s="341"/>
      <c r="O165" s="342"/>
      <c r="P165" s="335"/>
      <c r="Q165" s="8"/>
    </row>
  </sheetData>
  <mergeCells count="36">
    <mergeCell ref="C164:F165"/>
    <mergeCell ref="G164:G165"/>
    <mergeCell ref="L164:O165"/>
    <mergeCell ref="P164:P165"/>
    <mergeCell ref="C133:F134"/>
    <mergeCell ref="G133:G134"/>
    <mergeCell ref="L133:O134"/>
    <mergeCell ref="P133:P134"/>
    <mergeCell ref="C141:E142"/>
    <mergeCell ref="L141:N142"/>
    <mergeCell ref="C102:F103"/>
    <mergeCell ref="G102:G103"/>
    <mergeCell ref="L102:O103"/>
    <mergeCell ref="P102:P103"/>
    <mergeCell ref="C110:E111"/>
    <mergeCell ref="L110:N111"/>
    <mergeCell ref="C75:F76"/>
    <mergeCell ref="G75:G76"/>
    <mergeCell ref="L75:O76"/>
    <mergeCell ref="P75:P76"/>
    <mergeCell ref="C82:E83"/>
    <mergeCell ref="L82:N83"/>
    <mergeCell ref="C48:F49"/>
    <mergeCell ref="G48:G49"/>
    <mergeCell ref="L48:O49"/>
    <mergeCell ref="P48:P49"/>
    <mergeCell ref="C55:E56"/>
    <mergeCell ref="L55:N56"/>
    <mergeCell ref="L1:N2"/>
    <mergeCell ref="L21:O22"/>
    <mergeCell ref="P21:P22"/>
    <mergeCell ref="C28:E29"/>
    <mergeCell ref="L28:N29"/>
    <mergeCell ref="C21:F22"/>
    <mergeCell ref="G21:G22"/>
    <mergeCell ref="C1:E2"/>
  </mergeCells>
  <pageMargins left="0.7" right="0.7" top="0.75" bottom="0.75" header="0.3" footer="0.3"/>
  <pageSetup paperSize="9" orientation="landscape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60"/>
  <sheetViews>
    <sheetView topLeftCell="A43" workbookViewId="0">
      <selection activeCell="J56" sqref="J56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24</v>
      </c>
      <c r="B1" s="336"/>
      <c r="C1" s="336"/>
      <c r="E1" s="336" t="s">
        <v>87</v>
      </c>
      <c r="F1" s="336"/>
      <c r="G1" s="336"/>
      <c r="I1" s="336" t="s">
        <v>88</v>
      </c>
      <c r="J1" s="336"/>
      <c r="K1" s="336"/>
      <c r="M1" s="336" t="s">
        <v>103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36" t="s">
        <v>97</v>
      </c>
      <c r="B22" s="336"/>
      <c r="C22" s="336"/>
      <c r="E22" s="336" t="s">
        <v>91</v>
      </c>
      <c r="F22" s="336"/>
      <c r="G22" s="336"/>
      <c r="I22" s="336" t="s">
        <v>92</v>
      </c>
      <c r="J22" s="336"/>
      <c r="K22" s="336"/>
      <c r="M22" s="336" t="s">
        <v>93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18.05</v>
      </c>
      <c r="C51" s="8"/>
      <c r="E51" s="8" t="s">
        <v>70</v>
      </c>
      <c r="F51" s="10">
        <v>18.05</v>
      </c>
      <c r="G51" s="8"/>
      <c r="I51" s="8" t="s">
        <v>70</v>
      </c>
      <c r="J51" s="10">
        <v>18.05</v>
      </c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>
        <v>18.05</v>
      </c>
      <c r="C55" s="8"/>
      <c r="E55" s="8" t="s">
        <v>72</v>
      </c>
      <c r="F55" s="10">
        <v>18.05</v>
      </c>
      <c r="G55" s="8"/>
      <c r="I55" s="8" t="s">
        <v>72</v>
      </c>
      <c r="J55" s="10">
        <v>18.05</v>
      </c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36.1</v>
      </c>
      <c r="C60" s="8"/>
      <c r="E60" s="8" t="s">
        <v>40</v>
      </c>
      <c r="F60" s="10">
        <f>SUM(F47:F59)</f>
        <v>36.1</v>
      </c>
      <c r="G60" s="8"/>
      <c r="I60" s="8" t="s">
        <v>40</v>
      </c>
      <c r="J60" s="10">
        <f>SUM(J47:J59)</f>
        <v>36.1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O60"/>
  <sheetViews>
    <sheetView topLeftCell="E34" workbookViewId="0">
      <selection activeCell="R52" sqref="R5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0</v>
      </c>
      <c r="B1" s="336"/>
      <c r="C1" s="336"/>
      <c r="E1" s="336" t="s">
        <v>24</v>
      </c>
      <c r="F1" s="336"/>
      <c r="G1" s="336"/>
      <c r="I1" s="336" t="s">
        <v>87</v>
      </c>
      <c r="J1" s="336"/>
      <c r="K1" s="336"/>
      <c r="M1" s="336" t="s">
        <v>88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>
        <v>48.66</v>
      </c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472.1</v>
      </c>
      <c r="O18" s="8"/>
    </row>
    <row r="21" spans="1:15" ht="15" customHeight="1" x14ac:dyDescent="0.25"/>
    <row r="22" spans="1:15" ht="15" customHeight="1" x14ac:dyDescent="0.25">
      <c r="A22" s="336" t="s">
        <v>498</v>
      </c>
      <c r="B22" s="336"/>
      <c r="C22" s="336"/>
      <c r="E22" s="336" t="s">
        <v>591</v>
      </c>
      <c r="F22" s="336"/>
      <c r="G22" s="336"/>
      <c r="I22" s="336" t="s">
        <v>91</v>
      </c>
      <c r="J22" s="336"/>
      <c r="K22" s="336"/>
      <c r="M22" s="336" t="s">
        <v>92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>
        <v>97.33</v>
      </c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>
        <v>48.66</v>
      </c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>
        <v>97.33</v>
      </c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>
        <v>48.66</v>
      </c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>
        <v>48.66</v>
      </c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>
        <v>48.66</v>
      </c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123</v>
      </c>
      <c r="J33" s="10">
        <v>48.66</v>
      </c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>
        <v>48.66</v>
      </c>
      <c r="C34" s="8"/>
      <c r="E34" s="8" t="s">
        <v>412</v>
      </c>
      <c r="F34" s="10">
        <v>48.66</v>
      </c>
      <c r="G34" s="8"/>
      <c r="I34" s="8" t="s">
        <v>72</v>
      </c>
      <c r="J34" s="10">
        <v>48.66</v>
      </c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486.61999999999989</v>
      </c>
      <c r="C39" s="8"/>
      <c r="E39" s="8" t="s">
        <v>40</v>
      </c>
      <c r="F39" s="10">
        <f>SUM(F26:F38)</f>
        <v>486.61999999999989</v>
      </c>
      <c r="G39" s="8"/>
      <c r="I39" s="8" t="s">
        <v>40</v>
      </c>
      <c r="J39" s="10">
        <f>SUM(J26:J38)</f>
        <v>486.61999999999989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O60"/>
  <sheetViews>
    <sheetView topLeftCell="A45" workbookViewId="0">
      <selection activeCell="F49" sqref="F49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36" t="s">
        <v>24</v>
      </c>
      <c r="B1" s="336"/>
      <c r="C1" s="336"/>
      <c r="E1" s="336" t="s">
        <v>87</v>
      </c>
      <c r="F1" s="336"/>
      <c r="G1" s="336"/>
      <c r="I1" s="336" t="s">
        <v>88</v>
      </c>
      <c r="J1" s="336"/>
      <c r="K1" s="336"/>
      <c r="M1" s="336" t="s">
        <v>89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36" t="s">
        <v>97</v>
      </c>
      <c r="B22" s="336"/>
      <c r="C22" s="336"/>
      <c r="E22" s="336" t="s">
        <v>91</v>
      </c>
      <c r="F22" s="336"/>
      <c r="G22" s="336"/>
      <c r="I22" s="336" t="s">
        <v>92</v>
      </c>
      <c r="J22" s="336"/>
      <c r="K22" s="336"/>
      <c r="M22" s="336" t="s">
        <v>93</v>
      </c>
      <c r="N22" s="336"/>
      <c r="O22" s="336"/>
    </row>
    <row r="23" spans="1:15" x14ac:dyDescent="0.25">
      <c r="A23" s="336"/>
      <c r="B23" s="336"/>
      <c r="C23" s="336"/>
      <c r="E23" s="336"/>
      <c r="F23" s="336"/>
      <c r="G23" s="336"/>
      <c r="I23" s="336"/>
      <c r="J23" s="336"/>
      <c r="K23" s="336"/>
      <c r="M23" s="336"/>
      <c r="N23" s="336"/>
      <c r="O23" s="336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36" t="s">
        <v>94</v>
      </c>
      <c r="B43" s="336"/>
      <c r="C43" s="336"/>
      <c r="E43" s="336" t="s">
        <v>99</v>
      </c>
      <c r="F43" s="336"/>
      <c r="G43" s="336"/>
      <c r="I43" s="336" t="s">
        <v>96</v>
      </c>
      <c r="J43" s="336"/>
      <c r="K43" s="336"/>
      <c r="M43" s="336" t="s">
        <v>0</v>
      </c>
      <c r="N43" s="336"/>
      <c r="O43" s="336"/>
    </row>
    <row r="44" spans="1:15" x14ac:dyDescent="0.25">
      <c r="A44" s="336"/>
      <c r="B44" s="336"/>
      <c r="C44" s="336"/>
      <c r="E44" s="336"/>
      <c r="F44" s="336"/>
      <c r="G44" s="336"/>
      <c r="I44" s="336"/>
      <c r="J44" s="336"/>
      <c r="K44" s="336"/>
      <c r="M44" s="336"/>
      <c r="N44" s="336"/>
      <c r="O44" s="336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>
        <v>20</v>
      </c>
      <c r="C47" s="8"/>
      <c r="E47" s="8" t="s">
        <v>12</v>
      </c>
      <c r="F47" s="10">
        <v>20</v>
      </c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>
        <v>20</v>
      </c>
      <c r="C49" s="8"/>
      <c r="E49" s="8" t="s">
        <v>22</v>
      </c>
      <c r="F49" s="10">
        <v>20</v>
      </c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>
        <v>20</v>
      </c>
      <c r="C50" s="8"/>
      <c r="E50" s="8" t="s">
        <v>13</v>
      </c>
      <c r="F50" s="10">
        <v>20</v>
      </c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>
        <v>20</v>
      </c>
      <c r="C51" s="8"/>
      <c r="E51" s="8" t="s">
        <v>70</v>
      </c>
      <c r="F51" s="10">
        <v>20</v>
      </c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>
        <v>20</v>
      </c>
      <c r="C52" s="8"/>
      <c r="E52" s="8" t="s">
        <v>23</v>
      </c>
      <c r="F52" s="10">
        <v>20</v>
      </c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100</v>
      </c>
      <c r="C60" s="8"/>
      <c r="E60" s="8" t="s">
        <v>40</v>
      </c>
      <c r="F60" s="10">
        <f>SUM(F47:F59)</f>
        <v>100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79"/>
  <sheetViews>
    <sheetView topLeftCell="A60" workbookViewId="0">
      <selection activeCell="I77" sqref="I77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36" t="s">
        <v>346</v>
      </c>
      <c r="B1" s="336"/>
      <c r="C1" s="336"/>
      <c r="E1" s="336" t="s">
        <v>347</v>
      </c>
      <c r="F1" s="336"/>
      <c r="G1" s="336"/>
      <c r="I1" s="336" t="s">
        <v>348</v>
      </c>
      <c r="J1" s="336"/>
      <c r="K1" s="336"/>
      <c r="M1" s="336" t="s">
        <v>101</v>
      </c>
      <c r="N1" s="336"/>
      <c r="O1" s="336"/>
    </row>
    <row r="2" spans="1:15" ht="15" customHeight="1" x14ac:dyDescent="0.25">
      <c r="A2" s="336"/>
      <c r="B2" s="336"/>
      <c r="C2" s="336"/>
      <c r="E2" s="336"/>
      <c r="F2" s="336"/>
      <c r="G2" s="336"/>
      <c r="I2" s="336"/>
      <c r="J2" s="336"/>
      <c r="K2" s="336"/>
      <c r="M2" s="336"/>
      <c r="N2" s="336"/>
      <c r="O2" s="336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36" t="s">
        <v>89</v>
      </c>
      <c r="B25" s="336"/>
      <c r="C25" s="336"/>
      <c r="E25" s="336" t="s">
        <v>90</v>
      </c>
      <c r="F25" s="336"/>
      <c r="G25" s="336"/>
      <c r="I25" s="336" t="s">
        <v>630</v>
      </c>
      <c r="J25" s="336"/>
      <c r="K25" s="336"/>
      <c r="O25" s="137"/>
    </row>
    <row r="26" spans="1:15" ht="15" customHeight="1" x14ac:dyDescent="0.35">
      <c r="A26" s="336"/>
      <c r="B26" s="336"/>
      <c r="C26" s="336"/>
      <c r="E26" s="336"/>
      <c r="F26" s="336"/>
      <c r="G26" s="336"/>
      <c r="I26" s="336"/>
      <c r="J26" s="336"/>
      <c r="K26" s="336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782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36" t="s">
        <v>93</v>
      </c>
      <c r="B54" s="336"/>
      <c r="C54" s="336"/>
      <c r="E54" s="336" t="s">
        <v>844</v>
      </c>
      <c r="F54" s="336"/>
      <c r="G54" s="336"/>
      <c r="I54" s="336" t="s">
        <v>99</v>
      </c>
      <c r="J54" s="336"/>
      <c r="K54" s="336"/>
      <c r="M54" s="137" t="s">
        <v>0</v>
      </c>
      <c r="N54" s="137"/>
      <c r="O54" s="137"/>
    </row>
    <row r="55" spans="1:15" ht="15" customHeight="1" x14ac:dyDescent="0.35">
      <c r="A55" s="336"/>
      <c r="B55" s="336"/>
      <c r="C55" s="336"/>
      <c r="E55" s="336"/>
      <c r="F55" s="336"/>
      <c r="G55" s="336"/>
      <c r="I55" s="336"/>
      <c r="J55" s="336"/>
      <c r="K55" s="336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140" t="s">
        <v>12</v>
      </c>
      <c r="F58" s="216">
        <v>95.54</v>
      </c>
      <c r="G58" s="8"/>
      <c r="I58" s="140" t="s">
        <v>12</v>
      </c>
      <c r="J58" s="216">
        <v>95.54</v>
      </c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140" t="s">
        <v>69</v>
      </c>
      <c r="F59" s="216"/>
      <c r="G59" s="8"/>
      <c r="I59" s="140" t="s">
        <v>69</v>
      </c>
      <c r="J59" s="216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111" t="s">
        <v>22</v>
      </c>
      <c r="F60" s="216">
        <v>59.1</v>
      </c>
      <c r="G60" s="8"/>
      <c r="I60" s="111" t="s">
        <v>22</v>
      </c>
      <c r="J60" s="216">
        <v>59.1</v>
      </c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140" t="s">
        <v>13</v>
      </c>
      <c r="F61" s="216"/>
      <c r="G61" s="8"/>
      <c r="I61" s="140" t="s">
        <v>13</v>
      </c>
      <c r="J61" s="216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140" t="s">
        <v>70</v>
      </c>
      <c r="F62" s="216">
        <v>98.8</v>
      </c>
      <c r="G62" s="8"/>
      <c r="I62" s="140" t="s">
        <v>70</v>
      </c>
      <c r="J62" s="216">
        <v>98.8</v>
      </c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140" t="s">
        <v>23</v>
      </c>
      <c r="F63" s="216"/>
      <c r="G63" s="8"/>
      <c r="I63" s="140" t="s">
        <v>23</v>
      </c>
      <c r="J63" s="216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111" t="s">
        <v>34</v>
      </c>
      <c r="F64" s="216">
        <v>59.1</v>
      </c>
      <c r="G64" s="8"/>
      <c r="I64" s="111" t="s">
        <v>34</v>
      </c>
      <c r="J64" s="216">
        <v>59.1</v>
      </c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140" t="s">
        <v>273</v>
      </c>
      <c r="F65" s="216">
        <v>95.54</v>
      </c>
      <c r="G65" s="8"/>
      <c r="I65" s="140" t="s">
        <v>273</v>
      </c>
      <c r="J65" s="216">
        <v>95.54</v>
      </c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140" t="s">
        <v>274</v>
      </c>
      <c r="F66" s="216"/>
      <c r="G66" s="8"/>
      <c r="I66" s="140" t="s">
        <v>274</v>
      </c>
      <c r="J66" s="216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111" t="s">
        <v>275</v>
      </c>
      <c r="F67" s="216"/>
      <c r="G67" s="8"/>
      <c r="I67" s="111" t="s">
        <v>275</v>
      </c>
      <c r="J67" s="216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111" t="s">
        <v>214</v>
      </c>
      <c r="F68" s="216">
        <v>59.1</v>
      </c>
      <c r="G68" s="8"/>
      <c r="I68" s="111" t="s">
        <v>214</v>
      </c>
      <c r="J68" s="216">
        <v>59.1</v>
      </c>
      <c r="K68" s="8"/>
      <c r="M68" s="8"/>
      <c r="N68" s="10"/>
      <c r="O68" s="8"/>
    </row>
    <row r="69" spans="1:15" x14ac:dyDescent="0.25">
      <c r="A69" s="111" t="s">
        <v>782</v>
      </c>
      <c r="B69" s="216">
        <v>49.18</v>
      </c>
      <c r="C69" s="8"/>
      <c r="E69" s="111" t="s">
        <v>782</v>
      </c>
      <c r="F69" s="216">
        <v>49.18</v>
      </c>
      <c r="G69" s="8"/>
      <c r="I69" s="111" t="s">
        <v>782</v>
      </c>
      <c r="J69" s="216">
        <v>59.1</v>
      </c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111" t="s">
        <v>349</v>
      </c>
      <c r="F70" s="216">
        <v>37.020000000000003</v>
      </c>
      <c r="G70" s="8"/>
      <c r="I70" s="111" t="s">
        <v>349</v>
      </c>
      <c r="J70" s="216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111" t="s">
        <v>443</v>
      </c>
      <c r="F71" s="216">
        <v>59.1</v>
      </c>
      <c r="G71" s="8"/>
      <c r="I71" s="111" t="s">
        <v>443</v>
      </c>
      <c r="J71" s="216">
        <v>59.1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  <c r="E72" s="111" t="s">
        <v>350</v>
      </c>
      <c r="F72" s="216">
        <v>59.1</v>
      </c>
      <c r="G72" s="8"/>
      <c r="I72" s="111" t="s">
        <v>350</v>
      </c>
      <c r="J72" s="216">
        <v>59.1</v>
      </c>
      <c r="K72" s="8"/>
    </row>
    <row r="73" spans="1:15" x14ac:dyDescent="0.25">
      <c r="A73" s="8" t="s">
        <v>552</v>
      </c>
      <c r="B73" s="216"/>
      <c r="C73" s="8"/>
      <c r="E73" s="8" t="s">
        <v>552</v>
      </c>
      <c r="F73" s="216"/>
      <c r="G73" s="8"/>
      <c r="I73" s="8"/>
      <c r="J73" s="216"/>
      <c r="K73" s="8"/>
    </row>
    <row r="74" spans="1:15" x14ac:dyDescent="0.25">
      <c r="A74" s="8" t="s">
        <v>444</v>
      </c>
      <c r="B74" s="216">
        <v>59.1</v>
      </c>
      <c r="C74" s="8"/>
      <c r="E74" s="8" t="s">
        <v>444</v>
      </c>
      <c r="F74" s="216">
        <v>59.1</v>
      </c>
      <c r="G74" s="8"/>
      <c r="I74" s="8" t="s">
        <v>444</v>
      </c>
      <c r="J74" s="216">
        <v>59.1</v>
      </c>
      <c r="K74" s="8"/>
    </row>
    <row r="75" spans="1:15" x14ac:dyDescent="0.25">
      <c r="A75" s="111" t="s">
        <v>549</v>
      </c>
      <c r="B75" s="216"/>
      <c r="C75" s="8"/>
      <c r="E75" s="111" t="s">
        <v>549</v>
      </c>
      <c r="F75" s="216"/>
      <c r="G75" s="8"/>
      <c r="I75" s="111" t="s">
        <v>549</v>
      </c>
      <c r="J75" s="216"/>
      <c r="K75" s="8"/>
    </row>
    <row r="76" spans="1:15" x14ac:dyDescent="0.25">
      <c r="A76" s="111" t="s">
        <v>571</v>
      </c>
      <c r="B76" s="216">
        <v>59.1</v>
      </c>
      <c r="C76" s="8"/>
      <c r="E76" s="111" t="s">
        <v>571</v>
      </c>
      <c r="F76" s="216">
        <v>24.78</v>
      </c>
      <c r="G76" s="8"/>
      <c r="I76" s="111"/>
      <c r="J76" s="216"/>
      <c r="K76" s="8"/>
    </row>
    <row r="77" spans="1:15" x14ac:dyDescent="0.25">
      <c r="A77" s="8" t="s">
        <v>563</v>
      </c>
      <c r="B77" s="216"/>
      <c r="C77" s="8"/>
      <c r="E77" s="8" t="s">
        <v>563</v>
      </c>
      <c r="F77" s="216"/>
      <c r="G77" s="8"/>
      <c r="I77" s="8"/>
      <c r="J77" s="216"/>
      <c r="K77" s="8"/>
    </row>
    <row r="78" spans="1:15" x14ac:dyDescent="0.25">
      <c r="A78" s="8"/>
      <c r="B78" s="216"/>
      <c r="C78" s="8"/>
      <c r="E78" s="8"/>
      <c r="F78" s="216"/>
      <c r="G78" s="8"/>
      <c r="I78" s="8"/>
      <c r="J78" s="216"/>
      <c r="K78" s="8"/>
    </row>
    <row r="79" spans="1:15" x14ac:dyDescent="0.25">
      <c r="A79" s="8" t="s">
        <v>40</v>
      </c>
      <c r="B79" s="10">
        <f>SUM(B58:B78)</f>
        <v>811.86000000000013</v>
      </c>
      <c r="C79" s="8"/>
      <c r="E79" s="8" t="s">
        <v>40</v>
      </c>
      <c r="F79" s="10">
        <f>SUM(F58:F78)</f>
        <v>755.46</v>
      </c>
      <c r="G79" s="8"/>
      <c r="I79" s="8" t="s">
        <v>40</v>
      </c>
      <c r="J79" s="10">
        <f>SUM(J58:J78)</f>
        <v>703.58000000000015</v>
      </c>
      <c r="K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75"/>
  <sheetViews>
    <sheetView topLeftCell="H52" workbookViewId="0">
      <selection activeCell="L53" sqref="L53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36" t="s">
        <v>24</v>
      </c>
      <c r="C1" s="336"/>
      <c r="D1" s="336"/>
      <c r="G1" s="336" t="s">
        <v>87</v>
      </c>
      <c r="H1" s="336"/>
      <c r="I1" s="336"/>
      <c r="L1" s="336" t="s">
        <v>88</v>
      </c>
      <c r="M1" s="336"/>
      <c r="N1" s="336"/>
      <c r="Q1" s="336" t="s">
        <v>103</v>
      </c>
      <c r="R1" s="336"/>
      <c r="S1" s="336"/>
    </row>
    <row r="2" spans="2:19" x14ac:dyDescent="0.25">
      <c r="B2" s="336"/>
      <c r="C2" s="336"/>
      <c r="D2" s="336"/>
      <c r="G2" s="336"/>
      <c r="H2" s="336"/>
      <c r="I2" s="336"/>
      <c r="L2" s="336"/>
      <c r="M2" s="336"/>
      <c r="N2" s="336"/>
      <c r="Q2" s="336"/>
      <c r="R2" s="336"/>
      <c r="S2" s="336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36" t="s">
        <v>97</v>
      </c>
      <c r="C22" s="336"/>
      <c r="D22" s="336"/>
      <c r="G22" s="336" t="s">
        <v>91</v>
      </c>
      <c r="H22" s="336"/>
      <c r="I22" s="336"/>
      <c r="L22" s="336" t="s">
        <v>92</v>
      </c>
      <c r="M22" s="336"/>
      <c r="N22" s="336"/>
      <c r="Q22" s="336" t="s">
        <v>93</v>
      </c>
      <c r="R22" s="336"/>
      <c r="S22" s="336"/>
    </row>
    <row r="23" spans="2:19" ht="15" customHeight="1" x14ac:dyDescent="0.25">
      <c r="B23" s="336"/>
      <c r="C23" s="336"/>
      <c r="D23" s="336"/>
      <c r="G23" s="336"/>
      <c r="H23" s="336"/>
      <c r="I23" s="336"/>
      <c r="L23" s="336"/>
      <c r="M23" s="336"/>
      <c r="N23" s="336"/>
      <c r="Q23" s="336"/>
      <c r="R23" s="336"/>
      <c r="S23" s="336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778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779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780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781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810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831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811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812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813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815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847</v>
      </c>
      <c r="M36" s="75">
        <v>52.59</v>
      </c>
      <c r="N36" s="8"/>
      <c r="P36" s="28">
        <v>45167</v>
      </c>
      <c r="Q36" s="8" t="s">
        <v>832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834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842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846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848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849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36" t="s">
        <v>94</v>
      </c>
      <c r="C45" s="336"/>
      <c r="D45" s="336"/>
      <c r="G45" s="336" t="s">
        <v>99</v>
      </c>
      <c r="H45" s="336"/>
      <c r="I45" s="336"/>
      <c r="L45" s="336" t="s">
        <v>96</v>
      </c>
      <c r="M45" s="336"/>
      <c r="N45" s="336"/>
      <c r="Q45" s="336" t="s">
        <v>0</v>
      </c>
      <c r="R45" s="336"/>
      <c r="S45" s="336"/>
    </row>
    <row r="46" spans="1:19" x14ac:dyDescent="0.25">
      <c r="B46" s="336"/>
      <c r="C46" s="336"/>
      <c r="D46" s="336"/>
      <c r="G46" s="336"/>
      <c r="H46" s="336"/>
      <c r="I46" s="336"/>
      <c r="L46" s="336"/>
      <c r="M46" s="336"/>
      <c r="N46" s="336"/>
      <c r="Q46" s="336"/>
      <c r="R46" s="336"/>
      <c r="S46" s="336"/>
    </row>
    <row r="47" spans="1:19" ht="27" x14ac:dyDescent="0.35">
      <c r="C47" s="264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F48" s="35" t="s">
        <v>1</v>
      </c>
      <c r="G48" s="5" t="s">
        <v>186</v>
      </c>
      <c r="H48" s="35" t="s">
        <v>157</v>
      </c>
      <c r="I48" s="35"/>
      <c r="K48" s="35" t="s">
        <v>1</v>
      </c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845</v>
      </c>
      <c r="C49" s="74">
        <v>20</v>
      </c>
      <c r="D49" s="8"/>
      <c r="F49" s="28">
        <v>45201</v>
      </c>
      <c r="G49" s="8" t="s">
        <v>1018</v>
      </c>
      <c r="H49" s="74">
        <v>189</v>
      </c>
      <c r="I49" s="8"/>
      <c r="K49" s="28">
        <v>45232</v>
      </c>
      <c r="L49" s="8" t="s">
        <v>1015</v>
      </c>
      <c r="M49" s="74">
        <v>60</v>
      </c>
      <c r="N49" s="8"/>
      <c r="Q49" s="8"/>
      <c r="R49" s="74"/>
      <c r="S49" s="8"/>
    </row>
    <row r="50" spans="1:19" x14ac:dyDescent="0.25">
      <c r="A50" s="28">
        <v>45175</v>
      </c>
      <c r="B50" s="8" t="s">
        <v>855</v>
      </c>
      <c r="C50" s="74">
        <v>95.54</v>
      </c>
      <c r="D50" s="8"/>
      <c r="F50" s="28">
        <v>45203</v>
      </c>
      <c r="G50" s="8" t="s">
        <v>1019</v>
      </c>
      <c r="H50" s="74">
        <v>118</v>
      </c>
      <c r="I50" s="8"/>
      <c r="K50" s="28">
        <v>45236</v>
      </c>
      <c r="L50" s="8" t="s">
        <v>1032</v>
      </c>
      <c r="M50" s="75">
        <v>50</v>
      </c>
      <c r="N50" s="8"/>
      <c r="Q50" s="8"/>
      <c r="R50" s="74"/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F51" s="28">
        <v>45175</v>
      </c>
      <c r="G51" s="8" t="s">
        <v>964</v>
      </c>
      <c r="H51" s="74">
        <v>95.54</v>
      </c>
      <c r="I51" s="8"/>
      <c r="K51" s="28">
        <v>45236</v>
      </c>
      <c r="L51" s="8" t="s">
        <v>1033</v>
      </c>
      <c r="M51" s="74">
        <v>150</v>
      </c>
      <c r="N51" s="8"/>
      <c r="Q51" s="8"/>
      <c r="R51" s="75"/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F52" s="28">
        <v>45175</v>
      </c>
      <c r="G52" s="8" t="s">
        <v>965</v>
      </c>
      <c r="H52" s="75">
        <v>59.1</v>
      </c>
      <c r="I52" s="8"/>
      <c r="K52" s="28">
        <v>45236</v>
      </c>
      <c r="L52" s="8" t="s">
        <v>1034</v>
      </c>
      <c r="M52" s="75">
        <v>20</v>
      </c>
      <c r="N52" s="8"/>
      <c r="Q52" s="8"/>
      <c r="R52" s="74"/>
      <c r="S52" s="8"/>
    </row>
    <row r="53" spans="1:19" x14ac:dyDescent="0.25">
      <c r="A53" s="28">
        <v>45175</v>
      </c>
      <c r="B53" s="8" t="s">
        <v>856</v>
      </c>
      <c r="C53" s="75">
        <v>59.1</v>
      </c>
      <c r="D53" s="8"/>
      <c r="F53" s="28">
        <v>45175</v>
      </c>
      <c r="G53" s="8" t="s">
        <v>966</v>
      </c>
      <c r="H53" s="74">
        <v>59.1</v>
      </c>
      <c r="I53" s="8"/>
      <c r="K53" s="28">
        <v>45237</v>
      </c>
      <c r="L53" s="8" t="s">
        <v>462</v>
      </c>
      <c r="M53" s="75">
        <v>90</v>
      </c>
      <c r="N53" s="8"/>
      <c r="Q53" s="8"/>
      <c r="R53" s="75"/>
      <c r="S53" s="8"/>
    </row>
    <row r="54" spans="1:19" x14ac:dyDescent="0.25">
      <c r="A54" s="28">
        <v>45184</v>
      </c>
      <c r="B54" s="8" t="s">
        <v>911</v>
      </c>
      <c r="C54" s="74">
        <v>200</v>
      </c>
      <c r="D54" s="8"/>
      <c r="F54" s="28">
        <v>45175</v>
      </c>
      <c r="G54" s="8" t="s">
        <v>967</v>
      </c>
      <c r="H54" s="75">
        <v>59.1</v>
      </c>
      <c r="I54" s="8"/>
      <c r="K54" s="28">
        <v>45238</v>
      </c>
      <c r="L54" s="8" t="s">
        <v>964</v>
      </c>
      <c r="M54" s="74">
        <v>95.54</v>
      </c>
      <c r="N54" s="8"/>
      <c r="Q54" s="8"/>
      <c r="R54" s="74"/>
      <c r="S54" s="8"/>
    </row>
    <row r="55" spans="1:19" x14ac:dyDescent="0.25">
      <c r="A55" s="28">
        <v>45188</v>
      </c>
      <c r="B55" s="8" t="s">
        <v>912</v>
      </c>
      <c r="C55" s="75">
        <v>4395.9399999999996</v>
      </c>
      <c r="D55" s="8"/>
      <c r="F55" s="28">
        <v>45212</v>
      </c>
      <c r="G55" s="8" t="s">
        <v>975</v>
      </c>
      <c r="H55" s="75">
        <v>270</v>
      </c>
      <c r="I55" s="8"/>
      <c r="K55" s="28">
        <v>45238</v>
      </c>
      <c r="L55" s="8" t="s">
        <v>965</v>
      </c>
      <c r="M55" s="75">
        <v>59.1</v>
      </c>
      <c r="N55" s="8"/>
      <c r="Q55" s="8"/>
      <c r="R55" s="75"/>
      <c r="S55" s="8"/>
    </row>
    <row r="56" spans="1:19" x14ac:dyDescent="0.25">
      <c r="A56" s="28">
        <v>45190</v>
      </c>
      <c r="B56" s="8" t="s">
        <v>920</v>
      </c>
      <c r="C56" s="74">
        <v>217</v>
      </c>
      <c r="D56" s="8"/>
      <c r="F56" s="28">
        <v>45217</v>
      </c>
      <c r="G56" s="8" t="s">
        <v>1020</v>
      </c>
      <c r="H56" s="190">
        <v>166.83</v>
      </c>
      <c r="I56" s="8"/>
      <c r="K56" s="28">
        <v>45238</v>
      </c>
      <c r="L56" s="8" t="s">
        <v>966</v>
      </c>
      <c r="M56" s="74">
        <v>59.1</v>
      </c>
      <c r="N56" s="8"/>
      <c r="Q56" s="8"/>
      <c r="R56" s="74"/>
      <c r="S56" s="8"/>
    </row>
    <row r="57" spans="1:19" x14ac:dyDescent="0.25">
      <c r="A57" s="28">
        <v>45197</v>
      </c>
      <c r="B57" s="8" t="s">
        <v>936</v>
      </c>
      <c r="C57" s="74">
        <v>25</v>
      </c>
      <c r="D57" s="8"/>
      <c r="F57" s="28">
        <v>45218</v>
      </c>
      <c r="G57" s="8" t="s">
        <v>983</v>
      </c>
      <c r="H57" s="74">
        <v>30</v>
      </c>
      <c r="I57" s="8"/>
      <c r="K57" s="28">
        <v>45238</v>
      </c>
      <c r="L57" s="8" t="s">
        <v>967</v>
      </c>
      <c r="M57" s="75">
        <v>59.1</v>
      </c>
      <c r="N57" s="8"/>
      <c r="Q57" s="8"/>
      <c r="R57" s="74"/>
      <c r="S57" s="8"/>
    </row>
    <row r="58" spans="1:19" x14ac:dyDescent="0.25">
      <c r="A58" s="28">
        <v>45197</v>
      </c>
      <c r="B58" s="8" t="s">
        <v>937</v>
      </c>
      <c r="C58" s="75">
        <v>20</v>
      </c>
      <c r="D58" s="8"/>
      <c r="F58" s="28">
        <v>45218</v>
      </c>
      <c r="G58" s="8" t="s">
        <v>984</v>
      </c>
      <c r="H58" s="75">
        <v>50</v>
      </c>
      <c r="I58" s="8"/>
      <c r="K58" s="28">
        <v>45238</v>
      </c>
      <c r="L58" s="8" t="s">
        <v>1038</v>
      </c>
      <c r="M58" s="75">
        <v>270</v>
      </c>
      <c r="N58" s="8"/>
      <c r="Q58" s="8"/>
      <c r="R58" s="75"/>
      <c r="S58" s="8"/>
    </row>
    <row r="59" spans="1:19" x14ac:dyDescent="0.25">
      <c r="A59" s="28">
        <v>45198</v>
      </c>
      <c r="B59" s="8" t="s">
        <v>938</v>
      </c>
      <c r="C59" s="10">
        <v>200</v>
      </c>
      <c r="D59" s="8"/>
      <c r="F59" s="28">
        <v>45223</v>
      </c>
      <c r="G59" s="8" t="s">
        <v>991</v>
      </c>
      <c r="H59" s="74">
        <v>18</v>
      </c>
      <c r="I59" s="8"/>
      <c r="K59" s="28">
        <v>45238</v>
      </c>
      <c r="L59" s="8" t="s">
        <v>1042</v>
      </c>
      <c r="M59" s="10">
        <v>109.5</v>
      </c>
      <c r="N59" s="8"/>
      <c r="Q59" s="8"/>
      <c r="R59" s="10"/>
      <c r="S59" s="8"/>
    </row>
    <row r="60" spans="1:19" x14ac:dyDescent="0.25">
      <c r="A60" s="28">
        <v>45198</v>
      </c>
      <c r="B60" s="8" t="s">
        <v>954</v>
      </c>
      <c r="C60" s="10">
        <v>189</v>
      </c>
      <c r="D60" s="8"/>
      <c r="F60" s="28">
        <v>45223</v>
      </c>
      <c r="G60" s="8" t="s">
        <v>993</v>
      </c>
      <c r="H60" s="74">
        <v>100</v>
      </c>
      <c r="I60" s="8"/>
      <c r="K60" s="28">
        <v>45240</v>
      </c>
      <c r="L60" s="8" t="s">
        <v>1049</v>
      </c>
      <c r="M60" s="10">
        <v>500</v>
      </c>
      <c r="N60" s="8"/>
      <c r="Q60" s="8"/>
      <c r="R60" s="10"/>
      <c r="S60" s="8"/>
    </row>
    <row r="61" spans="1:19" x14ac:dyDescent="0.25">
      <c r="A61" s="28">
        <v>45198</v>
      </c>
      <c r="B61" s="8" t="s">
        <v>184</v>
      </c>
      <c r="C61" s="10">
        <v>133.6</v>
      </c>
      <c r="D61" s="8"/>
      <c r="F61" s="28">
        <v>45223</v>
      </c>
      <c r="G61" s="8" t="s">
        <v>994</v>
      </c>
      <c r="H61" s="75">
        <v>140</v>
      </c>
      <c r="I61" s="8"/>
      <c r="K61" s="28">
        <v>45245</v>
      </c>
      <c r="L61" s="8" t="s">
        <v>1048</v>
      </c>
      <c r="M61" s="10">
        <v>50</v>
      </c>
      <c r="N61" s="8"/>
      <c r="Q61" s="8"/>
      <c r="R61" s="10"/>
      <c r="S61" s="8"/>
    </row>
    <row r="62" spans="1:19" x14ac:dyDescent="0.25">
      <c r="A62" s="28">
        <v>45199</v>
      </c>
      <c r="B62" s="8" t="s">
        <v>992</v>
      </c>
      <c r="C62" s="10">
        <v>100</v>
      </c>
      <c r="D62" s="8"/>
      <c r="F62" s="28">
        <v>45223</v>
      </c>
      <c r="G62" s="8" t="s">
        <v>995</v>
      </c>
      <c r="H62" s="10">
        <v>220</v>
      </c>
      <c r="I62" s="8"/>
      <c r="K62" s="28">
        <v>45245</v>
      </c>
      <c r="L62" s="8" t="s">
        <v>1050</v>
      </c>
      <c r="M62" s="10">
        <v>250</v>
      </c>
      <c r="N62" s="8"/>
      <c r="Q62" s="8"/>
      <c r="R62" s="10"/>
      <c r="S62" s="8"/>
    </row>
    <row r="63" spans="1:19" x14ac:dyDescent="0.25">
      <c r="A63" s="28"/>
      <c r="B63" s="8"/>
      <c r="C63" s="10"/>
      <c r="D63" s="8"/>
      <c r="F63" s="28">
        <v>45223</v>
      </c>
      <c r="G63" s="8" t="s">
        <v>996</v>
      </c>
      <c r="H63" s="10">
        <v>20</v>
      </c>
      <c r="I63" s="8"/>
      <c r="K63" s="28">
        <v>45245</v>
      </c>
      <c r="L63" s="8" t="s">
        <v>1051</v>
      </c>
      <c r="M63" s="10">
        <v>200</v>
      </c>
      <c r="N63" s="8"/>
      <c r="Q63" s="8"/>
      <c r="R63" s="10"/>
      <c r="S63" s="8"/>
    </row>
    <row r="64" spans="1:19" x14ac:dyDescent="0.25">
      <c r="A64" s="8"/>
      <c r="B64" s="8"/>
      <c r="C64" s="10"/>
      <c r="D64" s="8"/>
      <c r="F64" s="28">
        <v>45222</v>
      </c>
      <c r="G64" s="8" t="s">
        <v>997</v>
      </c>
      <c r="H64" s="10">
        <v>20</v>
      </c>
      <c r="I64" s="8"/>
      <c r="K64" s="28"/>
      <c r="L64" s="8"/>
      <c r="M64" s="10"/>
      <c r="N64" s="8"/>
      <c r="Q64" s="8"/>
      <c r="R64" s="10"/>
      <c r="S64" s="8"/>
    </row>
    <row r="65" spans="1:19" x14ac:dyDescent="0.25">
      <c r="A65" s="8"/>
      <c r="B65" s="8"/>
      <c r="C65" s="10"/>
      <c r="D65" s="8"/>
      <c r="F65" s="28">
        <v>45224</v>
      </c>
      <c r="G65" s="8" t="s">
        <v>1001</v>
      </c>
      <c r="H65" s="10">
        <v>100</v>
      </c>
      <c r="I65" s="8"/>
      <c r="K65" s="28"/>
      <c r="L65" s="8"/>
      <c r="M65" s="10"/>
      <c r="N65" s="8"/>
      <c r="Q65" s="8"/>
      <c r="R65" s="10"/>
      <c r="S65" s="8"/>
    </row>
    <row r="66" spans="1:19" x14ac:dyDescent="0.25">
      <c r="A66" s="8"/>
      <c r="B66" s="8" t="s">
        <v>40</v>
      </c>
      <c r="C66" s="10">
        <f>SUM(C49:C65)</f>
        <v>5773.38</v>
      </c>
      <c r="D66" s="8"/>
      <c r="F66" s="28">
        <v>45224</v>
      </c>
      <c r="G66" s="8" t="s">
        <v>1000</v>
      </c>
      <c r="H66" s="10">
        <v>30</v>
      </c>
      <c r="I66" s="8"/>
      <c r="K66" s="28"/>
      <c r="L66" s="8"/>
      <c r="M66" s="10"/>
      <c r="N66" s="8"/>
      <c r="Q66" s="8" t="s">
        <v>40</v>
      </c>
      <c r="R66" s="10">
        <f>SUM(R49:R65)</f>
        <v>0</v>
      </c>
      <c r="S66" s="8"/>
    </row>
    <row r="67" spans="1:19" x14ac:dyDescent="0.25">
      <c r="F67" s="28">
        <v>45224</v>
      </c>
      <c r="G67" s="8" t="s">
        <v>1002</v>
      </c>
      <c r="H67" s="10">
        <v>50</v>
      </c>
      <c r="I67" s="8"/>
      <c r="K67" s="28"/>
      <c r="L67" s="8"/>
      <c r="M67" s="10"/>
      <c r="N67" s="8"/>
    </row>
    <row r="68" spans="1:19" x14ac:dyDescent="0.25">
      <c r="F68" s="28">
        <v>45225</v>
      </c>
      <c r="G68" s="8" t="s">
        <v>1003</v>
      </c>
      <c r="H68" s="10">
        <v>38.6</v>
      </c>
      <c r="I68" s="8"/>
      <c r="K68" s="28"/>
      <c r="L68" s="8"/>
      <c r="M68" s="10"/>
      <c r="N68" s="8"/>
    </row>
    <row r="69" spans="1:19" x14ac:dyDescent="0.25">
      <c r="F69" s="28">
        <v>45225</v>
      </c>
      <c r="G69" s="8" t="s">
        <v>1004</v>
      </c>
      <c r="H69" s="10">
        <v>291.19</v>
      </c>
      <c r="I69" s="8"/>
      <c r="K69" s="28"/>
      <c r="L69" s="8"/>
      <c r="M69" s="10"/>
      <c r="N69" s="8"/>
    </row>
    <row r="70" spans="1:19" x14ac:dyDescent="0.25">
      <c r="F70" s="28">
        <v>45225</v>
      </c>
      <c r="G70" s="8" t="s">
        <v>1021</v>
      </c>
      <c r="H70" s="8">
        <v>78.61</v>
      </c>
      <c r="I70" s="8"/>
      <c r="K70" s="28"/>
      <c r="L70" s="8"/>
      <c r="M70" s="10"/>
      <c r="N70" s="8"/>
    </row>
    <row r="71" spans="1:19" x14ac:dyDescent="0.25">
      <c r="F71" s="28"/>
      <c r="G71" s="8"/>
      <c r="H71" s="10"/>
      <c r="I71" s="8"/>
      <c r="K71" s="28"/>
      <c r="L71" s="8"/>
      <c r="M71" s="10"/>
      <c r="N71" s="8"/>
    </row>
    <row r="72" spans="1:19" x14ac:dyDescent="0.25">
      <c r="F72" s="28"/>
      <c r="G72" s="8"/>
      <c r="H72" s="10"/>
      <c r="I72" s="8"/>
      <c r="K72" s="8"/>
      <c r="L72" s="8"/>
      <c r="M72" s="10"/>
      <c r="N72" s="8"/>
    </row>
    <row r="73" spans="1:19" x14ac:dyDescent="0.25">
      <c r="F73" s="28"/>
      <c r="G73" s="8"/>
      <c r="H73" s="10"/>
      <c r="I73" s="8"/>
      <c r="K73" s="8"/>
      <c r="L73" s="8" t="s">
        <v>40</v>
      </c>
      <c r="M73" s="10">
        <f>SUM(M49:M72)</f>
        <v>2022.3400000000001</v>
      </c>
      <c r="N73" s="8"/>
    </row>
    <row r="74" spans="1:19" x14ac:dyDescent="0.25">
      <c r="F74" s="8"/>
      <c r="G74" s="8"/>
      <c r="H74" s="10"/>
    </row>
    <row r="75" spans="1:19" x14ac:dyDescent="0.25">
      <c r="F75" s="8"/>
      <c r="G75" s="8" t="s">
        <v>40</v>
      </c>
      <c r="H75" s="10">
        <f>SUM(H49:H74)</f>
        <v>2203.0700000000002</v>
      </c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M103"/>
  <sheetViews>
    <sheetView topLeftCell="A68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36"/>
      <c r="D1" s="336"/>
      <c r="E1" s="54"/>
    </row>
    <row r="2" spans="2:13" ht="27" x14ac:dyDescent="0.35">
      <c r="C2" s="336"/>
      <c r="D2" s="336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324" t="s">
        <v>40</v>
      </c>
      <c r="C14" s="325"/>
      <c r="D14" s="326"/>
      <c r="E14" s="13">
        <f>SUM(E5:E13)</f>
        <v>300</v>
      </c>
      <c r="F14" s="8"/>
      <c r="I14" s="324" t="s">
        <v>40</v>
      </c>
      <c r="J14" s="325"/>
      <c r="K14" s="326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324" t="s">
        <v>40</v>
      </c>
      <c r="C31" s="325"/>
      <c r="D31" s="326"/>
      <c r="E31" s="13">
        <f>SUM(E22:E30)</f>
        <v>60</v>
      </c>
      <c r="F31" s="8"/>
      <c r="I31" s="324" t="s">
        <v>40</v>
      </c>
      <c r="J31" s="325"/>
      <c r="K31" s="32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324" t="s">
        <v>40</v>
      </c>
      <c r="C48" s="325"/>
      <c r="D48" s="326"/>
      <c r="E48" s="13">
        <f>SUM(E39:E47)</f>
        <v>165</v>
      </c>
      <c r="F48" s="8"/>
      <c r="I48" s="324" t="s">
        <v>40</v>
      </c>
      <c r="J48" s="325"/>
      <c r="K48" s="326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324" t="s">
        <v>40</v>
      </c>
      <c r="C65" s="325"/>
      <c r="D65" s="326"/>
      <c r="E65" s="13">
        <f>SUM(E56:E64)</f>
        <v>300</v>
      </c>
      <c r="F65" s="8"/>
      <c r="I65" s="324" t="s">
        <v>40</v>
      </c>
      <c r="J65" s="325"/>
      <c r="K65" s="326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324" t="s">
        <v>40</v>
      </c>
      <c r="C83" s="325"/>
      <c r="D83" s="326"/>
      <c r="E83" s="13">
        <f>SUM(E74:E82)</f>
        <v>0</v>
      </c>
      <c r="F83" s="8"/>
      <c r="I83" s="324" t="s">
        <v>40</v>
      </c>
      <c r="J83" s="325"/>
      <c r="K83" s="32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324" t="s">
        <v>40</v>
      </c>
      <c r="C101" s="325"/>
      <c r="D101" s="326"/>
      <c r="E101" s="13">
        <f>SUM(E92:E100)</f>
        <v>0</v>
      </c>
      <c r="F101" s="8"/>
      <c r="I101" s="324" t="s">
        <v>40</v>
      </c>
      <c r="J101" s="325"/>
      <c r="K101" s="32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B101:D101"/>
    <mergeCell ref="I101:K101"/>
    <mergeCell ref="B48:D48"/>
    <mergeCell ref="I48:K48"/>
    <mergeCell ref="B65:D65"/>
    <mergeCell ref="I65:K65"/>
    <mergeCell ref="B83:D83"/>
    <mergeCell ref="I83:K83"/>
    <mergeCell ref="C1:D2"/>
    <mergeCell ref="B14:D14"/>
    <mergeCell ref="I14:K14"/>
    <mergeCell ref="B31:D31"/>
    <mergeCell ref="I31:K3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59"/>
  <sheetViews>
    <sheetView topLeftCell="C42" workbookViewId="0">
      <selection activeCell="M46" sqref="M46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36" t="s">
        <v>24</v>
      </c>
      <c r="B1" s="336"/>
      <c r="C1" s="336"/>
      <c r="F1" s="336" t="s">
        <v>87</v>
      </c>
      <c r="G1" s="336"/>
      <c r="H1" s="336"/>
      <c r="K1" s="336" t="s">
        <v>88</v>
      </c>
      <c r="L1" s="336"/>
      <c r="M1" s="336"/>
      <c r="O1" s="336" t="s">
        <v>103</v>
      </c>
      <c r="P1" s="336"/>
      <c r="Q1" s="336"/>
    </row>
    <row r="2" spans="1:17" x14ac:dyDescent="0.25">
      <c r="A2" s="336"/>
      <c r="B2" s="336"/>
      <c r="C2" s="336"/>
      <c r="F2" s="336"/>
      <c r="G2" s="336"/>
      <c r="H2" s="336"/>
      <c r="K2" s="336"/>
      <c r="L2" s="336"/>
      <c r="M2" s="336"/>
      <c r="O2" s="336"/>
      <c r="P2" s="336"/>
      <c r="Q2" s="336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36" t="s">
        <v>97</v>
      </c>
      <c r="B22" s="336"/>
      <c r="C22" s="336"/>
      <c r="F22" s="336" t="s">
        <v>91</v>
      </c>
      <c r="G22" s="336"/>
      <c r="H22" s="336"/>
      <c r="K22" s="336" t="s">
        <v>92</v>
      </c>
      <c r="L22" s="336"/>
      <c r="M22" s="336"/>
      <c r="O22" s="336" t="s">
        <v>93</v>
      </c>
      <c r="P22" s="336"/>
      <c r="Q22" s="336"/>
    </row>
    <row r="23" spans="1:17" ht="15" customHeight="1" x14ac:dyDescent="0.25">
      <c r="A23" s="336"/>
      <c r="B23" s="336"/>
      <c r="C23" s="336"/>
      <c r="F23" s="336"/>
      <c r="G23" s="336"/>
      <c r="H23" s="336"/>
      <c r="K23" s="336"/>
      <c r="L23" s="336"/>
      <c r="M23" s="336"/>
      <c r="O23" s="336"/>
      <c r="P23" s="336"/>
      <c r="Q23" s="336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833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833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36" t="s">
        <v>94</v>
      </c>
      <c r="B42" s="336"/>
      <c r="C42" s="336"/>
      <c r="F42" s="336" t="s">
        <v>99</v>
      </c>
      <c r="G42" s="336"/>
      <c r="H42" s="336"/>
      <c r="K42" s="336" t="s">
        <v>96</v>
      </c>
      <c r="L42" s="336"/>
      <c r="M42" s="336"/>
      <c r="O42" s="336" t="s">
        <v>0</v>
      </c>
      <c r="P42" s="336"/>
      <c r="Q42" s="336"/>
    </row>
    <row r="43" spans="1:17" x14ac:dyDescent="0.25">
      <c r="A43" s="336"/>
      <c r="B43" s="336"/>
      <c r="C43" s="336"/>
      <c r="F43" s="336"/>
      <c r="G43" s="336"/>
      <c r="H43" s="336"/>
      <c r="K43" s="336"/>
      <c r="L43" s="336"/>
      <c r="M43" s="336"/>
      <c r="O43" s="336"/>
      <c r="P43" s="336"/>
      <c r="Q43" s="336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 t="s">
        <v>23</v>
      </c>
      <c r="B46" s="74">
        <v>300</v>
      </c>
      <c r="C46" s="8"/>
      <c r="F46" s="8" t="s">
        <v>977</v>
      </c>
      <c r="G46" s="74">
        <v>200</v>
      </c>
      <c r="H46" s="8"/>
      <c r="K46" s="8" t="s">
        <v>1045</v>
      </c>
      <c r="L46" s="74">
        <v>365</v>
      </c>
      <c r="M46" s="8"/>
      <c r="O46" s="8"/>
      <c r="P46" s="74"/>
      <c r="Q46" s="8"/>
    </row>
    <row r="47" spans="1:17" x14ac:dyDescent="0.25">
      <c r="A47" s="8" t="s">
        <v>856</v>
      </c>
      <c r="B47" s="74">
        <v>250</v>
      </c>
      <c r="C47" s="8"/>
      <c r="F47" s="8" t="s">
        <v>976</v>
      </c>
      <c r="G47" s="74">
        <v>100</v>
      </c>
      <c r="H47" s="8"/>
      <c r="K47" s="8"/>
      <c r="L47" s="74"/>
      <c r="M47" s="8"/>
      <c r="O47" s="8"/>
      <c r="P47" s="74"/>
      <c r="Q47" s="8"/>
    </row>
    <row r="48" spans="1:17" x14ac:dyDescent="0.25">
      <c r="A48" s="8" t="s">
        <v>23</v>
      </c>
      <c r="B48" s="75">
        <v>400</v>
      </c>
      <c r="C48" s="8"/>
      <c r="F48" s="8" t="s">
        <v>1016</v>
      </c>
      <c r="G48" s="75">
        <v>450</v>
      </c>
      <c r="H48" s="8"/>
      <c r="K48" s="8"/>
      <c r="L48" s="75"/>
      <c r="M48" s="8"/>
      <c r="O48" s="8"/>
      <c r="P48" s="75"/>
      <c r="Q48" s="8"/>
    </row>
    <row r="49" spans="1:17" x14ac:dyDescent="0.25">
      <c r="A49" s="8"/>
      <c r="B49" s="74"/>
      <c r="C49" s="8"/>
      <c r="F49" s="8" t="s">
        <v>1017</v>
      </c>
      <c r="G49" s="74">
        <v>141.26</v>
      </c>
      <c r="H49" s="8"/>
      <c r="K49" s="8"/>
      <c r="L49" s="74"/>
      <c r="M49" s="8"/>
      <c r="O49" s="8"/>
      <c r="P49" s="74"/>
      <c r="Q49" s="8"/>
    </row>
    <row r="50" spans="1:17" x14ac:dyDescent="0.25">
      <c r="A50" s="8"/>
      <c r="B50" s="75"/>
      <c r="C50" s="8"/>
      <c r="F50" s="8" t="s">
        <v>1022</v>
      </c>
      <c r="G50" s="75">
        <v>58.74</v>
      </c>
      <c r="H50" s="8"/>
      <c r="K50" s="8"/>
      <c r="L50" s="75"/>
      <c r="M50" s="8"/>
      <c r="O50" s="8"/>
      <c r="P50" s="75"/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/>
      <c r="P51" s="74"/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/>
      <c r="P52" s="75"/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/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/>
      <c r="P54" s="74"/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/>
      <c r="P55" s="75"/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950</v>
      </c>
      <c r="C59" s="8"/>
      <c r="F59" s="8" t="s">
        <v>40</v>
      </c>
      <c r="G59" s="10">
        <f>SUM(G46:G58)</f>
        <v>950</v>
      </c>
      <c r="H59" s="8"/>
      <c r="K59" s="8" t="s">
        <v>40</v>
      </c>
      <c r="L59" s="10">
        <f>SUM(L46:L58)</f>
        <v>365</v>
      </c>
      <c r="M59" s="8"/>
      <c r="O59" s="8" t="s">
        <v>40</v>
      </c>
      <c r="P59" s="10">
        <f>SUM(P46:P58)</f>
        <v>0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D2:L370"/>
  <sheetViews>
    <sheetView topLeftCell="A178" zoomScale="96" zoomScaleNormal="96" workbookViewId="0">
      <selection activeCell="J235" sqref="J235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331" t="s">
        <v>46</v>
      </c>
      <c r="J2" s="331"/>
      <c r="K2" s="331"/>
    </row>
    <row r="3" spans="4:12" x14ac:dyDescent="0.25">
      <c r="D3" s="345" t="s">
        <v>24</v>
      </c>
      <c r="E3" s="345"/>
      <c r="H3" s="346" t="s">
        <v>24</v>
      </c>
      <c r="I3" s="346"/>
      <c r="J3" s="346"/>
      <c r="K3" s="346"/>
      <c r="L3" s="346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47" t="s">
        <v>67</v>
      </c>
      <c r="E32" s="349">
        <f>SUM(E5:E31)</f>
        <v>4529.1264000000001</v>
      </c>
      <c r="H32" s="8"/>
      <c r="I32" s="8"/>
      <c r="J32" s="359">
        <f>SUM(J5:J31)</f>
        <v>3313.67</v>
      </c>
      <c r="K32" s="8"/>
      <c r="L32" s="8"/>
    </row>
    <row r="33" spans="4:12" x14ac:dyDescent="0.25">
      <c r="D33" s="348"/>
      <c r="E33" s="350"/>
      <c r="H33" s="351" t="s">
        <v>40</v>
      </c>
      <c r="I33" s="352"/>
      <c r="J33" s="360"/>
      <c r="K33" s="8"/>
      <c r="L33" s="8"/>
    </row>
    <row r="38" spans="4:12" x14ac:dyDescent="0.25">
      <c r="D38" s="64" t="s">
        <v>46</v>
      </c>
      <c r="I38" s="331" t="s">
        <v>46</v>
      </c>
      <c r="J38" s="331"/>
      <c r="K38" s="331"/>
    </row>
    <row r="39" spans="4:12" x14ac:dyDescent="0.25">
      <c r="D39" s="345" t="s">
        <v>87</v>
      </c>
      <c r="E39" s="345"/>
      <c r="H39" s="346" t="s">
        <v>87</v>
      </c>
      <c r="I39" s="346"/>
      <c r="J39" s="346"/>
      <c r="K39" s="346"/>
      <c r="L39" s="346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47" t="s">
        <v>67</v>
      </c>
      <c r="E63" s="349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48"/>
      <c r="E64" s="350"/>
      <c r="H64" s="351" t="s">
        <v>40</v>
      </c>
      <c r="I64" s="352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331" t="s">
        <v>46</v>
      </c>
      <c r="J68" s="331"/>
      <c r="K68" s="331"/>
    </row>
    <row r="69" spans="4:12" x14ac:dyDescent="0.25">
      <c r="D69" s="345" t="s">
        <v>88</v>
      </c>
      <c r="E69" s="345"/>
      <c r="H69" s="346" t="s">
        <v>88</v>
      </c>
      <c r="I69" s="346"/>
      <c r="J69" s="346"/>
      <c r="K69" s="346"/>
      <c r="L69" s="346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560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47" t="s">
        <v>67</v>
      </c>
      <c r="E94" s="349">
        <f>SUM(E71:E93)</f>
        <v>4925.3713000000007</v>
      </c>
      <c r="H94" s="351" t="s">
        <v>40</v>
      </c>
      <c r="I94" s="352"/>
      <c r="J94" s="65">
        <f>SUM(J71:J93)</f>
        <v>3693.35</v>
      </c>
      <c r="K94" s="8"/>
      <c r="L94" s="8"/>
    </row>
    <row r="95" spans="4:12" x14ac:dyDescent="0.25">
      <c r="D95" s="348"/>
      <c r="E95" s="350"/>
    </row>
    <row r="99" spans="4:12" x14ac:dyDescent="0.25">
      <c r="I99" s="331" t="s">
        <v>46</v>
      </c>
      <c r="J99" s="331"/>
      <c r="K99" s="331"/>
    </row>
    <row r="100" spans="4:12" x14ac:dyDescent="0.25">
      <c r="D100" s="64" t="s">
        <v>566</v>
      </c>
      <c r="H100" s="346" t="s">
        <v>89</v>
      </c>
      <c r="I100" s="346"/>
      <c r="J100" s="346"/>
      <c r="K100" s="346"/>
      <c r="L100" s="346"/>
    </row>
    <row r="101" spans="4:12" x14ac:dyDescent="0.25">
      <c r="D101" s="345" t="s">
        <v>89</v>
      </c>
      <c r="E101" s="345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590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472.1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51" t="s">
        <v>40</v>
      </c>
      <c r="I125" s="352"/>
      <c r="J125" s="65">
        <f>SUM(J102:J124)</f>
        <v>3644.8100000000004</v>
      </c>
      <c r="K125" s="8"/>
      <c r="L125" s="8"/>
    </row>
    <row r="126" spans="4:12" x14ac:dyDescent="0.25">
      <c r="D126" s="347" t="s">
        <v>67</v>
      </c>
      <c r="E126" s="349">
        <f>SUM(E103:E125)</f>
        <v>5023.0434999999998</v>
      </c>
    </row>
    <row r="127" spans="4:12" x14ac:dyDescent="0.25">
      <c r="D127" s="348"/>
      <c r="E127" s="350"/>
    </row>
    <row r="129" spans="4:12" x14ac:dyDescent="0.25">
      <c r="I129" s="331" t="s">
        <v>46</v>
      </c>
      <c r="J129" s="331"/>
      <c r="K129" s="331"/>
    </row>
    <row r="130" spans="4:12" x14ac:dyDescent="0.25">
      <c r="D130" s="64" t="s">
        <v>565</v>
      </c>
      <c r="H130" s="346" t="s">
        <v>97</v>
      </c>
      <c r="I130" s="346"/>
      <c r="J130" s="346"/>
      <c r="K130" s="346"/>
      <c r="L130" s="346"/>
    </row>
    <row r="131" spans="4:12" x14ac:dyDescent="0.25">
      <c r="D131" s="345" t="s">
        <v>97</v>
      </c>
      <c r="E131" s="345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520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486.61999999999989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47" t="s">
        <v>67</v>
      </c>
      <c r="E156" s="349">
        <f>SUM(E133:E155)</f>
        <v>5221.0058999999992</v>
      </c>
      <c r="H156" s="351" t="s">
        <v>40</v>
      </c>
      <c r="I156" s="352"/>
      <c r="J156" s="65">
        <f>SUM(J132:J155)</f>
        <v>4130.47</v>
      </c>
      <c r="K156" s="8"/>
      <c r="L156" s="8"/>
    </row>
    <row r="157" spans="4:12" x14ac:dyDescent="0.25">
      <c r="D157" s="348"/>
      <c r="E157" s="350"/>
    </row>
    <row r="160" spans="4:12" x14ac:dyDescent="0.25">
      <c r="I160" s="331" t="s">
        <v>46</v>
      </c>
      <c r="J160" s="331"/>
      <c r="K160" s="331"/>
    </row>
    <row r="161" spans="4:12" x14ac:dyDescent="0.25">
      <c r="D161" s="64" t="s">
        <v>565</v>
      </c>
      <c r="H161" s="346" t="s">
        <v>91</v>
      </c>
      <c r="I161" s="346"/>
      <c r="J161" s="346"/>
      <c r="K161" s="346"/>
      <c r="L161" s="346"/>
    </row>
    <row r="162" spans="4:12" x14ac:dyDescent="0.25">
      <c r="D162" s="345" t="s">
        <v>630</v>
      </c>
      <c r="E162" s="345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540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486.61999999999989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51" t="s">
        <v>40</v>
      </c>
      <c r="I186" s="352"/>
      <c r="J186" s="65">
        <f>SUM(J163:J185)</f>
        <v>3760.8699999999994</v>
      </c>
      <c r="K186" s="8"/>
      <c r="L186" s="8"/>
    </row>
    <row r="187" spans="4:12" x14ac:dyDescent="0.25">
      <c r="D187" s="347" t="s">
        <v>67</v>
      </c>
      <c r="E187" s="357">
        <f>SUM(E164:E186)</f>
        <v>5457.1655000000001</v>
      </c>
    </row>
    <row r="188" spans="4:12" x14ac:dyDescent="0.25">
      <c r="D188" s="348"/>
      <c r="E188" s="358"/>
    </row>
    <row r="190" spans="4:12" x14ac:dyDescent="0.25">
      <c r="I190" s="331" t="s">
        <v>46</v>
      </c>
      <c r="J190" s="331"/>
      <c r="K190" s="331"/>
    </row>
    <row r="191" spans="4:12" x14ac:dyDescent="0.25">
      <c r="D191" s="64" t="s">
        <v>46</v>
      </c>
      <c r="H191" s="346" t="s">
        <v>92</v>
      </c>
      <c r="I191" s="346"/>
      <c r="J191" s="346"/>
      <c r="K191" s="346"/>
      <c r="L191" s="346"/>
    </row>
    <row r="192" spans="4:12" x14ac:dyDescent="0.25">
      <c r="D192" s="345" t="s">
        <v>92</v>
      </c>
      <c r="E192" s="345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510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 t="s">
        <v>294</v>
      </c>
      <c r="J205" s="9">
        <v>486.64</v>
      </c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486.61999999999989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51" t="s">
        <v>40</v>
      </c>
      <c r="I216" s="352"/>
      <c r="J216" s="65">
        <f>SUM(J193:J215)</f>
        <v>3841.89</v>
      </c>
      <c r="K216" s="8"/>
      <c r="L216" s="8"/>
    </row>
    <row r="217" spans="4:12" x14ac:dyDescent="0.25">
      <c r="D217" s="347" t="s">
        <v>67</v>
      </c>
      <c r="E217" s="355">
        <f>SUM(E194:E216)</f>
        <v>6009.0315000000019</v>
      </c>
    </row>
    <row r="218" spans="4:12" x14ac:dyDescent="0.25">
      <c r="D218" s="348"/>
      <c r="E218" s="356"/>
    </row>
    <row r="220" spans="4:12" x14ac:dyDescent="0.25">
      <c r="I220" s="331" t="s">
        <v>46</v>
      </c>
      <c r="J220" s="331"/>
      <c r="K220" s="331"/>
    </row>
    <row r="221" spans="4:12" x14ac:dyDescent="0.25">
      <c r="D221" s="64" t="s">
        <v>46</v>
      </c>
      <c r="H221" s="346" t="s">
        <v>93</v>
      </c>
      <c r="I221" s="346"/>
      <c r="J221" s="346"/>
      <c r="K221" s="346"/>
      <c r="L221" s="346"/>
    </row>
    <row r="222" spans="4:12" x14ac:dyDescent="0.25">
      <c r="D222" s="345" t="s">
        <v>93</v>
      </c>
      <c r="E222" s="345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480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331.72999999999956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127.44249999999988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1693.3388999999988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21</v>
      </c>
      <c r="H239" s="8"/>
      <c r="I239" s="8"/>
      <c r="J239" s="9"/>
      <c r="K239" s="8"/>
      <c r="L239" s="8"/>
    </row>
    <row r="240" spans="4:12" x14ac:dyDescent="0.25">
      <c r="D240" s="12" t="s">
        <v>773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51" t="s">
        <v>40</v>
      </c>
      <c r="I246" s="352"/>
      <c r="J246" s="65">
        <f>SUM(J223:J245)</f>
        <v>8871</v>
      </c>
      <c r="K246" s="8"/>
      <c r="L246" s="8"/>
    </row>
    <row r="247" spans="4:12" x14ac:dyDescent="0.25">
      <c r="D247" s="347" t="s">
        <v>67</v>
      </c>
      <c r="E247" s="355">
        <f>SUM(E224:E246)</f>
        <v>8611.6898999999976</v>
      </c>
    </row>
    <row r="248" spans="4:12" x14ac:dyDescent="0.25">
      <c r="D248" s="348"/>
      <c r="E248" s="356"/>
    </row>
    <row r="250" spans="4:12" x14ac:dyDescent="0.25">
      <c r="I250" s="331" t="s">
        <v>46</v>
      </c>
      <c r="J250" s="331"/>
      <c r="K250" s="331"/>
    </row>
    <row r="251" spans="4:12" x14ac:dyDescent="0.25">
      <c r="D251" s="64" t="s">
        <v>46</v>
      </c>
      <c r="H251" s="346" t="s">
        <v>844</v>
      </c>
      <c r="I251" s="346"/>
      <c r="J251" s="346"/>
      <c r="K251" s="346"/>
      <c r="L251" s="346"/>
    </row>
    <row r="252" spans="4:12" x14ac:dyDescent="0.25">
      <c r="D252" s="345" t="s">
        <v>844</v>
      </c>
      <c r="E252" s="345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>
        <v>120</v>
      </c>
      <c r="K253" s="8"/>
      <c r="L253" s="8"/>
    </row>
    <row r="254" spans="4:12" x14ac:dyDescent="0.25">
      <c r="D254" s="53" t="s">
        <v>52</v>
      </c>
      <c r="E254" s="45">
        <f>mensualidades!G133</f>
        <v>1290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40.949999999999989</v>
      </c>
      <c r="H255" s="8"/>
      <c r="I255" s="8" t="s">
        <v>55</v>
      </c>
      <c r="J255" s="9">
        <v>33</v>
      </c>
      <c r="K255" s="8"/>
      <c r="L255" s="8"/>
    </row>
    <row r="256" spans="4:12" x14ac:dyDescent="0.25">
      <c r="D256" s="12" t="s">
        <v>21</v>
      </c>
      <c r="E256" s="10">
        <f>'yupi '!I287</f>
        <v>924.29999999999927</v>
      </c>
      <c r="H256" s="8"/>
      <c r="I256" s="8" t="s">
        <v>502</v>
      </c>
      <c r="J256" s="9">
        <f>NOMINA!B59</f>
        <v>950</v>
      </c>
      <c r="K256" s="8"/>
      <c r="L256" s="8"/>
    </row>
    <row r="257" spans="4:12" x14ac:dyDescent="0.25">
      <c r="D257" s="12" t="s">
        <v>57</v>
      </c>
      <c r="E257" s="10">
        <f>inpaecsa!I211</f>
        <v>101.67750000000001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familia!J239</f>
        <v>118.70000000000005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900</v>
      </c>
      <c r="E259" s="10">
        <f>UNIVIAST!J135</f>
        <v>17.399999999999977</v>
      </c>
      <c r="H259" s="8"/>
      <c r="I259" s="8" t="s">
        <v>153</v>
      </c>
      <c r="J259" s="9">
        <v>241.24</v>
      </c>
      <c r="K259" s="8"/>
      <c r="L259" s="8"/>
    </row>
    <row r="260" spans="4:12" x14ac:dyDescent="0.25">
      <c r="D260" s="12" t="s">
        <v>61</v>
      </c>
      <c r="E260" s="10">
        <f>holtrans!J89</f>
        <v>72.799999999999955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nestle!I361</f>
        <v>1553.4781999999977</v>
      </c>
      <c r="H261" s="8"/>
      <c r="I261" s="8" t="s">
        <v>183</v>
      </c>
      <c r="J261" s="9">
        <v>1084.57</v>
      </c>
      <c r="K261" s="8"/>
      <c r="L261" s="8"/>
    </row>
    <row r="262" spans="4:12" x14ac:dyDescent="0.25">
      <c r="D262" s="12" t="s">
        <v>63</v>
      </c>
      <c r="E262" s="10">
        <f>'detergente '!I104</f>
        <v>0</v>
      </c>
      <c r="H262" s="8"/>
      <c r="I262" s="8" t="s">
        <v>901</v>
      </c>
      <c r="J262" s="9">
        <v>800</v>
      </c>
      <c r="K262" s="8"/>
      <c r="L262" s="8"/>
    </row>
    <row r="263" spans="4:12" x14ac:dyDescent="0.25">
      <c r="D263" s="12" t="s">
        <v>37</v>
      </c>
      <c r="E263" s="10">
        <f>PARAISO!J111</f>
        <v>8.5999999999999943</v>
      </c>
      <c r="H263" s="8"/>
      <c r="I263" s="8" t="s">
        <v>184</v>
      </c>
      <c r="J263" s="9">
        <f>'OTROS GASTOS'!C66</f>
        <v>5773.38</v>
      </c>
      <c r="K263" s="8"/>
      <c r="L263" s="8"/>
    </row>
    <row r="264" spans="4:12" x14ac:dyDescent="0.25">
      <c r="D264" s="12" t="s">
        <v>60</v>
      </c>
      <c r="E264" s="10">
        <f>YOBEL!I110</f>
        <v>36.300000000000011</v>
      </c>
      <c r="H264" s="8"/>
      <c r="I264" s="8" t="s">
        <v>295</v>
      </c>
      <c r="J264" s="9">
        <v>36.200000000000003</v>
      </c>
      <c r="K264" s="8"/>
      <c r="L264" s="8"/>
    </row>
    <row r="265" spans="4:12" x14ac:dyDescent="0.25">
      <c r="D265" s="12" t="s">
        <v>65</v>
      </c>
      <c r="E265" s="10">
        <f>aldia!L147</f>
        <v>74.794500000000426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Ester'!I171</f>
        <v>105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sear!J140</f>
        <v>25.199999999999989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2.'!J145</f>
        <v>458.39999999999964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empetrans!J140</f>
        <v>99</v>
      </c>
      <c r="H269" s="8"/>
      <c r="I269" s="8"/>
      <c r="J269" s="9"/>
      <c r="K269" s="8"/>
      <c r="L269" s="8"/>
    </row>
    <row r="270" spans="4:12" x14ac:dyDescent="0.25">
      <c r="D270" s="12" t="s">
        <v>773</v>
      </c>
      <c r="E270" s="10">
        <v>340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fig'!J140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'!E83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'!B60</f>
        <v>100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ICSSE'!B60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CARSYNC'!B60</f>
        <v>36.1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IESS!B79</f>
        <v>811.86000000000013</v>
      </c>
      <c r="H276" s="351" t="s">
        <v>40</v>
      </c>
      <c r="I276" s="352"/>
      <c r="J276" s="65">
        <f>SUM(J253:J275)</f>
        <v>9038.3900000000012</v>
      </c>
      <c r="K276" s="8"/>
      <c r="L276" s="8"/>
    </row>
    <row r="277" spans="4:12" x14ac:dyDescent="0.25">
      <c r="D277" s="347" t="s">
        <v>67</v>
      </c>
      <c r="E277" s="355">
        <f>SUM(E254:E276)</f>
        <v>6214.5601999999963</v>
      </c>
    </row>
    <row r="278" spans="4:12" x14ac:dyDescent="0.25">
      <c r="D278" s="348"/>
      <c r="E278" s="356"/>
    </row>
    <row r="281" spans="4:12" x14ac:dyDescent="0.25">
      <c r="I281" s="331" t="s">
        <v>46</v>
      </c>
      <c r="J281" s="331"/>
      <c r="K281" s="331"/>
    </row>
    <row r="282" spans="4:12" x14ac:dyDescent="0.25">
      <c r="D282" s="64" t="s">
        <v>46</v>
      </c>
      <c r="H282" s="346" t="s">
        <v>99</v>
      </c>
      <c r="I282" s="346"/>
      <c r="J282" s="346"/>
      <c r="K282" s="346"/>
      <c r="L282" s="346"/>
    </row>
    <row r="283" spans="4:12" x14ac:dyDescent="0.25">
      <c r="D283" s="345" t="s">
        <v>99</v>
      </c>
      <c r="E283" s="345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>
        <v>220</v>
      </c>
      <c r="K284" s="8"/>
      <c r="L284" s="8"/>
    </row>
    <row r="285" spans="4:12" x14ac:dyDescent="0.25">
      <c r="D285" s="53" t="s">
        <v>52</v>
      </c>
      <c r="E285" s="45">
        <f>mensualidades!P133</f>
        <v>1290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agripac!V295</f>
        <v>5.0300000000000011</v>
      </c>
      <c r="H286" s="8"/>
      <c r="I286" s="8" t="s">
        <v>55</v>
      </c>
      <c r="J286" s="9">
        <v>33</v>
      </c>
      <c r="K286" s="8"/>
      <c r="L286" s="8"/>
    </row>
    <row r="287" spans="4:12" x14ac:dyDescent="0.25">
      <c r="D287" s="12" t="s">
        <v>21</v>
      </c>
      <c r="E287" s="10">
        <f>'yupi '!U288</f>
        <v>311.5</v>
      </c>
      <c r="H287" s="8"/>
      <c r="I287" s="8" t="s">
        <v>502</v>
      </c>
      <c r="J287" s="9">
        <f>NOMINA!G59</f>
        <v>950</v>
      </c>
      <c r="K287" s="8"/>
      <c r="L287" s="8"/>
    </row>
    <row r="288" spans="4:12" x14ac:dyDescent="0.25">
      <c r="D288" s="12" t="s">
        <v>57</v>
      </c>
      <c r="E288" s="10">
        <f>inpaecsa!V211</f>
        <v>17.699999999999989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familia!J266</f>
        <v>33.299999999999955</v>
      </c>
      <c r="H289" s="8"/>
      <c r="I289" s="8" t="s">
        <v>154</v>
      </c>
      <c r="J289" s="9"/>
      <c r="K289" s="8"/>
      <c r="L289" s="8"/>
    </row>
    <row r="290" spans="4:12" x14ac:dyDescent="0.25">
      <c r="D290" s="12" t="s">
        <v>900</v>
      </c>
      <c r="E290" s="10">
        <f>UNIVIAST!V135</f>
        <v>82.5</v>
      </c>
      <c r="H290" s="8"/>
      <c r="I290" s="8" t="s">
        <v>153</v>
      </c>
      <c r="J290" s="9">
        <v>241.24</v>
      </c>
      <c r="K290" s="8"/>
      <c r="L290" s="8"/>
    </row>
    <row r="291" spans="4:12" x14ac:dyDescent="0.25">
      <c r="D291" s="12" t="s">
        <v>61</v>
      </c>
      <c r="E291" s="10">
        <f>holtrans!U89</f>
        <v>111.79999999999995</v>
      </c>
      <c r="H291" s="8"/>
      <c r="I291" s="8" t="s">
        <v>183</v>
      </c>
      <c r="J291" s="9">
        <v>1025.28</v>
      </c>
      <c r="K291" s="8"/>
      <c r="L291" s="8"/>
    </row>
    <row r="292" spans="4:12" x14ac:dyDescent="0.25">
      <c r="D292" s="12" t="s">
        <v>62</v>
      </c>
      <c r="E292" s="10">
        <f>nestle!T361</f>
        <v>1482.6952999999994</v>
      </c>
      <c r="H292" s="8"/>
      <c r="I292" s="8" t="s">
        <v>901</v>
      </c>
      <c r="J292" s="9">
        <v>800</v>
      </c>
      <c r="K292" s="8"/>
      <c r="L292" s="8"/>
    </row>
    <row r="293" spans="4:12" x14ac:dyDescent="0.25">
      <c r="D293" s="12" t="s">
        <v>63</v>
      </c>
      <c r="E293" s="10">
        <f>'detergente '!S104</f>
        <v>0</v>
      </c>
      <c r="H293" s="8"/>
      <c r="I293" s="8" t="s">
        <v>184</v>
      </c>
      <c r="J293" s="9">
        <f>'OTROS GASTOS'!H75</f>
        <v>2203.0700000000002</v>
      </c>
      <c r="K293" s="8"/>
      <c r="L293" s="8"/>
    </row>
    <row r="294" spans="4:12" x14ac:dyDescent="0.25">
      <c r="D294" s="12" t="s">
        <v>37</v>
      </c>
      <c r="E294" s="10">
        <f>PARAISO!U111</f>
        <v>0</v>
      </c>
      <c r="H294" s="8"/>
      <c r="I294" s="8" t="s">
        <v>295</v>
      </c>
      <c r="J294" s="9">
        <v>36.1</v>
      </c>
      <c r="K294" s="8"/>
      <c r="L294" s="8"/>
    </row>
    <row r="295" spans="4:12" x14ac:dyDescent="0.25">
      <c r="D295" s="12" t="s">
        <v>60</v>
      </c>
      <c r="E295" s="10">
        <f>YOBEL!T110</f>
        <v>300.05000000000018</v>
      </c>
      <c r="H295" s="8"/>
      <c r="I295" s="8" t="s">
        <v>294</v>
      </c>
      <c r="J295" s="9"/>
      <c r="K295" s="8"/>
      <c r="L295" s="8"/>
    </row>
    <row r="296" spans="4:12" x14ac:dyDescent="0.25">
      <c r="D296" s="12" t="s">
        <v>65</v>
      </c>
      <c r="E296" s="10">
        <f>aldia!AA149</f>
        <v>187.47352799999953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Ester'!S170</f>
        <v>233.89999999999964</v>
      </c>
      <c r="H297" s="8"/>
      <c r="I297" s="8"/>
      <c r="J297" s="9"/>
      <c r="K297" s="8"/>
      <c r="L297" s="8"/>
    </row>
    <row r="298" spans="4:12" x14ac:dyDescent="0.25">
      <c r="D298" s="12" t="s">
        <v>360</v>
      </c>
      <c r="E298" s="10">
        <f>sear!U140</f>
        <v>8.4000000000000057</v>
      </c>
      <c r="H298" s="8"/>
      <c r="I298" s="8"/>
      <c r="J298" s="9"/>
      <c r="K298" s="8"/>
      <c r="L298" s="8"/>
    </row>
    <row r="299" spans="4:12" x14ac:dyDescent="0.25">
      <c r="D299" s="12" t="s">
        <v>204</v>
      </c>
      <c r="E299" s="10">
        <f>'OTROS CLIENTES 2.'!U149</f>
        <v>834.31999999999971</v>
      </c>
      <c r="H299" s="8"/>
      <c r="I299" s="8"/>
      <c r="J299" s="9"/>
      <c r="K299" s="8"/>
      <c r="L299" s="8"/>
    </row>
    <row r="300" spans="4:12" x14ac:dyDescent="0.25">
      <c r="D300" s="12" t="s">
        <v>342</v>
      </c>
      <c r="E300" s="10">
        <f>empetrans!U140</f>
        <v>57.5</v>
      </c>
      <c r="H300" s="8"/>
      <c r="I300" s="8"/>
      <c r="J300" s="9"/>
      <c r="K300" s="8"/>
      <c r="L300" s="8"/>
    </row>
    <row r="301" spans="4:12" x14ac:dyDescent="0.25">
      <c r="D301" s="12" t="s">
        <v>773</v>
      </c>
      <c r="E301" s="10">
        <v>340</v>
      </c>
      <c r="H301" s="8"/>
      <c r="I301" s="8"/>
      <c r="J301" s="9"/>
      <c r="K301" s="8"/>
      <c r="L301" s="8"/>
    </row>
    <row r="302" spans="4:12" x14ac:dyDescent="0.25">
      <c r="D302" s="12" t="s">
        <v>262</v>
      </c>
      <c r="E302" s="10">
        <f>'Dream fig'!U140</f>
        <v>0</v>
      </c>
      <c r="H302" s="8"/>
      <c r="I302" s="8"/>
      <c r="J302" s="9"/>
      <c r="K302" s="8"/>
      <c r="L302" s="8"/>
    </row>
    <row r="303" spans="4:12" x14ac:dyDescent="0.25">
      <c r="D303" s="12" t="s">
        <v>152</v>
      </c>
      <c r="E303" s="10"/>
      <c r="H303" s="8"/>
      <c r="I303" s="8"/>
      <c r="J303" s="9"/>
      <c r="K303" s="8"/>
      <c r="L303" s="8"/>
    </row>
    <row r="304" spans="4:12" x14ac:dyDescent="0.25">
      <c r="D304" s="12" t="s">
        <v>158</v>
      </c>
      <c r="E304" s="10">
        <f>'MENSUAL MARIA MOYA '!F60</f>
        <v>100</v>
      </c>
      <c r="H304" s="8"/>
      <c r="I304" s="8"/>
      <c r="J304" s="9"/>
      <c r="K304" s="8"/>
      <c r="L304" s="8"/>
    </row>
    <row r="305" spans="4:12" x14ac:dyDescent="0.25">
      <c r="D305" s="12" t="s">
        <v>414</v>
      </c>
      <c r="E305" s="10">
        <f>'RASTREO ICSSE'!F60</f>
        <v>0</v>
      </c>
      <c r="H305" s="8"/>
      <c r="I305" s="8"/>
      <c r="J305" s="9"/>
      <c r="K305" s="8"/>
      <c r="L305" s="8"/>
    </row>
    <row r="306" spans="4:12" x14ac:dyDescent="0.25">
      <c r="D306" s="66" t="s">
        <v>413</v>
      </c>
      <c r="E306" s="67">
        <f>'RASTREO CARSYNC'!F60</f>
        <v>36.1</v>
      </c>
      <c r="H306" s="351" t="s">
        <v>40</v>
      </c>
      <c r="I306" s="352"/>
      <c r="J306" s="65">
        <f>SUM(J284:J305)</f>
        <v>5508.6900000000005</v>
      </c>
      <c r="K306" s="8"/>
      <c r="L306" s="8"/>
    </row>
    <row r="307" spans="4:12" x14ac:dyDescent="0.25">
      <c r="D307" s="66" t="s">
        <v>182</v>
      </c>
      <c r="E307" s="209">
        <f>IESS!F79</f>
        <v>755.46</v>
      </c>
    </row>
    <row r="308" spans="4:12" x14ac:dyDescent="0.25">
      <c r="D308" s="347" t="s">
        <v>67</v>
      </c>
      <c r="E308" s="353">
        <f>SUM(E285:E307)</f>
        <v>6187.7288279999984</v>
      </c>
    </row>
    <row r="309" spans="4:12" x14ac:dyDescent="0.25">
      <c r="D309" s="348"/>
      <c r="E309" s="354"/>
    </row>
    <row r="311" spans="4:12" x14ac:dyDescent="0.25">
      <c r="I311" s="331" t="s">
        <v>46</v>
      </c>
      <c r="J311" s="331"/>
      <c r="K311" s="331"/>
    </row>
    <row r="312" spans="4:12" x14ac:dyDescent="0.25">
      <c r="H312" s="346" t="s">
        <v>96</v>
      </c>
      <c r="I312" s="346"/>
      <c r="J312" s="346"/>
      <c r="K312" s="346"/>
      <c r="L312" s="346"/>
    </row>
    <row r="313" spans="4:12" x14ac:dyDescent="0.25">
      <c r="D313" s="64" t="s">
        <v>46</v>
      </c>
      <c r="H313" s="52" t="s">
        <v>26</v>
      </c>
      <c r="I313" s="52" t="s">
        <v>47</v>
      </c>
      <c r="J313" s="52" t="s">
        <v>7</v>
      </c>
      <c r="K313" s="52" t="s">
        <v>48</v>
      </c>
      <c r="L313" s="52"/>
    </row>
    <row r="314" spans="4:12" x14ac:dyDescent="0.25">
      <c r="D314" s="345" t="s">
        <v>96</v>
      </c>
      <c r="E314" s="345"/>
      <c r="H314" s="8"/>
      <c r="I314" s="8" t="s">
        <v>51</v>
      </c>
      <c r="J314" s="9"/>
      <c r="K314" s="8"/>
      <c r="L314" s="8"/>
    </row>
    <row r="315" spans="4:12" x14ac:dyDescent="0.25">
      <c r="D315" s="35" t="s">
        <v>49</v>
      </c>
      <c r="E315" s="35" t="s">
        <v>50</v>
      </c>
      <c r="H315" s="8"/>
      <c r="I315" s="8" t="s">
        <v>53</v>
      </c>
      <c r="J315" s="9"/>
      <c r="K315" s="8"/>
      <c r="L315" s="8"/>
    </row>
    <row r="316" spans="4:12" x14ac:dyDescent="0.25">
      <c r="D316" s="53" t="s">
        <v>52</v>
      </c>
      <c r="E316" s="45">
        <f>mensualidades!G328</f>
        <v>0</v>
      </c>
      <c r="H316" s="8"/>
      <c r="I316" s="8" t="s">
        <v>55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502</v>
      </c>
      <c r="J317" s="9"/>
      <c r="K317" s="8"/>
      <c r="L317" s="8"/>
    </row>
    <row r="318" spans="4:12" x14ac:dyDescent="0.25">
      <c r="D318" s="12" t="s">
        <v>21</v>
      </c>
      <c r="E318" s="10">
        <f>'yupi '!I357</f>
        <v>0</v>
      </c>
      <c r="H318" s="8"/>
      <c r="I318" s="8" t="s">
        <v>58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154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 t="s">
        <v>153</v>
      </c>
      <c r="J320" s="9">
        <v>241.24</v>
      </c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 t="s">
        <v>183</v>
      </c>
      <c r="J321" s="9">
        <v>1008.44</v>
      </c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 t="s">
        <v>901</v>
      </c>
      <c r="J322" s="9">
        <v>800</v>
      </c>
      <c r="K322" s="8"/>
      <c r="L322" s="8"/>
    </row>
    <row r="323" spans="4:12" x14ac:dyDescent="0.25">
      <c r="D323" s="12" t="s">
        <v>62</v>
      </c>
      <c r="E323" s="10">
        <f>nestle!I391</f>
        <v>200</v>
      </c>
      <c r="H323" s="8"/>
      <c r="I323" s="8" t="s">
        <v>184</v>
      </c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 t="s">
        <v>295</v>
      </c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 t="s">
        <v>294</v>
      </c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2.'!J339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351" t="s">
        <v>40</v>
      </c>
      <c r="I337" s="352"/>
      <c r="J337" s="65">
        <f>SUM(J314:J336)</f>
        <v>2049.6800000000003</v>
      </c>
      <c r="K337" s="8"/>
      <c r="L337" s="8"/>
    </row>
    <row r="338" spans="4:12" x14ac:dyDescent="0.25">
      <c r="D338" s="347" t="s">
        <v>67</v>
      </c>
      <c r="E338" s="349">
        <f>SUM(E316:E336)</f>
        <v>200</v>
      </c>
    </row>
    <row r="339" spans="4:12" x14ac:dyDescent="0.25">
      <c r="D339" s="348"/>
      <c r="E339" s="350"/>
    </row>
    <row r="342" spans="4:12" x14ac:dyDescent="0.25">
      <c r="I342" s="331" t="s">
        <v>46</v>
      </c>
      <c r="J342" s="331"/>
      <c r="K342" s="331"/>
    </row>
    <row r="343" spans="4:12" x14ac:dyDescent="0.25">
      <c r="H343" s="346" t="s">
        <v>0</v>
      </c>
      <c r="I343" s="346"/>
      <c r="J343" s="346"/>
      <c r="K343" s="346"/>
      <c r="L343" s="346"/>
    </row>
    <row r="344" spans="4:12" x14ac:dyDescent="0.25">
      <c r="D344" s="64" t="s">
        <v>46</v>
      </c>
      <c r="H344" s="52" t="s">
        <v>26</v>
      </c>
      <c r="I344" s="52" t="s">
        <v>47</v>
      </c>
      <c r="J344" s="52" t="s">
        <v>7</v>
      </c>
      <c r="K344" s="52" t="s">
        <v>48</v>
      </c>
      <c r="L344" s="52"/>
    </row>
    <row r="345" spans="4:12" x14ac:dyDescent="0.25">
      <c r="D345" s="345" t="s">
        <v>0</v>
      </c>
      <c r="E345" s="345"/>
      <c r="H345" s="8"/>
      <c r="I345" s="8" t="s">
        <v>51</v>
      </c>
      <c r="J345" s="9"/>
      <c r="K345" s="8"/>
      <c r="L345" s="8"/>
    </row>
    <row r="346" spans="4:12" x14ac:dyDescent="0.25">
      <c r="D346" s="35" t="s">
        <v>49</v>
      </c>
      <c r="E346" s="35" t="s">
        <v>50</v>
      </c>
      <c r="H346" s="8"/>
      <c r="I346" s="8" t="s">
        <v>53</v>
      </c>
      <c r="J346" s="9"/>
      <c r="K346" s="8"/>
      <c r="L346" s="8"/>
    </row>
    <row r="347" spans="4:12" x14ac:dyDescent="0.25">
      <c r="D347" s="53" t="s">
        <v>52</v>
      </c>
      <c r="E347" s="45">
        <f>mensualidades!G359</f>
        <v>0</v>
      </c>
      <c r="H347" s="8"/>
      <c r="I347" s="8" t="s">
        <v>55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56</v>
      </c>
      <c r="J348" s="9"/>
      <c r="K348" s="8"/>
      <c r="L348" s="8"/>
    </row>
    <row r="349" spans="4:12" x14ac:dyDescent="0.25">
      <c r="D349" s="12" t="s">
        <v>21</v>
      </c>
      <c r="E349" s="10">
        <f>'yupi '!I388</f>
        <v>0</v>
      </c>
      <c r="H349" s="8"/>
      <c r="I349" s="8" t="s">
        <v>58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/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nestle!I422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2.'!J370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351" t="s">
        <v>40</v>
      </c>
      <c r="I368" s="352"/>
      <c r="J368" s="65">
        <f>SUM(J345:J367)</f>
        <v>0</v>
      </c>
      <c r="K368" s="8"/>
      <c r="L368" s="8"/>
    </row>
    <row r="369" spans="4:5" x14ac:dyDescent="0.25">
      <c r="D369" s="347" t="s">
        <v>67</v>
      </c>
      <c r="E369" s="349">
        <f>SUM(E347:E367)</f>
        <v>0</v>
      </c>
    </row>
    <row r="370" spans="4:5" x14ac:dyDescent="0.25">
      <c r="D370" s="348"/>
      <c r="E370" s="350"/>
    </row>
  </sheetData>
  <mergeCells count="73">
    <mergeCell ref="H33:I33"/>
    <mergeCell ref="I2:K2"/>
    <mergeCell ref="H3:L3"/>
    <mergeCell ref="D3:E3"/>
    <mergeCell ref="D32:D33"/>
    <mergeCell ref="E32:E33"/>
    <mergeCell ref="J32:J33"/>
    <mergeCell ref="I38:K38"/>
    <mergeCell ref="D39:E39"/>
    <mergeCell ref="H39:L39"/>
    <mergeCell ref="D63:D64"/>
    <mergeCell ref="E63:E64"/>
    <mergeCell ref="H64:I64"/>
    <mergeCell ref="I68:K68"/>
    <mergeCell ref="D69:E69"/>
    <mergeCell ref="H69:L69"/>
    <mergeCell ref="D94:D95"/>
    <mergeCell ref="E94:E95"/>
    <mergeCell ref="H94:I94"/>
    <mergeCell ref="I99:K99"/>
    <mergeCell ref="D101:E101"/>
    <mergeCell ref="H100:L100"/>
    <mergeCell ref="H125:I125"/>
    <mergeCell ref="D126:D127"/>
    <mergeCell ref="E126:E127"/>
    <mergeCell ref="I129:K129"/>
    <mergeCell ref="D131:E131"/>
    <mergeCell ref="H130:L130"/>
    <mergeCell ref="D156:D157"/>
    <mergeCell ref="E156:E157"/>
    <mergeCell ref="H156:I156"/>
    <mergeCell ref="I160:K160"/>
    <mergeCell ref="D162:E162"/>
    <mergeCell ref="H161:L161"/>
    <mergeCell ref="H186:I186"/>
    <mergeCell ref="D187:D188"/>
    <mergeCell ref="E187:E188"/>
    <mergeCell ref="I190:K190"/>
    <mergeCell ref="D192:E192"/>
    <mergeCell ref="H191:L191"/>
    <mergeCell ref="H216:I216"/>
    <mergeCell ref="D217:D218"/>
    <mergeCell ref="E217:E218"/>
    <mergeCell ref="I220:K220"/>
    <mergeCell ref="D222:E222"/>
    <mergeCell ref="H221:L221"/>
    <mergeCell ref="H246:I246"/>
    <mergeCell ref="D247:D248"/>
    <mergeCell ref="E247:E248"/>
    <mergeCell ref="I250:K250"/>
    <mergeCell ref="D252:E252"/>
    <mergeCell ref="H251:L251"/>
    <mergeCell ref="H276:I276"/>
    <mergeCell ref="D277:D278"/>
    <mergeCell ref="E277:E278"/>
    <mergeCell ref="I281:K281"/>
    <mergeCell ref="D283:E283"/>
    <mergeCell ref="H282:L282"/>
    <mergeCell ref="H306:I306"/>
    <mergeCell ref="D308:D309"/>
    <mergeCell ref="E308:E309"/>
    <mergeCell ref="I311:K311"/>
    <mergeCell ref="D314:E314"/>
    <mergeCell ref="H312:L312"/>
    <mergeCell ref="D338:D339"/>
    <mergeCell ref="E338:E339"/>
    <mergeCell ref="H337:I337"/>
    <mergeCell ref="I342:K342"/>
    <mergeCell ref="D345:E345"/>
    <mergeCell ref="H343:L343"/>
    <mergeCell ref="D369:D370"/>
    <mergeCell ref="E369:E370"/>
    <mergeCell ref="H368:I368"/>
  </mergeCells>
  <pageMargins left="0.7" right="0.7" top="0.75" bottom="0.75" header="0.3" footer="0.3"/>
  <pageSetup paperSize="9" orientation="portrait" horizontalDpi="0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1:O16"/>
  <sheetViews>
    <sheetView workbookViewId="0">
      <selection activeCell="C23" sqref="C23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  <col min="11" max="11" width="13.42578125" customWidth="1"/>
    <col min="12" max="12" width="14.7109375" customWidth="1"/>
    <col min="13" max="13" width="14.140625" customWidth="1"/>
  </cols>
  <sheetData>
    <row r="1" spans="2:15" ht="33" x14ac:dyDescent="0.45">
      <c r="G1" s="361" t="s">
        <v>102</v>
      </c>
      <c r="H1" s="361"/>
      <c r="I1" s="361"/>
      <c r="J1" s="36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4925.3713000000007</v>
      </c>
      <c r="F3" s="219">
        <f>utilidad!E126</f>
        <v>5023.0434999999998</v>
      </c>
      <c r="G3" s="219">
        <f>utilidad!E156</f>
        <v>5221.0058999999992</v>
      </c>
      <c r="H3" s="219">
        <f>utilidad!E187</f>
        <v>5457.1655000000001</v>
      </c>
      <c r="I3" s="219">
        <f>utilidad!E217</f>
        <v>6009.0315000000019</v>
      </c>
      <c r="J3" s="219">
        <f>utilidad!E247</f>
        <v>8611.6898999999976</v>
      </c>
      <c r="K3" s="219">
        <f>utilidad!E277</f>
        <v>6214.5601999999963</v>
      </c>
      <c r="L3" s="219">
        <f>utilidad!E308</f>
        <v>6187.7288279999984</v>
      </c>
      <c r="M3" s="219">
        <f>utilidad!E307</f>
        <v>755.46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4925.3713000000007</v>
      </c>
      <c r="F6" s="220">
        <f t="shared" si="0"/>
        <v>5023.0434999999998</v>
      </c>
      <c r="G6" s="220">
        <f t="shared" si="0"/>
        <v>5221.0058999999992</v>
      </c>
      <c r="H6" s="220">
        <f t="shared" si="0"/>
        <v>5457.1655000000001</v>
      </c>
      <c r="I6" s="220">
        <f t="shared" si="0"/>
        <v>6009.0315000000019</v>
      </c>
      <c r="J6" s="220">
        <f t="shared" si="0"/>
        <v>8611.6898999999976</v>
      </c>
      <c r="K6" s="220">
        <f t="shared" si="0"/>
        <v>6214.5601999999963</v>
      </c>
      <c r="L6" s="220">
        <f t="shared" si="0"/>
        <v>6187.7288279999984</v>
      </c>
      <c r="M6" s="220">
        <f t="shared" si="0"/>
        <v>755.46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3841.89</v>
      </c>
      <c r="J8" s="221">
        <f>utilidad!J246</f>
        <v>8871</v>
      </c>
      <c r="K8" s="221">
        <f>utilidad!J276</f>
        <v>9038.3900000000012</v>
      </c>
      <c r="L8" s="221">
        <f>utilidad!J306</f>
        <v>5508.6900000000005</v>
      </c>
      <c r="M8" s="221">
        <f>utilidad!J306</f>
        <v>5508.6900000000005</v>
      </c>
      <c r="N8" s="221">
        <f>utilidad!J368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3841.89</v>
      </c>
      <c r="J12" s="222">
        <f t="shared" si="1"/>
        <v>8871</v>
      </c>
      <c r="K12" s="222">
        <f t="shared" si="1"/>
        <v>9038.3900000000012</v>
      </c>
      <c r="L12" s="222">
        <f t="shared" si="1"/>
        <v>5508.6900000000005</v>
      </c>
      <c r="M12" s="222">
        <f t="shared" si="1"/>
        <v>5508.6900000000005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1232.0213000000008</v>
      </c>
      <c r="F15" s="218">
        <f t="shared" si="2"/>
        <v>1378.2334999999994</v>
      </c>
      <c r="G15" s="218">
        <f t="shared" si="2"/>
        <v>1090.5358999999989</v>
      </c>
      <c r="H15" s="218">
        <f t="shared" si="2"/>
        <v>1696.2955000000006</v>
      </c>
      <c r="I15" s="218">
        <f t="shared" si="2"/>
        <v>2167.141500000002</v>
      </c>
      <c r="J15" s="218">
        <f t="shared" si="2"/>
        <v>-259.31010000000242</v>
      </c>
      <c r="K15" s="218">
        <f>K6-K8</f>
        <v>-2823.829800000005</v>
      </c>
      <c r="L15" s="218">
        <f t="shared" si="2"/>
        <v>679.03882799999792</v>
      </c>
      <c r="M15" s="218"/>
      <c r="N15" s="218">
        <f t="shared" si="2"/>
        <v>0</v>
      </c>
      <c r="O15" s="212">
        <f>SUM(C15:N15)</f>
        <v>7138.2062279999909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215" zoomScaleNormal="100" workbookViewId="0">
      <selection activeCell="A224" sqref="A224"/>
    </sheetView>
  </sheetViews>
  <sheetFormatPr baseColWidth="10" defaultRowHeight="15" x14ac:dyDescent="0.25"/>
  <cols>
    <col min="1" max="1" width="11" customWidth="1"/>
    <col min="2" max="2" width="22.7109375" customWidth="1"/>
    <col min="4" max="4" width="12.85546875" customWidth="1"/>
    <col min="5" max="5" width="12" customWidth="1"/>
    <col min="8" max="8" width="2.5703125" customWidth="1"/>
    <col min="9" max="9" width="14.140625" customWidth="1"/>
    <col min="10" max="10" width="5.140625" customWidth="1"/>
    <col min="11" max="11" width="9.42578125" customWidth="1"/>
    <col min="14" max="14" width="11.85546875" customWidth="1"/>
    <col min="15" max="15" width="14.140625" customWidth="1"/>
    <col min="17" max="17" width="15.140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316" t="s">
        <v>18</v>
      </c>
      <c r="F38" s="317"/>
      <c r="G38" s="317"/>
      <c r="H38" s="318"/>
      <c r="I38" s="18">
        <f>F37-I36</f>
        <v>73.396400000000085</v>
      </c>
      <c r="J38" s="17"/>
      <c r="R38" s="316" t="s">
        <v>18</v>
      </c>
      <c r="S38" s="317"/>
      <c r="T38" s="317"/>
      <c r="U38" s="318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316" t="s">
        <v>18</v>
      </c>
      <c r="F80" s="317"/>
      <c r="G80" s="317"/>
      <c r="H80" s="318"/>
      <c r="I80" s="18">
        <f>F79-I78</f>
        <v>116.23340000000007</v>
      </c>
      <c r="R80" s="316" t="s">
        <v>18</v>
      </c>
      <c r="S80" s="317"/>
      <c r="T80" s="317"/>
      <c r="U80" s="318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316" t="s">
        <v>18</v>
      </c>
      <c r="F123" s="317"/>
      <c r="G123" s="317"/>
      <c r="H123" s="318"/>
      <c r="I123" s="18">
        <f>F122-I121</f>
        <v>61.100000000000023</v>
      </c>
      <c r="R123" s="316" t="s">
        <v>18</v>
      </c>
      <c r="S123" s="317"/>
      <c r="T123" s="317"/>
      <c r="U123" s="318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0">
        <v>30331238</v>
      </c>
      <c r="F134" s="39">
        <v>230</v>
      </c>
      <c r="G134" s="35" t="s">
        <v>139</v>
      </c>
      <c r="H134" s="8" t="s">
        <v>863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316" t="s">
        <v>18</v>
      </c>
      <c r="F168" s="317"/>
      <c r="G168" s="317"/>
      <c r="H168" s="318"/>
      <c r="I168" s="18">
        <f>F167-I166</f>
        <v>100.30079999999998</v>
      </c>
      <c r="R168" s="316" t="s">
        <v>18</v>
      </c>
      <c r="S168" s="317"/>
      <c r="T168" s="317"/>
      <c r="U168" s="318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>
        <v>45190</v>
      </c>
      <c r="B176" s="8" t="s">
        <v>689</v>
      </c>
      <c r="C176" s="8" t="s">
        <v>57</v>
      </c>
      <c r="D176" s="8" t="s">
        <v>918</v>
      </c>
      <c r="E176" s="26">
        <v>30335795</v>
      </c>
      <c r="F176" s="14">
        <v>597.25</v>
      </c>
      <c r="G176" s="8" t="s">
        <v>122</v>
      </c>
      <c r="H176" s="8"/>
      <c r="I176" s="27">
        <v>540</v>
      </c>
      <c r="J176" s="8"/>
      <c r="K176" s="8">
        <v>722</v>
      </c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x14ac:dyDescent="0.25">
      <c r="A177" s="7">
        <v>45191</v>
      </c>
      <c r="B177" s="8" t="s">
        <v>870</v>
      </c>
      <c r="C177" s="8" t="s">
        <v>57</v>
      </c>
      <c r="D177" s="8" t="s">
        <v>134</v>
      </c>
      <c r="E177" s="26">
        <v>30335864</v>
      </c>
      <c r="F177" s="14">
        <v>250</v>
      </c>
      <c r="G177" s="8" t="s">
        <v>144</v>
      </c>
      <c r="H177" s="8"/>
      <c r="I177" s="27">
        <v>240</v>
      </c>
      <c r="J177" s="8"/>
      <c r="K177" s="8">
        <v>722</v>
      </c>
      <c r="N177" s="7">
        <v>45226</v>
      </c>
      <c r="O177" s="8" t="s">
        <v>326</v>
      </c>
      <c r="P177" s="8" t="s">
        <v>57</v>
      </c>
      <c r="Q177" s="8" t="s">
        <v>217</v>
      </c>
      <c r="R177" s="123">
        <v>30337949</v>
      </c>
      <c r="S177" s="14">
        <v>230</v>
      </c>
      <c r="T177" s="8" t="s">
        <v>122</v>
      </c>
      <c r="U177" s="8">
        <v>50024</v>
      </c>
      <c r="V177" s="27">
        <v>210</v>
      </c>
      <c r="W177" s="8"/>
      <c r="X177" s="307">
        <v>766</v>
      </c>
    </row>
    <row r="178" spans="1:24" x14ac:dyDescent="0.25">
      <c r="A178" s="7">
        <v>45191</v>
      </c>
      <c r="B178" s="8" t="s">
        <v>777</v>
      </c>
      <c r="C178" s="8" t="s">
        <v>57</v>
      </c>
      <c r="D178" s="8" t="s">
        <v>134</v>
      </c>
      <c r="E178" s="26">
        <v>30335864</v>
      </c>
      <c r="F178" s="14">
        <v>250</v>
      </c>
      <c r="G178" s="8" t="s">
        <v>139</v>
      </c>
      <c r="H178" s="8"/>
      <c r="I178" s="27">
        <v>240</v>
      </c>
      <c r="J178" s="8"/>
      <c r="K178" s="8">
        <v>722</v>
      </c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>
        <v>45198</v>
      </c>
      <c r="B179" s="8" t="s">
        <v>22</v>
      </c>
      <c r="C179" s="8" t="s">
        <v>57</v>
      </c>
      <c r="D179" s="8" t="s">
        <v>217</v>
      </c>
      <c r="E179" s="26">
        <v>30336441</v>
      </c>
      <c r="F179" s="14">
        <v>230</v>
      </c>
      <c r="G179" s="8" t="s">
        <v>136</v>
      </c>
      <c r="H179" s="8"/>
      <c r="I179" s="27">
        <v>210</v>
      </c>
      <c r="J179" s="8"/>
      <c r="K179" s="8">
        <v>722</v>
      </c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>
        <v>45198</v>
      </c>
      <c r="B180" s="8" t="s">
        <v>777</v>
      </c>
      <c r="C180" s="8" t="s">
        <v>57</v>
      </c>
      <c r="D180" s="8" t="s">
        <v>217</v>
      </c>
      <c r="E180" s="26">
        <v>30336435</v>
      </c>
      <c r="F180" s="14">
        <v>230</v>
      </c>
      <c r="G180" s="8" t="s">
        <v>139</v>
      </c>
      <c r="H180" s="8"/>
      <c r="I180" s="27">
        <v>210</v>
      </c>
      <c r="J180" s="8"/>
      <c r="K180" s="8">
        <v>722</v>
      </c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1557.25</v>
      </c>
      <c r="G209" s="14"/>
      <c r="H209" s="14"/>
      <c r="I209" s="14">
        <f>SUM(I176:I208)</f>
        <v>1440</v>
      </c>
      <c r="J209" s="8"/>
      <c r="K209" s="8"/>
      <c r="N209" s="8"/>
      <c r="O209" s="8"/>
      <c r="P209" s="8"/>
      <c r="Q209" s="8"/>
      <c r="R209" s="12" t="s">
        <v>14</v>
      </c>
      <c r="S209" s="13">
        <f>SUM(S177:S208)</f>
        <v>230</v>
      </c>
      <c r="T209" s="14"/>
      <c r="U209" s="14"/>
      <c r="V209" s="14">
        <f>SUM(V177:V208)</f>
        <v>210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1541.6775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227.7</v>
      </c>
      <c r="W210" s="29"/>
      <c r="X210" s="8"/>
    </row>
    <row r="211" spans="1:24" x14ac:dyDescent="0.25">
      <c r="E211" s="316" t="s">
        <v>18</v>
      </c>
      <c r="F211" s="317"/>
      <c r="G211" s="317"/>
      <c r="H211" s="318"/>
      <c r="I211" s="18">
        <f>F210-I209</f>
        <v>101.67750000000001</v>
      </c>
      <c r="R211" s="316" t="s">
        <v>18</v>
      </c>
      <c r="S211" s="317"/>
      <c r="T211" s="317"/>
      <c r="U211" s="318"/>
      <c r="V211" s="18">
        <f>S210-V209</f>
        <v>17.699999999999989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>
        <v>45233</v>
      </c>
      <c r="B219" s="8" t="s">
        <v>743</v>
      </c>
      <c r="C219" s="8" t="s">
        <v>57</v>
      </c>
      <c r="D219" s="8" t="s">
        <v>1024</v>
      </c>
      <c r="E219" s="123">
        <v>30338324</v>
      </c>
      <c r="F219" s="14">
        <v>230</v>
      </c>
      <c r="G219" s="8" t="s">
        <v>109</v>
      </c>
      <c r="H219" s="8"/>
      <c r="I219" s="27">
        <v>210</v>
      </c>
      <c r="J219" s="8"/>
      <c r="K219" s="95">
        <v>767</v>
      </c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>
        <v>45233</v>
      </c>
      <c r="B220" s="8" t="s">
        <v>326</v>
      </c>
      <c r="C220" s="8" t="s">
        <v>57</v>
      </c>
      <c r="D220" s="8" t="s">
        <v>1024</v>
      </c>
      <c r="E220" s="123">
        <v>30338325</v>
      </c>
      <c r="F220" s="14">
        <v>230</v>
      </c>
      <c r="G220" s="8" t="s">
        <v>164</v>
      </c>
      <c r="H220" s="8"/>
      <c r="I220" s="27">
        <v>210</v>
      </c>
      <c r="J220" s="8"/>
      <c r="K220" s="95">
        <v>767</v>
      </c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>
        <v>45233</v>
      </c>
      <c r="B221" s="8" t="s">
        <v>818</v>
      </c>
      <c r="C221" s="8" t="s">
        <v>57</v>
      </c>
      <c r="D221" s="8" t="s">
        <v>1024</v>
      </c>
      <c r="E221" s="123">
        <v>30338323</v>
      </c>
      <c r="F221" s="14">
        <v>230</v>
      </c>
      <c r="G221" s="8" t="s">
        <v>136</v>
      </c>
      <c r="H221" s="8"/>
      <c r="I221" s="27">
        <v>210</v>
      </c>
      <c r="J221" s="8"/>
      <c r="K221" s="95">
        <v>767</v>
      </c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>
        <v>45240</v>
      </c>
      <c r="B222" s="8" t="s">
        <v>1044</v>
      </c>
      <c r="C222" s="8" t="s">
        <v>57</v>
      </c>
      <c r="D222" s="8" t="s">
        <v>1024</v>
      </c>
      <c r="E222" s="123">
        <v>30338560</v>
      </c>
      <c r="F222" s="14">
        <v>230</v>
      </c>
      <c r="G222" s="8" t="s">
        <v>139</v>
      </c>
      <c r="H222" s="8"/>
      <c r="I222" s="27">
        <v>210</v>
      </c>
      <c r="J222" s="8"/>
      <c r="K222" s="95">
        <v>767</v>
      </c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>
        <v>45240</v>
      </c>
      <c r="B223" s="8" t="s">
        <v>326</v>
      </c>
      <c r="C223" s="8" t="s">
        <v>57</v>
      </c>
      <c r="D223" s="8" t="s">
        <v>1024</v>
      </c>
      <c r="E223" s="123">
        <v>30338711</v>
      </c>
      <c r="F223" s="14">
        <v>230</v>
      </c>
      <c r="G223" s="8" t="s">
        <v>141</v>
      </c>
      <c r="H223" s="8"/>
      <c r="I223" s="27">
        <v>210</v>
      </c>
      <c r="J223" s="8"/>
      <c r="K223" s="95">
        <v>767</v>
      </c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123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1150</v>
      </c>
      <c r="G252" s="14"/>
      <c r="H252" s="14"/>
      <c r="I252" s="14">
        <f>SUM(I219:I251)</f>
        <v>1050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1138.5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316" t="s">
        <v>18</v>
      </c>
      <c r="F254" s="317"/>
      <c r="G254" s="317"/>
      <c r="H254" s="318"/>
      <c r="I254" s="18">
        <f>F253-I252</f>
        <v>88.5</v>
      </c>
      <c r="R254" s="316" t="s">
        <v>18</v>
      </c>
      <c r="S254" s="317"/>
      <c r="T254" s="317"/>
      <c r="U254" s="318"/>
      <c r="V254" s="18">
        <f>S253-V252</f>
        <v>0</v>
      </c>
    </row>
  </sheetData>
  <mergeCells count="12">
    <mergeCell ref="E38:H38"/>
    <mergeCell ref="R38:U38"/>
    <mergeCell ref="E80:H80"/>
    <mergeCell ref="R80:U80"/>
    <mergeCell ref="E123:H123"/>
    <mergeCell ref="R123:U123"/>
    <mergeCell ref="E168:H168"/>
    <mergeCell ref="R168:U168"/>
    <mergeCell ref="E211:H211"/>
    <mergeCell ref="R211:U211"/>
    <mergeCell ref="E254:H254"/>
    <mergeCell ref="R254:U254"/>
  </mergeCells>
  <pageMargins left="0.7" right="0.7" top="0.75" bottom="0.75" header="0.3" footer="0.3"/>
  <pageSetup paperSize="9" orientation="landscape" horizontalDpi="0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2:K12"/>
  <sheetViews>
    <sheetView workbookViewId="0">
      <selection activeCell="I17" sqref="I17"/>
    </sheetView>
  </sheetViews>
  <sheetFormatPr baseColWidth="10" defaultRowHeight="15" x14ac:dyDescent="0.25"/>
  <cols>
    <col min="6" max="6" width="15.42578125" customWidth="1"/>
  </cols>
  <sheetData>
    <row r="2" spans="1:11" x14ac:dyDescent="0.25">
      <c r="A2" s="7">
        <v>45217</v>
      </c>
      <c r="B2" s="8" t="s">
        <v>968</v>
      </c>
      <c r="C2" s="8" t="s">
        <v>21</v>
      </c>
      <c r="D2" s="8" t="s">
        <v>217</v>
      </c>
      <c r="E2" s="35">
        <v>1082</v>
      </c>
      <c r="F2" s="21">
        <v>180</v>
      </c>
      <c r="G2" s="8" t="s">
        <v>117</v>
      </c>
      <c r="H2" s="8"/>
      <c r="I2" s="14">
        <v>170</v>
      </c>
      <c r="J2" s="14"/>
      <c r="K2" s="8"/>
    </row>
    <row r="3" spans="1:11" x14ac:dyDescent="0.25">
      <c r="A3" s="7">
        <v>45217</v>
      </c>
      <c r="B3" s="8" t="s">
        <v>326</v>
      </c>
      <c r="C3" s="8" t="s">
        <v>21</v>
      </c>
      <c r="D3" s="8" t="s">
        <v>217</v>
      </c>
      <c r="E3" s="35">
        <v>1083</v>
      </c>
      <c r="F3" s="21">
        <v>180</v>
      </c>
      <c r="G3" s="8" t="s">
        <v>141</v>
      </c>
      <c r="H3" s="8"/>
      <c r="I3" s="14">
        <v>170</v>
      </c>
      <c r="J3" s="14"/>
      <c r="K3" s="8"/>
    </row>
    <row r="4" spans="1:11" x14ac:dyDescent="0.25">
      <c r="A4" s="7">
        <v>45217</v>
      </c>
      <c r="B4" s="8" t="s">
        <v>70</v>
      </c>
      <c r="C4" s="8" t="s">
        <v>21</v>
      </c>
      <c r="D4" s="8" t="s">
        <v>935</v>
      </c>
      <c r="E4" s="35">
        <v>1084</v>
      </c>
      <c r="F4" s="21">
        <v>600</v>
      </c>
      <c r="G4" s="8" t="s">
        <v>181</v>
      </c>
      <c r="H4" s="8"/>
      <c r="I4" s="14">
        <v>580</v>
      </c>
      <c r="J4" s="14"/>
      <c r="K4" s="8"/>
    </row>
    <row r="5" spans="1:11" x14ac:dyDescent="0.25">
      <c r="A5" s="7">
        <v>45219</v>
      </c>
      <c r="B5" s="8" t="s">
        <v>968</v>
      </c>
      <c r="C5" s="8" t="s">
        <v>21</v>
      </c>
      <c r="D5" s="8" t="s">
        <v>217</v>
      </c>
      <c r="E5" s="35">
        <v>1088</v>
      </c>
      <c r="F5" s="21">
        <v>180</v>
      </c>
      <c r="G5" s="8" t="s">
        <v>117</v>
      </c>
      <c r="H5" s="8"/>
      <c r="I5" s="14">
        <v>170</v>
      </c>
      <c r="J5" s="14"/>
      <c r="K5" s="8"/>
    </row>
    <row r="6" spans="1:11" x14ac:dyDescent="0.25">
      <c r="A6" s="7">
        <v>45219</v>
      </c>
      <c r="B6" s="8" t="s">
        <v>426</v>
      </c>
      <c r="C6" s="8" t="s">
        <v>21</v>
      </c>
      <c r="D6" s="8" t="s">
        <v>217</v>
      </c>
      <c r="E6" s="35">
        <v>1089</v>
      </c>
      <c r="F6" s="21">
        <v>180</v>
      </c>
      <c r="G6" s="8" t="s">
        <v>181</v>
      </c>
      <c r="H6" s="8"/>
      <c r="I6" s="14">
        <v>170</v>
      </c>
      <c r="J6" s="14"/>
      <c r="K6" s="8"/>
    </row>
    <row r="7" spans="1:11" x14ac:dyDescent="0.25">
      <c r="A7" s="7">
        <v>45224</v>
      </c>
      <c r="B7" s="8" t="s">
        <v>777</v>
      </c>
      <c r="C7" s="8" t="s">
        <v>21</v>
      </c>
      <c r="D7" s="8" t="s">
        <v>684</v>
      </c>
      <c r="E7" s="35">
        <v>1096</v>
      </c>
      <c r="F7" s="21">
        <v>600</v>
      </c>
      <c r="G7" s="8" t="s">
        <v>139</v>
      </c>
      <c r="H7" s="8"/>
      <c r="I7" s="14">
        <v>580</v>
      </c>
      <c r="J7" s="14"/>
      <c r="K7" s="8"/>
    </row>
    <row r="8" spans="1:11" x14ac:dyDescent="0.25">
      <c r="A8" s="7">
        <v>45224</v>
      </c>
      <c r="B8" s="8" t="s">
        <v>859</v>
      </c>
      <c r="C8" s="8" t="s">
        <v>21</v>
      </c>
      <c r="D8" s="8" t="s">
        <v>959</v>
      </c>
      <c r="E8" s="35">
        <v>22544</v>
      </c>
      <c r="F8" s="21">
        <v>600</v>
      </c>
      <c r="G8" s="8" t="s">
        <v>173</v>
      </c>
      <c r="H8" s="8"/>
      <c r="I8" s="14">
        <v>550</v>
      </c>
      <c r="J8" s="14"/>
      <c r="K8" s="8"/>
    </row>
    <row r="9" spans="1:11" x14ac:dyDescent="0.25">
      <c r="A9" s="7">
        <v>45226</v>
      </c>
      <c r="B9" s="8" t="s">
        <v>777</v>
      </c>
      <c r="C9" s="8" t="s">
        <v>21</v>
      </c>
      <c r="D9" s="8" t="s">
        <v>134</v>
      </c>
      <c r="E9" s="35">
        <v>1101</v>
      </c>
      <c r="F9" s="21">
        <v>220</v>
      </c>
      <c r="G9" s="8" t="s">
        <v>139</v>
      </c>
      <c r="H9" s="8"/>
      <c r="I9" s="14">
        <v>200</v>
      </c>
      <c r="J9" s="14"/>
      <c r="K9" s="8"/>
    </row>
    <row r="10" spans="1:11" x14ac:dyDescent="0.25">
      <c r="A10" s="7">
        <v>45231</v>
      </c>
      <c r="B10" s="8" t="s">
        <v>423</v>
      </c>
      <c r="C10" s="8" t="s">
        <v>21</v>
      </c>
      <c r="D10" s="8" t="s">
        <v>217</v>
      </c>
      <c r="E10" s="35">
        <v>1106</v>
      </c>
      <c r="F10" s="14">
        <v>180</v>
      </c>
      <c r="G10" s="8" t="s">
        <v>117</v>
      </c>
      <c r="H10" s="8"/>
      <c r="I10" s="14">
        <v>170</v>
      </c>
      <c r="J10" s="22"/>
    </row>
    <row r="11" spans="1:11" x14ac:dyDescent="0.25">
      <c r="A11" s="7">
        <v>45231</v>
      </c>
      <c r="B11" s="8" t="s">
        <v>777</v>
      </c>
      <c r="C11" s="8" t="s">
        <v>21</v>
      </c>
      <c r="D11" s="8" t="s">
        <v>217</v>
      </c>
      <c r="E11" s="35">
        <v>1109</v>
      </c>
      <c r="F11" s="14">
        <v>180</v>
      </c>
      <c r="G11" s="8" t="s">
        <v>139</v>
      </c>
      <c r="H11" s="8"/>
      <c r="I11" s="14">
        <v>170</v>
      </c>
      <c r="J11" s="22"/>
    </row>
    <row r="12" spans="1:11" x14ac:dyDescent="0.25">
      <c r="F12" s="50">
        <f>SUM(F2:F11)</f>
        <v>3100</v>
      </c>
      <c r="J12" s="189"/>
    </row>
  </sheetData>
  <pageMargins left="0.7" right="0.7" top="0.75" bottom="0.75" header="0.3" footer="0.3"/>
  <pageSetup paperSize="9" orientation="landscape" horizontalDpi="0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16"/>
  <sheetViews>
    <sheetView workbookViewId="0">
      <selection activeCell="A7" sqref="A7:K16"/>
    </sheetView>
  </sheetViews>
  <sheetFormatPr baseColWidth="10" defaultRowHeight="15" x14ac:dyDescent="0.25"/>
  <sheetData>
    <row r="1" spans="1:11" x14ac:dyDescent="0.25">
      <c r="A1" s="7">
        <v>45211</v>
      </c>
      <c r="B1" s="8" t="s">
        <v>971</v>
      </c>
      <c r="C1" s="8" t="s">
        <v>109</v>
      </c>
      <c r="D1" s="8" t="s">
        <v>972</v>
      </c>
      <c r="E1" s="8" t="s">
        <v>973</v>
      </c>
      <c r="F1" s="8"/>
      <c r="G1" s="49">
        <v>150</v>
      </c>
      <c r="H1" s="8">
        <v>731</v>
      </c>
      <c r="I1" s="49">
        <v>140</v>
      </c>
    </row>
    <row r="7" spans="1:11" x14ac:dyDescent="0.25">
      <c r="D7" s="329" t="s">
        <v>99</v>
      </c>
      <c r="E7" s="329"/>
      <c r="F7" s="329"/>
      <c r="G7" s="329"/>
    </row>
    <row r="8" spans="1:11" x14ac:dyDescent="0.25">
      <c r="D8" s="313"/>
      <c r="E8" s="313"/>
      <c r="F8" s="313"/>
      <c r="G8" s="313"/>
    </row>
    <row r="9" spans="1:11" x14ac:dyDescent="0.25">
      <c r="A9" s="5" t="s">
        <v>26</v>
      </c>
      <c r="B9" s="5" t="s">
        <v>2</v>
      </c>
      <c r="C9" s="5" t="s">
        <v>3</v>
      </c>
      <c r="D9" s="5" t="s">
        <v>4</v>
      </c>
      <c r="E9" s="5" t="s">
        <v>5</v>
      </c>
      <c r="F9" s="5" t="s">
        <v>6</v>
      </c>
      <c r="G9" s="5" t="s">
        <v>7</v>
      </c>
      <c r="H9" s="35" t="s">
        <v>38</v>
      </c>
      <c r="I9" s="5" t="s">
        <v>39</v>
      </c>
      <c r="J9" s="24" t="s">
        <v>20</v>
      </c>
    </row>
    <row r="10" spans="1:11" x14ac:dyDescent="0.25">
      <c r="A10" s="7">
        <v>45203</v>
      </c>
      <c r="B10" s="8" t="s">
        <v>22</v>
      </c>
      <c r="C10" s="8" t="s">
        <v>136</v>
      </c>
      <c r="D10" s="8" t="s">
        <v>957</v>
      </c>
      <c r="E10" s="8" t="s">
        <v>394</v>
      </c>
      <c r="F10" s="8">
        <v>30130</v>
      </c>
      <c r="G10" s="10">
        <v>594</v>
      </c>
      <c r="H10" s="10"/>
      <c r="I10" s="10"/>
      <c r="J10" s="10">
        <v>570</v>
      </c>
      <c r="K10" s="300">
        <v>741</v>
      </c>
    </row>
    <row r="11" spans="1:11" x14ac:dyDescent="0.25">
      <c r="A11" s="7">
        <v>45203</v>
      </c>
      <c r="B11" s="8" t="s">
        <v>870</v>
      </c>
      <c r="C11" s="8" t="s">
        <v>122</v>
      </c>
      <c r="D11" s="8" t="s">
        <v>957</v>
      </c>
      <c r="E11" s="8" t="s">
        <v>394</v>
      </c>
      <c r="F11" s="8">
        <v>30128</v>
      </c>
      <c r="G11" s="10">
        <v>594</v>
      </c>
      <c r="H11" s="10"/>
      <c r="I11" s="10"/>
      <c r="J11" s="10">
        <v>570</v>
      </c>
      <c r="K11" s="300">
        <v>741</v>
      </c>
    </row>
    <row r="12" spans="1:11" x14ac:dyDescent="0.25">
      <c r="A12" s="7">
        <v>45203</v>
      </c>
      <c r="B12" s="8" t="s">
        <v>843</v>
      </c>
      <c r="C12" s="8" t="s">
        <v>731</v>
      </c>
      <c r="D12" s="8" t="s">
        <v>957</v>
      </c>
      <c r="E12" s="8" t="s">
        <v>394</v>
      </c>
      <c r="F12" s="8">
        <v>30135</v>
      </c>
      <c r="G12" s="10">
        <v>594</v>
      </c>
      <c r="H12" s="10"/>
      <c r="I12" s="10"/>
      <c r="J12" s="10">
        <v>540</v>
      </c>
      <c r="K12" s="300">
        <v>741</v>
      </c>
    </row>
    <row r="13" spans="1:11" x14ac:dyDescent="0.25">
      <c r="A13" s="7">
        <v>45215</v>
      </c>
      <c r="B13" s="8" t="s">
        <v>979</v>
      </c>
      <c r="C13" s="8" t="s">
        <v>109</v>
      </c>
      <c r="D13" s="8" t="s">
        <v>957</v>
      </c>
      <c r="E13" s="8" t="s">
        <v>980</v>
      </c>
      <c r="F13" s="8"/>
      <c r="G13" s="10">
        <v>315</v>
      </c>
      <c r="H13" s="10"/>
      <c r="I13" s="10"/>
      <c r="J13" s="10">
        <v>280</v>
      </c>
      <c r="K13" s="299">
        <v>741</v>
      </c>
    </row>
    <row r="14" spans="1:11" x14ac:dyDescent="0.25">
      <c r="A14" s="7">
        <v>45215</v>
      </c>
      <c r="B14" s="8" t="s">
        <v>22</v>
      </c>
      <c r="C14" s="8" t="s">
        <v>136</v>
      </c>
      <c r="D14" s="8" t="s">
        <v>957</v>
      </c>
      <c r="E14" s="8" t="s">
        <v>980</v>
      </c>
      <c r="F14" s="8"/>
      <c r="G14" s="10">
        <v>315</v>
      </c>
      <c r="H14" s="10"/>
      <c r="I14" s="10"/>
      <c r="J14" s="10">
        <v>280</v>
      </c>
      <c r="K14" s="299">
        <v>741</v>
      </c>
    </row>
    <row r="15" spans="1:11" x14ac:dyDescent="0.25">
      <c r="A15" s="7">
        <v>45215</v>
      </c>
      <c r="B15" s="8" t="s">
        <v>326</v>
      </c>
      <c r="C15" s="8" t="s">
        <v>141</v>
      </c>
      <c r="D15" s="8" t="s">
        <v>957</v>
      </c>
      <c r="E15" s="8" t="s">
        <v>980</v>
      </c>
      <c r="F15" s="8"/>
      <c r="G15" s="10">
        <v>315</v>
      </c>
      <c r="H15" s="10"/>
      <c r="I15" s="10"/>
      <c r="J15" s="10">
        <v>280</v>
      </c>
      <c r="K15" s="299">
        <v>741</v>
      </c>
    </row>
    <row r="16" spans="1:11" x14ac:dyDescent="0.25">
      <c r="G16" s="17">
        <f>SUM(G10:G15)</f>
        <v>2727</v>
      </c>
      <c r="J16" s="17">
        <f>SUM(J10:J15)</f>
        <v>2520</v>
      </c>
    </row>
  </sheetData>
  <mergeCells count="1">
    <mergeCell ref="D7:G8"/>
  </mergeCells>
  <pageMargins left="0.7" right="0.7" top="0.75" bottom="0.75" header="0.3" footer="0.3"/>
  <pageSetup paperSize="9" orientation="landscape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7"/>
  <sheetViews>
    <sheetView workbookViewId="0">
      <selection activeCell="G8" sqref="A1:G8"/>
    </sheetView>
  </sheetViews>
  <sheetFormatPr baseColWidth="10" defaultRowHeight="15" x14ac:dyDescent="0.25"/>
  <sheetData>
    <row r="1" spans="1:7" x14ac:dyDescent="0.25">
      <c r="A1" s="28">
        <v>45218</v>
      </c>
      <c r="B1" s="8" t="s">
        <v>70</v>
      </c>
      <c r="C1" s="8" t="s">
        <v>181</v>
      </c>
      <c r="D1" s="165" t="s">
        <v>985</v>
      </c>
      <c r="E1" s="165" t="s">
        <v>986</v>
      </c>
      <c r="F1" s="8"/>
      <c r="G1" s="49">
        <v>250</v>
      </c>
    </row>
    <row r="2" spans="1:7" x14ac:dyDescent="0.25">
      <c r="A2" s="28">
        <v>45220</v>
      </c>
      <c r="B2" s="8" t="s">
        <v>871</v>
      </c>
      <c r="C2" s="8" t="s">
        <v>126</v>
      </c>
      <c r="D2" s="165" t="s">
        <v>711</v>
      </c>
      <c r="E2" s="165" t="s">
        <v>409</v>
      </c>
      <c r="F2" s="8"/>
      <c r="G2" s="49">
        <v>560</v>
      </c>
    </row>
    <row r="3" spans="1:7" x14ac:dyDescent="0.25">
      <c r="A3" s="28">
        <v>45220</v>
      </c>
      <c r="B3" s="8" t="s">
        <v>941</v>
      </c>
      <c r="C3" s="8" t="s">
        <v>652</v>
      </c>
      <c r="D3" s="165" t="s">
        <v>711</v>
      </c>
      <c r="E3" s="165" t="s">
        <v>409</v>
      </c>
      <c r="F3" s="8"/>
      <c r="G3" s="49">
        <v>560</v>
      </c>
    </row>
    <row r="4" spans="1:7" x14ac:dyDescent="0.25">
      <c r="A4" s="28">
        <v>45225</v>
      </c>
      <c r="B4" s="8" t="s">
        <v>916</v>
      </c>
      <c r="C4" s="8" t="s">
        <v>122</v>
      </c>
      <c r="D4" s="165" t="s">
        <v>711</v>
      </c>
      <c r="E4" s="165" t="s">
        <v>134</v>
      </c>
      <c r="F4" s="8"/>
      <c r="G4" s="49">
        <v>170</v>
      </c>
    </row>
    <row r="5" spans="1:7" x14ac:dyDescent="0.25">
      <c r="A5" s="28">
        <v>45225</v>
      </c>
      <c r="B5" s="8" t="s">
        <v>941</v>
      </c>
      <c r="C5" s="8" t="s">
        <v>652</v>
      </c>
      <c r="D5" s="165" t="s">
        <v>711</v>
      </c>
      <c r="E5" s="165" t="s">
        <v>134</v>
      </c>
      <c r="F5" s="8"/>
      <c r="G5" s="49">
        <v>170</v>
      </c>
    </row>
    <row r="6" spans="1:7" x14ac:dyDescent="0.25">
      <c r="A6" s="28">
        <v>45225</v>
      </c>
      <c r="B6" s="8" t="s">
        <v>941</v>
      </c>
      <c r="C6" s="8" t="s">
        <v>652</v>
      </c>
      <c r="D6" s="165" t="s">
        <v>711</v>
      </c>
      <c r="E6" s="165" t="s">
        <v>409</v>
      </c>
      <c r="F6" s="8"/>
      <c r="G6" s="49">
        <v>560</v>
      </c>
    </row>
    <row r="7" spans="1:7" x14ac:dyDescent="0.25">
      <c r="G7" s="50">
        <f>SUM(G1:G6)</f>
        <v>2270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K292"/>
  <sheetViews>
    <sheetView topLeftCell="A241" zoomScale="80" zoomScaleNormal="80" workbookViewId="0">
      <selection activeCell="F246" sqref="F246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322" t="s">
        <v>24</v>
      </c>
      <c r="C1" s="322"/>
      <c r="D1" s="322"/>
      <c r="E1" s="322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316" t="s">
        <v>18</v>
      </c>
      <c r="G24" s="317"/>
      <c r="H24" s="317"/>
      <c r="I24" s="318"/>
      <c r="J24" s="30">
        <f>G23-J22</f>
        <v>0</v>
      </c>
    </row>
    <row r="29" spans="1:10" ht="27" x14ac:dyDescent="0.35">
      <c r="B29" s="322" t="s">
        <v>87</v>
      </c>
      <c r="C29" s="322"/>
      <c r="D29" s="322"/>
      <c r="E29" s="322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316" t="s">
        <v>18</v>
      </c>
      <c r="G52" s="317"/>
      <c r="H52" s="317"/>
      <c r="I52" s="318"/>
      <c r="J52" s="30">
        <f>G51-J50</f>
        <v>17</v>
      </c>
    </row>
    <row r="56" spans="1:10" ht="27" x14ac:dyDescent="0.35">
      <c r="B56" s="322" t="s">
        <v>88</v>
      </c>
      <c r="C56" s="322"/>
      <c r="D56" s="322"/>
      <c r="E56" s="322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316" t="s">
        <v>18</v>
      </c>
      <c r="G79" s="317"/>
      <c r="H79" s="317"/>
      <c r="I79" s="318"/>
      <c r="J79" s="30">
        <f>G78-J77</f>
        <v>88.300400000000081</v>
      </c>
    </row>
    <row r="82" spans="1:10" ht="27" x14ac:dyDescent="0.35">
      <c r="B82" s="322" t="s">
        <v>498</v>
      </c>
      <c r="C82" s="322"/>
      <c r="D82" s="322"/>
      <c r="E82" s="322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316" t="s">
        <v>18</v>
      </c>
      <c r="G105" s="317"/>
      <c r="H105" s="317"/>
      <c r="I105" s="318"/>
      <c r="J105" s="30">
        <f>G104-J103</f>
        <v>0</v>
      </c>
    </row>
    <row r="108" spans="1:10" ht="27" x14ac:dyDescent="0.35">
      <c r="B108" s="322" t="s">
        <v>97</v>
      </c>
      <c r="C108" s="322"/>
      <c r="D108" s="322"/>
      <c r="E108" s="322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316" t="s">
        <v>18</v>
      </c>
      <c r="G131" s="317"/>
      <c r="H131" s="317"/>
      <c r="I131" s="318"/>
      <c r="J131" s="30">
        <f>G130-J129</f>
        <v>41.5</v>
      </c>
    </row>
    <row r="136" spans="1:10" ht="27" x14ac:dyDescent="0.35">
      <c r="B136" s="322" t="s">
        <v>610</v>
      </c>
      <c r="C136" s="322"/>
      <c r="D136" s="322"/>
      <c r="E136" s="322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316" t="s">
        <v>18</v>
      </c>
      <c r="G159" s="317"/>
      <c r="H159" s="317"/>
      <c r="I159" s="318"/>
      <c r="J159" s="30">
        <f>G158-J157</f>
        <v>-16.74249999999995</v>
      </c>
    </row>
    <row r="162" spans="1:10" ht="27" x14ac:dyDescent="0.35">
      <c r="B162" s="322" t="s">
        <v>92</v>
      </c>
      <c r="C162" s="322"/>
      <c r="D162" s="322"/>
      <c r="E162" s="322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316" t="s">
        <v>18</v>
      </c>
      <c r="G185" s="317"/>
      <c r="H185" s="317"/>
      <c r="I185" s="318"/>
      <c r="J185" s="30">
        <f>G184-J183</f>
        <v>63.06919999999991</v>
      </c>
    </row>
    <row r="189" spans="1:10" ht="27" x14ac:dyDescent="0.35">
      <c r="B189" s="322" t="s">
        <v>772</v>
      </c>
      <c r="C189" s="322"/>
      <c r="D189" s="322"/>
      <c r="E189" s="322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278">
        <v>699</v>
      </c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278">
        <v>699</v>
      </c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278">
        <v>699</v>
      </c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278">
        <v>699</v>
      </c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278">
        <v>699</v>
      </c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278">
        <v>699</v>
      </c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839</v>
      </c>
      <c r="E197" s="8" t="s">
        <v>217</v>
      </c>
      <c r="F197" s="11">
        <v>30334670</v>
      </c>
      <c r="G197" s="14">
        <v>430.75</v>
      </c>
      <c r="H197" s="14"/>
      <c r="I197" s="278">
        <v>699</v>
      </c>
      <c r="J197" s="14">
        <v>410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1330.75</v>
      </c>
      <c r="H210" s="14"/>
      <c r="I210" s="14"/>
      <c r="J210" s="14">
        <f>SUM(J191:J209)</f>
        <v>1190</v>
      </c>
    </row>
    <row r="211" spans="1:10" x14ac:dyDescent="0.25">
      <c r="F211" s="12" t="s">
        <v>17</v>
      </c>
      <c r="G211" s="13">
        <f>G210*0.99</f>
        <v>1317.4424999999999</v>
      </c>
    </row>
    <row r="212" spans="1:10" x14ac:dyDescent="0.25">
      <c r="F212" s="316" t="s">
        <v>18</v>
      </c>
      <c r="G212" s="317"/>
      <c r="H212" s="317"/>
      <c r="I212" s="318"/>
      <c r="J212" s="30">
        <f>G211-J210</f>
        <v>127.44249999999988</v>
      </c>
    </row>
    <row r="216" spans="1:10" ht="27" x14ac:dyDescent="0.35">
      <c r="B216" s="322" t="s">
        <v>94</v>
      </c>
      <c r="C216" s="322"/>
      <c r="D216" s="322"/>
      <c r="E216" s="322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850</v>
      </c>
      <c r="F218" s="106">
        <v>30334666</v>
      </c>
      <c r="G218" s="190">
        <v>150</v>
      </c>
      <c r="H218" s="128"/>
      <c r="I218" s="97">
        <v>723</v>
      </c>
      <c r="J218" s="14">
        <v>130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850</v>
      </c>
      <c r="F219" s="123">
        <v>30334668</v>
      </c>
      <c r="G219" s="190">
        <v>150</v>
      </c>
      <c r="H219" s="128"/>
      <c r="I219" s="97">
        <v>723</v>
      </c>
      <c r="J219" s="14">
        <v>130</v>
      </c>
    </row>
    <row r="220" spans="1:10" x14ac:dyDescent="0.25">
      <c r="A220" s="7">
        <v>45170</v>
      </c>
      <c r="B220" s="8" t="s">
        <v>851</v>
      </c>
      <c r="C220" s="8" t="s">
        <v>213</v>
      </c>
      <c r="D220" s="8" t="s">
        <v>248</v>
      </c>
      <c r="E220" s="26" t="s">
        <v>850</v>
      </c>
      <c r="F220" s="284">
        <v>30334667</v>
      </c>
      <c r="G220" s="190">
        <v>150</v>
      </c>
      <c r="H220" s="128"/>
      <c r="I220" s="97">
        <v>723</v>
      </c>
      <c r="J220" s="14">
        <v>130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850</v>
      </c>
      <c r="F221" s="38">
        <v>30334665</v>
      </c>
      <c r="G221" s="190">
        <v>150</v>
      </c>
      <c r="H221" s="128"/>
      <c r="I221" s="97">
        <v>723</v>
      </c>
      <c r="J221" s="14">
        <v>130</v>
      </c>
    </row>
    <row r="222" spans="1:10" x14ac:dyDescent="0.25">
      <c r="A222" s="7">
        <v>45180</v>
      </c>
      <c r="B222" s="8" t="s">
        <v>678</v>
      </c>
      <c r="C222" s="8" t="s">
        <v>144</v>
      </c>
      <c r="D222" s="8" t="s">
        <v>248</v>
      </c>
      <c r="E222" s="26" t="s">
        <v>850</v>
      </c>
      <c r="F222" s="297">
        <v>30335148</v>
      </c>
      <c r="G222" s="190">
        <v>150</v>
      </c>
      <c r="H222" s="128"/>
      <c r="I222" s="92">
        <v>738</v>
      </c>
      <c r="J222" s="14">
        <v>130</v>
      </c>
    </row>
    <row r="223" spans="1:10" x14ac:dyDescent="0.25">
      <c r="A223" s="7">
        <v>45182</v>
      </c>
      <c r="B223" s="8" t="s">
        <v>903</v>
      </c>
      <c r="C223" s="8" t="s">
        <v>126</v>
      </c>
      <c r="D223" s="8" t="s">
        <v>248</v>
      </c>
      <c r="E223" s="26" t="s">
        <v>904</v>
      </c>
      <c r="F223" s="284">
        <v>30335356</v>
      </c>
      <c r="G223" s="190">
        <v>180</v>
      </c>
      <c r="H223" s="14"/>
      <c r="I223" s="92">
        <v>738</v>
      </c>
      <c r="J223" s="14">
        <v>175</v>
      </c>
    </row>
    <row r="224" spans="1:10" x14ac:dyDescent="0.25">
      <c r="A224" s="7">
        <v>45188</v>
      </c>
      <c r="B224" s="8" t="s">
        <v>851</v>
      </c>
      <c r="C224" s="8" t="s">
        <v>213</v>
      </c>
      <c r="D224" s="8" t="s">
        <v>248</v>
      </c>
      <c r="E224" s="8" t="s">
        <v>850</v>
      </c>
      <c r="F224" s="101">
        <v>30335643</v>
      </c>
      <c r="G224" s="14">
        <v>150</v>
      </c>
      <c r="H224" s="14"/>
      <c r="I224" s="92">
        <v>738</v>
      </c>
      <c r="J224" s="14">
        <v>130</v>
      </c>
    </row>
    <row r="225" spans="1:10" x14ac:dyDescent="0.25">
      <c r="A225" s="7">
        <v>45196</v>
      </c>
      <c r="B225" s="8" t="s">
        <v>12</v>
      </c>
      <c r="C225" s="8" t="s">
        <v>122</v>
      </c>
      <c r="D225" s="8" t="s">
        <v>934</v>
      </c>
      <c r="E225" s="8" t="s">
        <v>935</v>
      </c>
      <c r="F225" s="101">
        <v>30336212</v>
      </c>
      <c r="G225" s="14">
        <v>550</v>
      </c>
      <c r="H225" s="14"/>
      <c r="I225" s="92">
        <v>738</v>
      </c>
      <c r="J225" s="14">
        <v>540</v>
      </c>
    </row>
    <row r="226" spans="1:10" x14ac:dyDescent="0.25">
      <c r="A226" s="7"/>
      <c r="B226" s="8"/>
      <c r="C226" s="8"/>
      <c r="D226" s="8"/>
      <c r="E226" s="26"/>
      <c r="F226" s="200"/>
      <c r="G226" s="190"/>
      <c r="H226" s="128"/>
      <c r="I226" s="92"/>
      <c r="J226" s="14"/>
    </row>
    <row r="227" spans="1:10" x14ac:dyDescent="0.25">
      <c r="A227" s="8"/>
      <c r="B227" s="8"/>
      <c r="C227" s="8"/>
      <c r="D227" s="8"/>
      <c r="E227" s="8"/>
      <c r="F227" s="10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1630</v>
      </c>
      <c r="H237" s="14"/>
      <c r="I237" s="14"/>
      <c r="J237" s="14">
        <f>SUM(J218:J236)</f>
        <v>1495</v>
      </c>
    </row>
    <row r="238" spans="1:10" x14ac:dyDescent="0.25">
      <c r="F238" s="12" t="s">
        <v>17</v>
      </c>
      <c r="G238" s="13">
        <f>G237*0.99</f>
        <v>1613.7</v>
      </c>
    </row>
    <row r="239" spans="1:10" x14ac:dyDescent="0.25">
      <c r="F239" s="316" t="s">
        <v>18</v>
      </c>
      <c r="G239" s="317"/>
      <c r="H239" s="317"/>
      <c r="I239" s="318"/>
      <c r="J239" s="30">
        <f>G238-J237</f>
        <v>118.70000000000005</v>
      </c>
    </row>
    <row r="243" spans="1:11" ht="27" x14ac:dyDescent="0.35">
      <c r="B243" s="322" t="s">
        <v>95</v>
      </c>
      <c r="C243" s="322"/>
      <c r="D243" s="322"/>
      <c r="E243" s="322"/>
    </row>
    <row r="244" spans="1:11" x14ac:dyDescent="0.25">
      <c r="A244" s="5" t="s">
        <v>26</v>
      </c>
      <c r="B244" s="5" t="s">
        <v>2</v>
      </c>
      <c r="C244" s="5" t="s">
        <v>3</v>
      </c>
      <c r="D244" s="5" t="s">
        <v>4</v>
      </c>
      <c r="E244" s="5" t="s">
        <v>5</v>
      </c>
      <c r="F244" s="5" t="s">
        <v>6</v>
      </c>
      <c r="G244" s="5" t="s">
        <v>7</v>
      </c>
      <c r="H244" s="5" t="s">
        <v>28</v>
      </c>
      <c r="I244" s="5" t="s">
        <v>188</v>
      </c>
      <c r="J244" s="5" t="s">
        <v>29</v>
      </c>
    </row>
    <row r="245" spans="1:11" x14ac:dyDescent="0.25">
      <c r="A245" s="7">
        <v>45201</v>
      </c>
      <c r="B245" s="8" t="s">
        <v>777</v>
      </c>
      <c r="C245" s="8" t="s">
        <v>139</v>
      </c>
      <c r="D245" s="8" t="s">
        <v>955</v>
      </c>
      <c r="E245" s="26" t="s">
        <v>217</v>
      </c>
      <c r="F245" s="200">
        <v>30336532</v>
      </c>
      <c r="G245" s="190">
        <v>150</v>
      </c>
      <c r="H245" s="128"/>
      <c r="I245" s="92">
        <v>738</v>
      </c>
      <c r="J245" s="308">
        <v>130</v>
      </c>
    </row>
    <row r="246" spans="1:11" x14ac:dyDescent="0.25">
      <c r="A246" s="7">
        <v>45210</v>
      </c>
      <c r="B246" s="8" t="s">
        <v>870</v>
      </c>
      <c r="C246" s="8" t="s">
        <v>122</v>
      </c>
      <c r="D246" s="8" t="s">
        <v>955</v>
      </c>
      <c r="E246" s="26" t="s">
        <v>1054</v>
      </c>
      <c r="F246" s="26">
        <v>30336880</v>
      </c>
      <c r="G246" s="190">
        <v>520</v>
      </c>
      <c r="H246" s="8"/>
      <c r="I246" s="27"/>
      <c r="J246" s="190">
        <v>500</v>
      </c>
      <c r="K246" s="8"/>
    </row>
    <row r="247" spans="1:11" x14ac:dyDescent="0.25">
      <c r="A247" s="7"/>
      <c r="B247" s="8"/>
      <c r="C247" s="8"/>
      <c r="D247" s="8"/>
      <c r="E247" s="26"/>
      <c r="F247" s="274"/>
      <c r="G247" s="190"/>
      <c r="H247" s="128"/>
      <c r="I247" s="92"/>
      <c r="J247" s="308"/>
    </row>
    <row r="248" spans="1:11" x14ac:dyDescent="0.25">
      <c r="A248" s="7"/>
      <c r="B248" s="8"/>
      <c r="C248" s="8"/>
      <c r="D248" s="8"/>
      <c r="E248" s="26"/>
      <c r="F248" s="8"/>
      <c r="G248" s="190"/>
      <c r="H248" s="128"/>
      <c r="I248" s="92"/>
      <c r="J248" s="308"/>
    </row>
    <row r="249" spans="1:11" x14ac:dyDescent="0.25">
      <c r="A249" s="7"/>
      <c r="B249" s="8"/>
      <c r="C249" s="8"/>
      <c r="D249" s="8"/>
      <c r="E249" s="26"/>
      <c r="F249" s="274"/>
      <c r="G249" s="190"/>
      <c r="H249" s="128"/>
      <c r="I249" s="92"/>
      <c r="J249" s="308"/>
    </row>
    <row r="250" spans="1:11" x14ac:dyDescent="0.25">
      <c r="A250" s="7"/>
      <c r="B250" s="8"/>
      <c r="C250" s="8"/>
      <c r="D250" s="8"/>
      <c r="E250" s="26"/>
      <c r="F250" s="274"/>
      <c r="G250" s="190"/>
      <c r="H250" s="14"/>
      <c r="I250" s="14"/>
      <c r="J250" s="308"/>
    </row>
    <row r="251" spans="1:11" x14ac:dyDescent="0.25">
      <c r="A251" s="7"/>
      <c r="B251" s="8"/>
      <c r="C251" s="8"/>
      <c r="D251" s="8"/>
      <c r="E251" s="8"/>
      <c r="F251" s="11"/>
      <c r="G251" s="308"/>
      <c r="H251" s="14"/>
      <c r="I251" s="14"/>
      <c r="J251" s="308"/>
    </row>
    <row r="252" spans="1:11" x14ac:dyDescent="0.25">
      <c r="A252" s="7"/>
      <c r="B252" s="8"/>
      <c r="C252" s="8"/>
      <c r="D252" s="8"/>
      <c r="E252" s="8"/>
      <c r="F252" s="11"/>
      <c r="G252" s="308"/>
      <c r="H252" s="14"/>
      <c r="I252" s="14"/>
      <c r="J252" s="308"/>
    </row>
    <row r="253" spans="1:11" x14ac:dyDescent="0.25">
      <c r="A253" s="7"/>
      <c r="B253" s="8"/>
      <c r="C253" s="8"/>
      <c r="D253" s="8"/>
      <c r="E253" s="8"/>
      <c r="F253" s="11"/>
      <c r="G253" s="308"/>
      <c r="H253" s="14"/>
      <c r="I253" s="14"/>
      <c r="J253" s="308"/>
    </row>
    <row r="254" spans="1:11" x14ac:dyDescent="0.25">
      <c r="A254" s="8"/>
      <c r="B254" s="8"/>
      <c r="C254" s="8"/>
      <c r="D254" s="8"/>
      <c r="E254" s="8"/>
      <c r="F254" s="11"/>
      <c r="G254" s="308"/>
      <c r="H254" s="14"/>
      <c r="I254" s="14"/>
      <c r="J254" s="14"/>
    </row>
    <row r="255" spans="1:11" x14ac:dyDescent="0.25">
      <c r="A255" s="28"/>
      <c r="B255" s="8"/>
      <c r="C255" s="8"/>
      <c r="D255" s="8"/>
      <c r="E255" s="8"/>
      <c r="F255" s="11"/>
      <c r="G255" s="308"/>
      <c r="H255" s="14"/>
      <c r="I255" s="14"/>
      <c r="J255" s="14"/>
    </row>
    <row r="256" spans="1:11" x14ac:dyDescent="0.25">
      <c r="A256" s="28"/>
      <c r="B256" s="8"/>
      <c r="C256" s="8"/>
      <c r="D256" s="8"/>
      <c r="E256" s="8"/>
      <c r="F256" s="11"/>
      <c r="G256" s="308"/>
      <c r="H256" s="14"/>
      <c r="I256" s="14"/>
      <c r="J256" s="14"/>
    </row>
    <row r="257" spans="1:10" x14ac:dyDescent="0.25">
      <c r="A257" s="28"/>
      <c r="B257" s="8"/>
      <c r="C257" s="8"/>
      <c r="D257" s="8"/>
      <c r="E257" s="8"/>
      <c r="F257" s="11"/>
      <c r="G257" s="308"/>
      <c r="H257" s="14"/>
      <c r="I257" s="14"/>
      <c r="J257" s="14"/>
    </row>
    <row r="258" spans="1:10" x14ac:dyDescent="0.25">
      <c r="A258" s="28"/>
      <c r="B258" s="8"/>
      <c r="C258" s="8"/>
      <c r="D258" s="8"/>
      <c r="E258" s="8"/>
      <c r="F258" s="11"/>
      <c r="G258" s="309"/>
      <c r="H258" s="21"/>
      <c r="I258" s="21"/>
      <c r="J258" s="14"/>
    </row>
    <row r="259" spans="1:10" x14ac:dyDescent="0.25">
      <c r="A259" s="7"/>
      <c r="B259" s="8"/>
      <c r="C259" s="8"/>
      <c r="D259" s="8"/>
      <c r="E259" s="8"/>
      <c r="F259" s="11"/>
      <c r="G259" s="309"/>
      <c r="H259" s="21"/>
      <c r="I259" s="21"/>
      <c r="J259" s="14"/>
    </row>
    <row r="260" spans="1:10" x14ac:dyDescent="0.25">
      <c r="A260" s="7"/>
      <c r="B260" s="8"/>
      <c r="C260" s="8"/>
      <c r="D260" s="8"/>
      <c r="E260" s="8"/>
      <c r="F260" s="8"/>
      <c r="G260" s="309"/>
      <c r="H260" s="21"/>
      <c r="I260" s="21"/>
      <c r="J260" s="14"/>
    </row>
    <row r="261" spans="1:10" x14ac:dyDescent="0.25">
      <c r="A261" s="28"/>
      <c r="B261" s="8"/>
      <c r="C261" s="8"/>
      <c r="D261" s="8"/>
      <c r="E261" s="8"/>
      <c r="F261" s="11"/>
      <c r="G261" s="308"/>
      <c r="H261" s="14"/>
      <c r="I261" s="14"/>
      <c r="J261" s="14"/>
    </row>
    <row r="262" spans="1:10" x14ac:dyDescent="0.25">
      <c r="A262" s="28"/>
      <c r="B262" s="8"/>
      <c r="C262" s="8"/>
      <c r="D262" s="8"/>
      <c r="E262" s="8"/>
      <c r="F262" s="11"/>
      <c r="G262" s="14"/>
      <c r="H262" s="14"/>
      <c r="I262" s="14"/>
      <c r="J262" s="14"/>
    </row>
    <row r="263" spans="1:10" x14ac:dyDescent="0.25">
      <c r="A263" s="8"/>
      <c r="B263" s="8"/>
      <c r="C263" s="8"/>
      <c r="D263" s="8"/>
      <c r="E263" s="8"/>
      <c r="F263" s="8"/>
      <c r="G263" s="14"/>
      <c r="H263" s="14"/>
      <c r="I263" s="14"/>
      <c r="J263" s="14"/>
    </row>
    <row r="264" spans="1:10" x14ac:dyDescent="0.25">
      <c r="A264" s="8"/>
      <c r="B264" s="8"/>
      <c r="C264" s="8"/>
      <c r="D264" s="8"/>
      <c r="E264" s="8"/>
      <c r="F264" s="12" t="s">
        <v>14</v>
      </c>
      <c r="G264" s="13">
        <f>SUM(G245:G263)</f>
        <v>670</v>
      </c>
      <c r="H264" s="14"/>
      <c r="I264" s="14"/>
      <c r="J264" s="14">
        <f>SUM(J245:J263)</f>
        <v>630</v>
      </c>
    </row>
    <row r="265" spans="1:10" x14ac:dyDescent="0.25">
      <c r="F265" s="12" t="s">
        <v>17</v>
      </c>
      <c r="G265" s="13">
        <f>G264*0.99</f>
        <v>663.3</v>
      </c>
    </row>
    <row r="266" spans="1:10" x14ac:dyDescent="0.25">
      <c r="F266" s="316" t="s">
        <v>18</v>
      </c>
      <c r="G266" s="317"/>
      <c r="H266" s="317"/>
      <c r="I266" s="318"/>
      <c r="J266" s="30">
        <f>G265-J264</f>
        <v>33.299999999999955</v>
      </c>
    </row>
    <row r="269" spans="1:10" ht="27" x14ac:dyDescent="0.35">
      <c r="B269" s="322" t="s">
        <v>1023</v>
      </c>
      <c r="C269" s="322"/>
      <c r="D269" s="322"/>
      <c r="E269" s="322"/>
    </row>
    <row r="270" spans="1:10" x14ac:dyDescent="0.25">
      <c r="A270" s="5" t="s">
        <v>26</v>
      </c>
      <c r="B270" s="5" t="s">
        <v>2</v>
      </c>
      <c r="C270" s="5" t="s">
        <v>3</v>
      </c>
      <c r="D270" s="5" t="s">
        <v>4</v>
      </c>
      <c r="E270" s="5" t="s">
        <v>5</v>
      </c>
      <c r="F270" s="5" t="s">
        <v>6</v>
      </c>
      <c r="G270" s="5" t="s">
        <v>7</v>
      </c>
      <c r="H270" s="5" t="s">
        <v>28</v>
      </c>
      <c r="I270" s="5" t="s">
        <v>188</v>
      </c>
      <c r="J270" s="5" t="s">
        <v>29</v>
      </c>
    </row>
    <row r="271" spans="1:10" x14ac:dyDescent="0.25">
      <c r="A271" s="7">
        <v>45246</v>
      </c>
      <c r="B271" s="8" t="s">
        <v>1058</v>
      </c>
      <c r="C271" s="8" t="s">
        <v>1064</v>
      </c>
      <c r="D271" s="8" t="s">
        <v>720</v>
      </c>
      <c r="E271" s="26" t="s">
        <v>217</v>
      </c>
      <c r="F271" s="200">
        <v>30338999</v>
      </c>
      <c r="G271" s="190"/>
      <c r="H271" s="128"/>
      <c r="I271" s="92"/>
      <c r="J271" s="14">
        <v>260</v>
      </c>
    </row>
    <row r="272" spans="1:10" x14ac:dyDescent="0.25">
      <c r="A272" s="7">
        <v>45246</v>
      </c>
      <c r="B272" s="8" t="s">
        <v>1057</v>
      </c>
      <c r="C272" t="s">
        <v>1065</v>
      </c>
      <c r="D272" s="8" t="s">
        <v>720</v>
      </c>
      <c r="E272" s="26" t="s">
        <v>217</v>
      </c>
      <c r="F272" s="26">
        <v>30338999</v>
      </c>
      <c r="G272" s="190"/>
      <c r="H272" s="128"/>
      <c r="I272" s="92"/>
      <c r="J272" s="14">
        <v>260</v>
      </c>
    </row>
    <row r="273" spans="1:10" x14ac:dyDescent="0.25">
      <c r="A273" s="7"/>
      <c r="B273" s="8"/>
      <c r="C273" s="8"/>
      <c r="D273" s="8"/>
      <c r="E273" s="26"/>
      <c r="F273" s="274"/>
      <c r="G273" s="190"/>
      <c r="H273" s="128"/>
      <c r="I273" s="92"/>
      <c r="J273" s="14"/>
    </row>
    <row r="274" spans="1:10" x14ac:dyDescent="0.25">
      <c r="A274" s="7"/>
      <c r="B274" s="8"/>
      <c r="C274" s="8"/>
      <c r="D274" s="8"/>
      <c r="E274" s="26"/>
      <c r="F274" s="8"/>
      <c r="G274" s="190"/>
      <c r="H274" s="128"/>
      <c r="I274" s="92"/>
      <c r="J274" s="14"/>
    </row>
    <row r="275" spans="1:10" x14ac:dyDescent="0.25">
      <c r="A275" s="7"/>
      <c r="B275" s="8"/>
      <c r="C275" s="8"/>
      <c r="D275" s="8"/>
      <c r="E275" s="26"/>
      <c r="F275" s="274"/>
      <c r="G275" s="190"/>
      <c r="H275" s="128"/>
      <c r="I275" s="92"/>
      <c r="J275" s="14"/>
    </row>
    <row r="276" spans="1:10" x14ac:dyDescent="0.25">
      <c r="A276" s="7"/>
      <c r="B276" s="8"/>
      <c r="C276" s="8"/>
      <c r="D276" s="8"/>
      <c r="E276" s="26"/>
      <c r="F276" s="274"/>
      <c r="G276" s="190"/>
      <c r="H276" s="14"/>
      <c r="I276" s="14"/>
      <c r="J276" s="14"/>
    </row>
    <row r="277" spans="1:10" x14ac:dyDescent="0.25">
      <c r="A277" s="7"/>
      <c r="B277" s="8"/>
      <c r="C277" s="8"/>
      <c r="D277" s="8"/>
      <c r="E277" s="8"/>
      <c r="F277" s="11"/>
      <c r="G277" s="14"/>
      <c r="H277" s="14"/>
      <c r="I277" s="14"/>
      <c r="J277" s="14"/>
    </row>
    <row r="278" spans="1:10" x14ac:dyDescent="0.25">
      <c r="A278" s="7"/>
      <c r="B278" s="8"/>
      <c r="C278" s="8"/>
      <c r="D278" s="8"/>
      <c r="E278" s="8"/>
      <c r="F278" s="11"/>
      <c r="G278" s="14"/>
      <c r="H278" s="14"/>
      <c r="I278" s="14"/>
      <c r="J278" s="14"/>
    </row>
    <row r="279" spans="1:10" x14ac:dyDescent="0.25">
      <c r="A279" s="7"/>
      <c r="B279" s="8"/>
      <c r="C279" s="8"/>
      <c r="D279" s="8"/>
      <c r="E279" s="8"/>
      <c r="F279" s="11"/>
      <c r="G279" s="14"/>
      <c r="H279" s="14"/>
      <c r="I279" s="14"/>
      <c r="J279" s="14"/>
    </row>
    <row r="280" spans="1:10" x14ac:dyDescent="0.25">
      <c r="A280" s="8"/>
      <c r="B280" s="8"/>
      <c r="C280" s="8"/>
      <c r="D280" s="8"/>
      <c r="E280" s="8"/>
      <c r="F280" s="11"/>
      <c r="G280" s="14"/>
      <c r="H280" s="14"/>
      <c r="I280" s="14"/>
      <c r="J280" s="14"/>
    </row>
    <row r="281" spans="1:10" x14ac:dyDescent="0.25">
      <c r="A281" s="28"/>
      <c r="B281" s="8"/>
      <c r="C281" s="8"/>
      <c r="D281" s="8"/>
      <c r="E281" s="8"/>
      <c r="F281" s="11"/>
      <c r="G281" s="14"/>
      <c r="H281" s="14"/>
      <c r="I281" s="14"/>
      <c r="J281" s="14"/>
    </row>
    <row r="282" spans="1:10" x14ac:dyDescent="0.25">
      <c r="A282" s="28"/>
      <c r="B282" s="8"/>
      <c r="C282" s="8"/>
      <c r="D282" s="8"/>
      <c r="E282" s="8"/>
      <c r="F282" s="11"/>
      <c r="G282" s="14"/>
      <c r="H282" s="14"/>
      <c r="I282" s="14"/>
      <c r="J282" s="14"/>
    </row>
    <row r="283" spans="1:10" x14ac:dyDescent="0.25">
      <c r="A283" s="28"/>
      <c r="B283" s="8"/>
      <c r="C283" s="8"/>
      <c r="D283" s="8"/>
      <c r="E283" s="8"/>
      <c r="F283" s="11"/>
      <c r="G283" s="14"/>
      <c r="H283" s="14"/>
      <c r="I283" s="14"/>
      <c r="J283" s="14"/>
    </row>
    <row r="284" spans="1:10" x14ac:dyDescent="0.25">
      <c r="A284" s="28"/>
      <c r="B284" s="8"/>
      <c r="C284" s="8"/>
      <c r="D284" s="8"/>
      <c r="E284" s="8"/>
      <c r="F284" s="11"/>
      <c r="G284" s="21"/>
      <c r="H284" s="21"/>
      <c r="I284" s="21"/>
      <c r="J284" s="14"/>
    </row>
    <row r="285" spans="1:10" x14ac:dyDescent="0.25">
      <c r="A285" s="7"/>
      <c r="B285" s="8"/>
      <c r="C285" s="8"/>
      <c r="D285" s="8"/>
      <c r="E285" s="8"/>
      <c r="F285" s="11"/>
      <c r="G285" s="21"/>
      <c r="H285" s="21"/>
      <c r="I285" s="21"/>
      <c r="J285" s="14"/>
    </row>
    <row r="286" spans="1:10" x14ac:dyDescent="0.25">
      <c r="A286" s="7"/>
      <c r="B286" s="8"/>
      <c r="C286" s="8"/>
      <c r="D286" s="8"/>
      <c r="E286" s="8"/>
      <c r="F286" s="8"/>
      <c r="G286" s="21"/>
      <c r="H286" s="21"/>
      <c r="I286" s="21"/>
      <c r="J286" s="14"/>
    </row>
    <row r="287" spans="1:10" x14ac:dyDescent="0.25">
      <c r="A287" s="28"/>
      <c r="B287" s="8"/>
      <c r="C287" s="8"/>
      <c r="D287" s="8"/>
      <c r="E287" s="8"/>
      <c r="F287" s="11"/>
      <c r="G287" s="14"/>
      <c r="H287" s="14"/>
      <c r="I287" s="14"/>
      <c r="J287" s="14"/>
    </row>
    <row r="288" spans="1:10" x14ac:dyDescent="0.25">
      <c r="A288" s="28"/>
      <c r="B288" s="8"/>
      <c r="C288" s="8"/>
      <c r="D288" s="8"/>
      <c r="E288" s="8"/>
      <c r="F288" s="11"/>
      <c r="G288" s="14"/>
      <c r="H288" s="14"/>
      <c r="I288" s="14"/>
      <c r="J288" s="14"/>
    </row>
    <row r="289" spans="1:10" x14ac:dyDescent="0.25">
      <c r="A289" s="8"/>
      <c r="B289" s="8"/>
      <c r="C289" s="8"/>
      <c r="D289" s="8"/>
      <c r="E289" s="8"/>
      <c r="F289" s="8"/>
      <c r="G289" s="14"/>
      <c r="H289" s="14"/>
      <c r="I289" s="14"/>
      <c r="J289" s="14"/>
    </row>
    <row r="290" spans="1:10" x14ac:dyDescent="0.25">
      <c r="A290" s="8"/>
      <c r="B290" s="8"/>
      <c r="C290" s="8"/>
      <c r="D290" s="8"/>
      <c r="E290" s="8"/>
      <c r="F290" s="12" t="s">
        <v>14</v>
      </c>
      <c r="G290" s="13">
        <f>SUM(G271:G289)</f>
        <v>0</v>
      </c>
      <c r="H290" s="14"/>
      <c r="I290" s="14"/>
      <c r="J290" s="14">
        <f>SUM(J271:J289)</f>
        <v>520</v>
      </c>
    </row>
    <row r="291" spans="1:10" x14ac:dyDescent="0.25">
      <c r="F291" s="12" t="s">
        <v>17</v>
      </c>
      <c r="G291" s="13">
        <f>G290*0.99</f>
        <v>0</v>
      </c>
    </row>
    <row r="292" spans="1:10" x14ac:dyDescent="0.25">
      <c r="F292" s="316" t="s">
        <v>18</v>
      </c>
      <c r="G292" s="317"/>
      <c r="H292" s="317"/>
      <c r="I292" s="318"/>
      <c r="J292" s="30">
        <f>G291-J290</f>
        <v>-520</v>
      </c>
    </row>
  </sheetData>
  <mergeCells count="22">
    <mergeCell ref="B269:E269"/>
    <mergeCell ref="F292:I292"/>
    <mergeCell ref="F212:I212"/>
    <mergeCell ref="B162:E162"/>
    <mergeCell ref="F185:I185"/>
    <mergeCell ref="B243:E243"/>
    <mergeCell ref="F266:I266"/>
    <mergeCell ref="B216:E216"/>
    <mergeCell ref="F239:I239"/>
    <mergeCell ref="B189:E189"/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134" zoomScaleNormal="100" workbookViewId="0">
      <selection activeCell="J149" sqref="J149"/>
    </sheetView>
  </sheetViews>
  <sheetFormatPr baseColWidth="10" defaultRowHeight="15" x14ac:dyDescent="0.25"/>
  <cols>
    <col min="2" max="2" width="20.7109375" customWidth="1"/>
    <col min="6" max="6" width="13.855468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322" t="s">
        <v>24</v>
      </c>
      <c r="C1" s="322"/>
      <c r="D1" s="322"/>
      <c r="E1" s="322"/>
      <c r="N1" s="322" t="s">
        <v>87</v>
      </c>
      <c r="O1" s="322"/>
      <c r="P1" s="322"/>
      <c r="Q1" s="322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316" t="s">
        <v>18</v>
      </c>
      <c r="G24" s="317"/>
      <c r="H24" s="317"/>
      <c r="I24" s="318"/>
      <c r="J24" s="30">
        <f>G23-J22</f>
        <v>43.5</v>
      </c>
      <c r="R24" s="316" t="s">
        <v>18</v>
      </c>
      <c r="S24" s="317"/>
      <c r="T24" s="317"/>
      <c r="U24" s="318"/>
      <c r="V24" s="30">
        <f>S23-V22</f>
        <v>26.100000000000023</v>
      </c>
    </row>
    <row r="29" spans="1:22" ht="27" x14ac:dyDescent="0.35">
      <c r="B29" s="322" t="s">
        <v>88</v>
      </c>
      <c r="C29" s="322"/>
      <c r="D29" s="322"/>
      <c r="E29" s="322"/>
      <c r="N29" s="322" t="s">
        <v>89</v>
      </c>
      <c r="O29" s="322"/>
      <c r="P29" s="322"/>
      <c r="Q29" s="322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316" t="s">
        <v>18</v>
      </c>
      <c r="G52" s="317"/>
      <c r="H52" s="317"/>
      <c r="I52" s="318"/>
      <c r="J52" s="30">
        <f>G51-J50</f>
        <v>92.650000000000091</v>
      </c>
      <c r="R52" s="316" t="s">
        <v>18</v>
      </c>
      <c r="S52" s="317"/>
      <c r="T52" s="317"/>
      <c r="U52" s="318"/>
      <c r="V52" s="30">
        <f>S51-V50</f>
        <v>83.200000000000045</v>
      </c>
    </row>
    <row r="57" spans="1:22" ht="27" x14ac:dyDescent="0.35">
      <c r="B57" s="322" t="s">
        <v>97</v>
      </c>
      <c r="C57" s="322"/>
      <c r="D57" s="322"/>
      <c r="E57" s="322"/>
      <c r="N57" s="322" t="s">
        <v>91</v>
      </c>
      <c r="O57" s="322"/>
      <c r="P57" s="322"/>
      <c r="Q57" s="322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316" t="s">
        <v>18</v>
      </c>
      <c r="G80" s="317"/>
      <c r="H80" s="317"/>
      <c r="I80" s="318"/>
      <c r="J80" s="30">
        <f>G79-J78</f>
        <v>69.599999999999909</v>
      </c>
      <c r="R80" s="316" t="s">
        <v>18</v>
      </c>
      <c r="S80" s="317"/>
      <c r="T80" s="317"/>
      <c r="U80" s="318"/>
      <c r="V80" s="30">
        <f>S79-V78</f>
        <v>65.899999999999977</v>
      </c>
    </row>
    <row r="84" spans="1:22" ht="27" x14ac:dyDescent="0.35">
      <c r="B84" s="322" t="s">
        <v>92</v>
      </c>
      <c r="C84" s="322"/>
      <c r="D84" s="322"/>
      <c r="E84" s="322"/>
      <c r="N84" s="322" t="s">
        <v>93</v>
      </c>
      <c r="O84" s="322"/>
      <c r="P84" s="322"/>
      <c r="Q84" s="322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795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316" t="s">
        <v>18</v>
      </c>
      <c r="G107" s="317"/>
      <c r="H107" s="317"/>
      <c r="I107" s="318"/>
      <c r="J107" s="30">
        <f>G106-J105</f>
        <v>43.5</v>
      </c>
      <c r="R107" s="316" t="s">
        <v>18</v>
      </c>
      <c r="S107" s="317"/>
      <c r="T107" s="317"/>
      <c r="U107" s="318"/>
      <c r="V107" s="30">
        <f>S106-V105</f>
        <v>34.799999999999955</v>
      </c>
    </row>
    <row r="112" spans="1:22" ht="27" x14ac:dyDescent="0.35">
      <c r="B112" s="322" t="s">
        <v>94</v>
      </c>
      <c r="C112" s="322"/>
      <c r="D112" s="322"/>
      <c r="E112" s="322"/>
      <c r="N112" s="322" t="s">
        <v>99</v>
      </c>
      <c r="O112" s="322"/>
      <c r="P112" s="322"/>
      <c r="Q112" s="322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/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>
        <v>45191</v>
      </c>
      <c r="B114" s="8" t="s">
        <v>777</v>
      </c>
      <c r="C114" s="8" t="s">
        <v>139</v>
      </c>
      <c r="D114" s="8" t="s">
        <v>924</v>
      </c>
      <c r="E114" s="8" t="s">
        <v>217</v>
      </c>
      <c r="F114" s="11">
        <v>3821</v>
      </c>
      <c r="G114" s="14">
        <v>130</v>
      </c>
      <c r="H114" s="14"/>
      <c r="I114" s="92">
        <v>726</v>
      </c>
      <c r="J114" s="14">
        <v>120</v>
      </c>
      <c r="M114" s="7">
        <v>45200</v>
      </c>
      <c r="N114" s="8" t="s">
        <v>423</v>
      </c>
      <c r="O114" s="8" t="s">
        <v>117</v>
      </c>
      <c r="P114" s="8" t="s">
        <v>951</v>
      </c>
      <c r="Q114" s="8" t="s">
        <v>501</v>
      </c>
      <c r="R114" s="11">
        <v>4057</v>
      </c>
      <c r="S114" s="14">
        <v>80</v>
      </c>
      <c r="T114" s="14"/>
      <c r="U114" s="175">
        <v>762</v>
      </c>
      <c r="V114" s="14">
        <v>75</v>
      </c>
    </row>
    <row r="115" spans="1:22" x14ac:dyDescent="0.25">
      <c r="A115" s="7">
        <v>45198</v>
      </c>
      <c r="B115" s="8" t="s">
        <v>916</v>
      </c>
      <c r="C115" s="8" t="s">
        <v>213</v>
      </c>
      <c r="D115" s="8" t="s">
        <v>924</v>
      </c>
      <c r="E115" s="8" t="s">
        <v>217</v>
      </c>
      <c r="F115" s="11">
        <v>3965</v>
      </c>
      <c r="G115" s="14">
        <v>130</v>
      </c>
      <c r="H115" s="14"/>
      <c r="I115" s="92">
        <v>726</v>
      </c>
      <c r="J115" s="14">
        <v>120</v>
      </c>
      <c r="M115" s="7">
        <v>45203</v>
      </c>
      <c r="N115" s="8" t="s">
        <v>916</v>
      </c>
      <c r="O115" s="8" t="s">
        <v>213</v>
      </c>
      <c r="P115" s="8" t="s">
        <v>951</v>
      </c>
      <c r="Q115" s="8" t="s">
        <v>217</v>
      </c>
      <c r="R115" s="11">
        <v>4155</v>
      </c>
      <c r="S115" s="14">
        <v>130</v>
      </c>
      <c r="T115" s="14"/>
      <c r="U115" s="175">
        <v>762</v>
      </c>
      <c r="V115" s="14">
        <v>120</v>
      </c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92"/>
      <c r="J116" s="14"/>
      <c r="M116" s="7">
        <v>45204</v>
      </c>
      <c r="N116" s="8" t="s">
        <v>916</v>
      </c>
      <c r="O116" s="8" t="s">
        <v>213</v>
      </c>
      <c r="P116" s="8" t="s">
        <v>951</v>
      </c>
      <c r="Q116" s="8" t="s">
        <v>217</v>
      </c>
      <c r="R116" s="11">
        <v>4210</v>
      </c>
      <c r="S116" s="14">
        <v>130</v>
      </c>
      <c r="T116" s="14"/>
      <c r="U116" s="175">
        <v>762</v>
      </c>
      <c r="V116" s="14">
        <v>120</v>
      </c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>
        <v>45219</v>
      </c>
      <c r="N117" s="8" t="s">
        <v>546</v>
      </c>
      <c r="O117" s="8" t="s">
        <v>139</v>
      </c>
      <c r="P117" s="8" t="s">
        <v>951</v>
      </c>
      <c r="Q117" s="8" t="s">
        <v>987</v>
      </c>
      <c r="R117" s="11">
        <v>4750</v>
      </c>
      <c r="S117" s="14">
        <v>130</v>
      </c>
      <c r="T117" s="14"/>
      <c r="U117" s="175">
        <v>762</v>
      </c>
      <c r="V117" s="14">
        <v>120</v>
      </c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>
        <v>45222</v>
      </c>
      <c r="N118" s="8" t="s">
        <v>870</v>
      </c>
      <c r="O118" s="8" t="s">
        <v>144</v>
      </c>
      <c r="P118" s="8" t="s">
        <v>951</v>
      </c>
      <c r="Q118" s="8" t="s">
        <v>217</v>
      </c>
      <c r="R118" s="11">
        <v>4871</v>
      </c>
      <c r="S118" s="14">
        <v>130</v>
      </c>
      <c r="T118" s="14"/>
      <c r="U118" s="175">
        <v>762</v>
      </c>
      <c r="V118" s="14">
        <v>120</v>
      </c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>
        <v>45222</v>
      </c>
      <c r="N119" s="8" t="s">
        <v>326</v>
      </c>
      <c r="O119" s="8" t="s">
        <v>141</v>
      </c>
      <c r="P119" s="8" t="s">
        <v>951</v>
      </c>
      <c r="Q119" s="8" t="s">
        <v>217</v>
      </c>
      <c r="R119" s="11">
        <v>4872</v>
      </c>
      <c r="S119" s="14">
        <v>130</v>
      </c>
      <c r="T119" s="14"/>
      <c r="U119" s="175">
        <v>762</v>
      </c>
      <c r="V119" s="14">
        <v>120</v>
      </c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>
        <v>45222</v>
      </c>
      <c r="N120" s="8" t="s">
        <v>423</v>
      </c>
      <c r="O120" s="8" t="s">
        <v>283</v>
      </c>
      <c r="P120" s="8" t="s">
        <v>951</v>
      </c>
      <c r="Q120" s="8" t="s">
        <v>987</v>
      </c>
      <c r="R120" s="11">
        <v>65998</v>
      </c>
      <c r="S120" s="14">
        <v>130</v>
      </c>
      <c r="T120" s="14"/>
      <c r="U120" s="175">
        <v>762</v>
      </c>
      <c r="V120" s="14">
        <v>120</v>
      </c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>
        <v>45223</v>
      </c>
      <c r="N121" s="8" t="s">
        <v>546</v>
      </c>
      <c r="O121" s="8" t="s">
        <v>139</v>
      </c>
      <c r="P121" s="8" t="s">
        <v>951</v>
      </c>
      <c r="Q121" s="8" t="s">
        <v>998</v>
      </c>
      <c r="R121" s="11">
        <v>4950</v>
      </c>
      <c r="S121" s="14">
        <v>130</v>
      </c>
      <c r="T121" s="14"/>
      <c r="U121" s="175">
        <v>762</v>
      </c>
      <c r="V121" s="14">
        <v>120</v>
      </c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>
        <v>45223</v>
      </c>
      <c r="N122" s="8" t="s">
        <v>423</v>
      </c>
      <c r="O122" s="8" t="s">
        <v>181</v>
      </c>
      <c r="P122" s="8" t="s">
        <v>951</v>
      </c>
      <c r="Q122" s="8" t="s">
        <v>987</v>
      </c>
      <c r="R122" s="11">
        <v>5010</v>
      </c>
      <c r="S122" s="14">
        <v>130</v>
      </c>
      <c r="T122" s="14"/>
      <c r="U122" s="175">
        <v>762</v>
      </c>
      <c r="V122" s="14">
        <v>120</v>
      </c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>
        <v>45226</v>
      </c>
      <c r="N123" s="8" t="s">
        <v>916</v>
      </c>
      <c r="O123" s="8" t="s">
        <v>141</v>
      </c>
      <c r="P123" s="8" t="s">
        <v>951</v>
      </c>
      <c r="Q123" s="8" t="s">
        <v>217</v>
      </c>
      <c r="R123" s="11">
        <v>5192</v>
      </c>
      <c r="S123" s="14">
        <v>130</v>
      </c>
      <c r="T123" s="14"/>
      <c r="U123" s="175">
        <v>762</v>
      </c>
      <c r="V123" s="14">
        <v>120</v>
      </c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260</v>
      </c>
      <c r="H133" s="14"/>
      <c r="I133" s="14"/>
      <c r="J133" s="14">
        <f>SUM(J114:J132)</f>
        <v>240</v>
      </c>
      <c r="M133" s="8"/>
      <c r="N133" s="8"/>
      <c r="O133" s="8"/>
      <c r="P133" s="8"/>
      <c r="Q133" s="8"/>
      <c r="R133" s="12" t="s">
        <v>14</v>
      </c>
      <c r="S133" s="13">
        <f>SUM(S114:S132)</f>
        <v>1250</v>
      </c>
      <c r="T133" s="14"/>
      <c r="U133" s="14"/>
      <c r="V133" s="14">
        <f>SUM(V114:V132)</f>
        <v>1155</v>
      </c>
    </row>
    <row r="134" spans="1:22" x14ac:dyDescent="0.25">
      <c r="F134" s="12" t="s">
        <v>17</v>
      </c>
      <c r="G134" s="13">
        <f>G133*0.99</f>
        <v>257.39999999999998</v>
      </c>
      <c r="R134" s="12" t="s">
        <v>17</v>
      </c>
      <c r="S134" s="13">
        <f>S133*0.99</f>
        <v>1237.5</v>
      </c>
    </row>
    <row r="135" spans="1:22" x14ac:dyDescent="0.25">
      <c r="F135" s="316" t="s">
        <v>18</v>
      </c>
      <c r="G135" s="317"/>
      <c r="H135" s="317"/>
      <c r="I135" s="318"/>
      <c r="J135" s="30">
        <f>G134-J133</f>
        <v>17.399999999999977</v>
      </c>
      <c r="R135" s="316" t="s">
        <v>18</v>
      </c>
      <c r="S135" s="317"/>
      <c r="T135" s="317"/>
      <c r="U135" s="318"/>
      <c r="V135" s="30">
        <f>S134-V133</f>
        <v>82.5</v>
      </c>
    </row>
    <row r="141" spans="1:22" ht="27" x14ac:dyDescent="0.35">
      <c r="B141" s="322" t="s">
        <v>96</v>
      </c>
      <c r="C141" s="322"/>
      <c r="D141" s="322"/>
      <c r="E141" s="322"/>
      <c r="N141" s="322" t="s">
        <v>0</v>
      </c>
      <c r="O141" s="322"/>
      <c r="P141" s="322"/>
      <c r="Q141" s="322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>
        <v>45241</v>
      </c>
      <c r="B143" s="8" t="s">
        <v>13</v>
      </c>
      <c r="C143" s="8" t="s">
        <v>126</v>
      </c>
      <c r="D143" s="8" t="s">
        <v>951</v>
      </c>
      <c r="E143" s="8" t="s">
        <v>217</v>
      </c>
      <c r="F143" s="11">
        <v>5964</v>
      </c>
      <c r="G143" s="14">
        <v>130</v>
      </c>
      <c r="H143" s="14"/>
      <c r="I143" s="14"/>
      <c r="J143" s="14">
        <v>120</v>
      </c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>
        <v>45243</v>
      </c>
      <c r="B144" s="8" t="s">
        <v>13</v>
      </c>
      <c r="C144" s="8" t="s">
        <v>126</v>
      </c>
      <c r="D144" s="8" t="s">
        <v>951</v>
      </c>
      <c r="E144" s="8" t="s">
        <v>217</v>
      </c>
      <c r="F144" s="11">
        <v>5995</v>
      </c>
      <c r="G144" s="14">
        <v>130</v>
      </c>
      <c r="H144" s="14"/>
      <c r="I144" s="14"/>
      <c r="J144" s="14">
        <v>120</v>
      </c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>
        <v>45246</v>
      </c>
      <c r="B145" s="8" t="s">
        <v>916</v>
      </c>
      <c r="C145" s="8" t="s">
        <v>117</v>
      </c>
      <c r="D145" s="8" t="s">
        <v>951</v>
      </c>
      <c r="E145" s="8" t="s">
        <v>217</v>
      </c>
      <c r="F145" s="11" t="s">
        <v>1059</v>
      </c>
      <c r="G145" s="14">
        <v>130</v>
      </c>
      <c r="H145" s="14"/>
      <c r="I145" s="14"/>
      <c r="J145" s="14">
        <v>120</v>
      </c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>
        <v>45247</v>
      </c>
      <c r="B146" s="8" t="s">
        <v>423</v>
      </c>
      <c r="C146" s="8" t="s">
        <v>283</v>
      </c>
      <c r="D146" s="8" t="s">
        <v>1060</v>
      </c>
      <c r="E146" s="8" t="s">
        <v>217</v>
      </c>
      <c r="F146" s="11" t="s">
        <v>1067</v>
      </c>
      <c r="G146" s="14">
        <v>130</v>
      </c>
      <c r="H146" s="14"/>
      <c r="I146" s="14"/>
      <c r="J146" s="14">
        <v>120</v>
      </c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>
        <v>45247</v>
      </c>
      <c r="B147" s="8" t="s">
        <v>916</v>
      </c>
      <c r="C147" s="8" t="s">
        <v>117</v>
      </c>
      <c r="D147" s="8" t="s">
        <v>1060</v>
      </c>
      <c r="E147" s="8" t="s">
        <v>217</v>
      </c>
      <c r="F147" s="11" t="s">
        <v>1066</v>
      </c>
      <c r="G147" s="14">
        <v>130</v>
      </c>
      <c r="H147" s="14"/>
      <c r="I147" s="14"/>
      <c r="J147" s="14">
        <v>120</v>
      </c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>
        <v>45250</v>
      </c>
      <c r="B148" s="8" t="s">
        <v>916</v>
      </c>
      <c r="C148" s="8" t="s">
        <v>117</v>
      </c>
      <c r="D148" s="8" t="s">
        <v>1060</v>
      </c>
      <c r="E148" s="8" t="s">
        <v>217</v>
      </c>
      <c r="F148" s="11">
        <v>6476</v>
      </c>
      <c r="G148" s="14">
        <v>130</v>
      </c>
      <c r="H148" s="14"/>
      <c r="I148" s="14"/>
      <c r="J148" s="14">
        <v>120</v>
      </c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780</v>
      </c>
      <c r="H162" s="14"/>
      <c r="I162" s="14"/>
      <c r="J162" s="14">
        <f>SUM(J143:J161)</f>
        <v>720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772.2</v>
      </c>
      <c r="R163" s="12" t="s">
        <v>17</v>
      </c>
      <c r="S163" s="13">
        <f>S162*0.99</f>
        <v>0</v>
      </c>
    </row>
    <row r="164" spans="1:22" x14ac:dyDescent="0.25">
      <c r="F164" s="316" t="s">
        <v>18</v>
      </c>
      <c r="G164" s="317"/>
      <c r="H164" s="317"/>
      <c r="I164" s="318"/>
      <c r="J164" s="30">
        <f>G163-J162</f>
        <v>52.200000000000045</v>
      </c>
      <c r="R164" s="316" t="s">
        <v>18</v>
      </c>
      <c r="S164" s="317"/>
      <c r="T164" s="317"/>
      <c r="U164" s="318"/>
      <c r="V164" s="30">
        <f>S163-V162</f>
        <v>0</v>
      </c>
    </row>
  </sheetData>
  <mergeCells count="24">
    <mergeCell ref="B1:E1"/>
    <mergeCell ref="F24:I24"/>
    <mergeCell ref="N1:Q1"/>
    <mergeCell ref="R24:U24"/>
    <mergeCell ref="B29:E29"/>
    <mergeCell ref="N29:Q29"/>
    <mergeCell ref="F52:I52"/>
    <mergeCell ref="R52:U52"/>
    <mergeCell ref="B57:E57"/>
    <mergeCell ref="N57:Q57"/>
    <mergeCell ref="F80:I80"/>
    <mergeCell ref="R80:U80"/>
    <mergeCell ref="B84:E84"/>
    <mergeCell ref="N84:Q84"/>
    <mergeCell ref="F107:I107"/>
    <mergeCell ref="R107:U107"/>
    <mergeCell ref="B112:E112"/>
    <mergeCell ref="N112:Q112"/>
    <mergeCell ref="F135:I135"/>
    <mergeCell ref="R135:U135"/>
    <mergeCell ref="B141:E141"/>
    <mergeCell ref="N141:Q141"/>
    <mergeCell ref="F164:I164"/>
    <mergeCell ref="R164:U164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6600"/>
  </sheetPr>
  <dimension ref="A1:AD503"/>
  <sheetViews>
    <sheetView topLeftCell="A391" zoomScale="91" zoomScaleNormal="91" workbookViewId="0">
      <selection activeCell="L394" sqref="L39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7" max="7" width="13.42578125" customWidth="1"/>
    <col min="9" max="9" width="13" customWidth="1"/>
    <col min="10" max="10" width="12.5703125" customWidth="1"/>
    <col min="11" max="11" width="16.42578125" customWidth="1"/>
    <col min="12" max="12" width="12" customWidth="1"/>
    <col min="13" max="13" width="20.14062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324" t="s">
        <v>18</v>
      </c>
      <c r="F63" s="325"/>
      <c r="G63" s="325"/>
      <c r="H63" s="326"/>
      <c r="I63" s="30">
        <f>G62-I61</f>
        <v>903.5</v>
      </c>
      <c r="J63" s="80"/>
      <c r="L63" s="8"/>
      <c r="M63" s="8"/>
      <c r="N63" s="8"/>
      <c r="O63" s="8"/>
      <c r="P63" s="324" t="s">
        <v>18</v>
      </c>
      <c r="Q63" s="325"/>
      <c r="R63" s="325"/>
      <c r="S63" s="326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323" t="s">
        <v>88</v>
      </c>
      <c r="D69" s="323"/>
      <c r="E69" s="323"/>
      <c r="N69" s="323" t="s">
        <v>89</v>
      </c>
      <c r="O69" s="323"/>
      <c r="P69" s="323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327" t="s">
        <v>538</v>
      </c>
      <c r="X84" s="32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327"/>
      <c r="X85" s="32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324" t="s">
        <v>18</v>
      </c>
      <c r="F131" s="325"/>
      <c r="G131" s="325"/>
      <c r="H131" s="326"/>
      <c r="I131" s="30">
        <f>G130-I129</f>
        <v>606</v>
      </c>
      <c r="J131" s="80"/>
      <c r="L131" s="8"/>
      <c r="M131" s="8"/>
      <c r="N131" s="8"/>
      <c r="O131" s="8"/>
      <c r="P131" s="324" t="s">
        <v>18</v>
      </c>
      <c r="Q131" s="325"/>
      <c r="R131" s="325"/>
      <c r="S131" s="326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323" t="s">
        <v>97</v>
      </c>
      <c r="D137" s="323"/>
      <c r="E137" s="323"/>
      <c r="N137" s="323" t="s">
        <v>91</v>
      </c>
      <c r="O137" s="323"/>
      <c r="P137" s="323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324" t="s">
        <v>18</v>
      </c>
      <c r="F199" s="325"/>
      <c r="G199" s="325"/>
      <c r="H199" s="326"/>
      <c r="I199" s="30">
        <f>G198-I197</f>
        <v>956.5</v>
      </c>
      <c r="J199" s="80"/>
      <c r="L199" s="8"/>
      <c r="M199" s="8"/>
      <c r="N199" s="8"/>
      <c r="O199" s="8"/>
      <c r="P199" s="324" t="s">
        <v>18</v>
      </c>
      <c r="Q199" s="325"/>
      <c r="R199" s="325"/>
      <c r="S199" s="326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323" t="s">
        <v>92</v>
      </c>
      <c r="D205" s="323"/>
      <c r="E205" s="323"/>
      <c r="N205" s="323" t="s">
        <v>93</v>
      </c>
      <c r="O205" s="323"/>
      <c r="P205" s="323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774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785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5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5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5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5" t="s">
        <v>785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774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/>
      <c r="M218" s="38"/>
      <c r="N218" s="38"/>
      <c r="O218" s="38"/>
      <c r="P218" s="38"/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0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0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803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0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0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818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785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785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68">
        <v>679</v>
      </c>
      <c r="T237" s="39">
        <v>600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68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68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68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67">
        <v>754.21</v>
      </c>
      <c r="S241" s="268">
        <v>679</v>
      </c>
      <c r="T241" s="39">
        <v>740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68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818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68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68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68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68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774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68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68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68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68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828</v>
      </c>
      <c r="Q251" s="38">
        <v>8028868284</v>
      </c>
      <c r="R251" s="39">
        <v>475.85</v>
      </c>
      <c r="S251" s="268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828</v>
      </c>
      <c r="Q252" s="38">
        <v>8028868318</v>
      </c>
      <c r="R252" s="39">
        <v>464.98</v>
      </c>
      <c r="S252" s="268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68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68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818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68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68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68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818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68">
        <v>679</v>
      </c>
      <c r="T258" s="39">
        <v>275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835</v>
      </c>
      <c r="Q259" s="38">
        <v>8028876661</v>
      </c>
      <c r="R259" s="39">
        <v>175</v>
      </c>
      <c r="S259" s="268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68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818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68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37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68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37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68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6">
        <v>650</v>
      </c>
      <c r="L264" s="37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68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37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68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7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12890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324" t="s">
        <v>18</v>
      </c>
      <c r="F279" s="325"/>
      <c r="G279" s="325"/>
      <c r="H279" s="326"/>
      <c r="I279" s="30">
        <f>G278-I277</f>
        <v>1925.099000000002</v>
      </c>
      <c r="J279" s="80"/>
      <c r="L279" s="8"/>
      <c r="M279" s="8"/>
      <c r="N279" s="8"/>
      <c r="O279" s="8"/>
      <c r="P279" s="324" t="s">
        <v>18</v>
      </c>
      <c r="Q279" s="325"/>
      <c r="R279" s="325"/>
      <c r="S279" s="326"/>
      <c r="T279" s="30">
        <f>R278-T277</f>
        <v>1693.3388999999988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323" t="s">
        <v>94</v>
      </c>
      <c r="D287" s="323"/>
      <c r="E287" s="323"/>
      <c r="N287" s="323" t="s">
        <v>99</v>
      </c>
      <c r="O287" s="323"/>
      <c r="P287" s="323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01">
        <v>8028894343</v>
      </c>
      <c r="G289" s="202">
        <v>250</v>
      </c>
      <c r="H289" s="14"/>
      <c r="I289" s="14">
        <v>200</v>
      </c>
      <c r="J289" s="77"/>
      <c r="L289" s="7">
        <v>45201</v>
      </c>
      <c r="M289" s="8" t="s">
        <v>426</v>
      </c>
      <c r="N289" s="8" t="s">
        <v>133</v>
      </c>
      <c r="O289" s="8" t="s">
        <v>437</v>
      </c>
      <c r="P289" s="8" t="s">
        <v>217</v>
      </c>
      <c r="Q289" s="38">
        <v>8029000785</v>
      </c>
      <c r="R289" s="14">
        <v>250</v>
      </c>
      <c r="S289" s="278">
        <v>733</v>
      </c>
      <c r="T289" s="14">
        <v>200</v>
      </c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01">
        <v>8028899031</v>
      </c>
      <c r="G290" s="202">
        <v>250</v>
      </c>
      <c r="H290" s="14"/>
      <c r="I290" s="14">
        <v>200</v>
      </c>
      <c r="J290" s="77"/>
      <c r="L290" s="7">
        <v>45202</v>
      </c>
      <c r="M290" s="8" t="s">
        <v>22</v>
      </c>
      <c r="N290" s="8" t="s">
        <v>136</v>
      </c>
      <c r="O290" s="8" t="s">
        <v>437</v>
      </c>
      <c r="P290" s="8" t="s">
        <v>189</v>
      </c>
      <c r="Q290" s="38">
        <v>8029002216</v>
      </c>
      <c r="R290" s="39">
        <v>175</v>
      </c>
      <c r="S290" s="278">
        <v>733</v>
      </c>
      <c r="T290" s="14">
        <v>150</v>
      </c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01">
        <v>8028899066</v>
      </c>
      <c r="G291" s="202">
        <v>250</v>
      </c>
      <c r="H291" s="14"/>
      <c r="I291" s="14">
        <v>200</v>
      </c>
      <c r="J291" s="77"/>
      <c r="L291" s="7">
        <v>45203</v>
      </c>
      <c r="M291" s="8" t="s">
        <v>426</v>
      </c>
      <c r="N291" s="8" t="s">
        <v>181</v>
      </c>
      <c r="O291" s="8" t="s">
        <v>437</v>
      </c>
      <c r="P291" s="8" t="s">
        <v>217</v>
      </c>
      <c r="Q291" s="38">
        <v>8029008765</v>
      </c>
      <c r="R291" s="39">
        <v>250</v>
      </c>
      <c r="S291" s="278">
        <v>733</v>
      </c>
      <c r="T291" s="14">
        <v>200</v>
      </c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35">
        <v>8028899108</v>
      </c>
      <c r="G292" s="202">
        <v>250</v>
      </c>
      <c r="H292" s="14"/>
      <c r="I292" s="14">
        <v>200</v>
      </c>
      <c r="J292" s="77"/>
      <c r="L292" s="7">
        <v>45203</v>
      </c>
      <c r="M292" s="8" t="s">
        <v>326</v>
      </c>
      <c r="N292" s="8" t="s">
        <v>144</v>
      </c>
      <c r="O292" s="8" t="s">
        <v>437</v>
      </c>
      <c r="P292" s="8" t="s">
        <v>217</v>
      </c>
      <c r="Q292" s="38">
        <v>8029008825</v>
      </c>
      <c r="R292" s="39">
        <v>250</v>
      </c>
      <c r="S292" s="278">
        <v>733</v>
      </c>
      <c r="T292" s="14">
        <v>200</v>
      </c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5">
        <v>8028901177</v>
      </c>
      <c r="G293" s="202">
        <v>191.8</v>
      </c>
      <c r="H293" s="39"/>
      <c r="I293" s="14">
        <v>150</v>
      </c>
      <c r="J293" s="78"/>
      <c r="L293" s="37">
        <v>45203</v>
      </c>
      <c r="M293" s="38" t="s">
        <v>743</v>
      </c>
      <c r="N293" s="38" t="s">
        <v>109</v>
      </c>
      <c r="O293" s="38" t="s">
        <v>437</v>
      </c>
      <c r="P293" s="38" t="s">
        <v>217</v>
      </c>
      <c r="Q293" s="38">
        <v>8029008798</v>
      </c>
      <c r="R293" s="39">
        <v>175</v>
      </c>
      <c r="S293" s="278">
        <v>733</v>
      </c>
      <c r="T293" s="39">
        <v>150</v>
      </c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5">
        <v>8028901179</v>
      </c>
      <c r="G294" s="202">
        <v>175</v>
      </c>
      <c r="H294" s="39"/>
      <c r="I294" s="14">
        <v>150</v>
      </c>
      <c r="J294" s="78"/>
      <c r="L294" s="37">
        <v>45203</v>
      </c>
      <c r="M294" s="38" t="s">
        <v>214</v>
      </c>
      <c r="N294" s="38" t="s">
        <v>133</v>
      </c>
      <c r="O294" s="38" t="s">
        <v>437</v>
      </c>
      <c r="P294" s="38" t="s">
        <v>217</v>
      </c>
      <c r="Q294" s="38">
        <v>8029008882</v>
      </c>
      <c r="R294" s="39">
        <v>175</v>
      </c>
      <c r="S294" s="278">
        <v>733</v>
      </c>
      <c r="T294" s="39">
        <v>150</v>
      </c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864</v>
      </c>
      <c r="F295" s="35">
        <v>8028900931</v>
      </c>
      <c r="G295" s="202">
        <v>754.04</v>
      </c>
      <c r="H295" s="39"/>
      <c r="I295" s="39">
        <v>750</v>
      </c>
      <c r="J295" s="78"/>
      <c r="L295" s="37">
        <v>45205</v>
      </c>
      <c r="M295" s="38" t="s">
        <v>743</v>
      </c>
      <c r="N295" s="38" t="s">
        <v>109</v>
      </c>
      <c r="O295" s="38" t="s">
        <v>437</v>
      </c>
      <c r="P295" s="38" t="s">
        <v>217</v>
      </c>
      <c r="Q295" s="38">
        <v>8029017366</v>
      </c>
      <c r="R295" s="39">
        <v>250</v>
      </c>
      <c r="S295" s="278">
        <v>733</v>
      </c>
      <c r="T295" s="39">
        <v>200</v>
      </c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852</v>
      </c>
      <c r="F296" s="35">
        <v>8028900933</v>
      </c>
      <c r="G296" s="202">
        <v>987.1</v>
      </c>
      <c r="H296" s="39"/>
      <c r="I296" s="39">
        <v>940</v>
      </c>
      <c r="J296" s="78"/>
      <c r="L296" s="37">
        <v>45205</v>
      </c>
      <c r="M296" s="38" t="s">
        <v>326</v>
      </c>
      <c r="N296" s="38" t="s">
        <v>141</v>
      </c>
      <c r="O296" s="38" t="s">
        <v>437</v>
      </c>
      <c r="P296" s="38" t="s">
        <v>217</v>
      </c>
      <c r="Q296" s="38">
        <v>8029017356</v>
      </c>
      <c r="R296" s="39">
        <v>250</v>
      </c>
      <c r="S296" s="278">
        <v>733</v>
      </c>
      <c r="T296" s="39">
        <v>200</v>
      </c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5">
        <v>28367503</v>
      </c>
      <c r="G297" s="202">
        <v>175</v>
      </c>
      <c r="H297" s="39"/>
      <c r="I297" s="39">
        <v>150</v>
      </c>
      <c r="J297" s="78"/>
      <c r="L297" s="37">
        <v>45208</v>
      </c>
      <c r="M297" s="38" t="s">
        <v>743</v>
      </c>
      <c r="N297" s="38" t="s">
        <v>109</v>
      </c>
      <c r="O297" s="38" t="s">
        <v>437</v>
      </c>
      <c r="P297" s="38" t="s">
        <v>217</v>
      </c>
      <c r="Q297" s="38">
        <v>8029021930</v>
      </c>
      <c r="R297" s="39">
        <v>250</v>
      </c>
      <c r="S297" s="278">
        <v>733</v>
      </c>
      <c r="T297" s="39">
        <v>200</v>
      </c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874</v>
      </c>
      <c r="F298" s="68">
        <v>8028903819</v>
      </c>
      <c r="G298" s="206">
        <v>853.13</v>
      </c>
      <c r="H298" s="39"/>
      <c r="I298" s="39">
        <v>830</v>
      </c>
      <c r="J298" s="78"/>
      <c r="L298" s="37">
        <v>45208</v>
      </c>
      <c r="M298" s="38" t="s">
        <v>12</v>
      </c>
      <c r="N298" s="38" t="s">
        <v>144</v>
      </c>
      <c r="O298" s="38" t="s">
        <v>437</v>
      </c>
      <c r="P298" s="38" t="s">
        <v>217</v>
      </c>
      <c r="Q298" s="38">
        <v>8029021920</v>
      </c>
      <c r="R298" s="39">
        <v>250</v>
      </c>
      <c r="S298" s="278">
        <v>733</v>
      </c>
      <c r="T298" s="39">
        <v>200</v>
      </c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5">
        <v>8028907993</v>
      </c>
      <c r="G299" s="202">
        <v>175</v>
      </c>
      <c r="H299" s="39"/>
      <c r="I299" s="39">
        <v>150</v>
      </c>
      <c r="J299" s="78"/>
      <c r="L299" s="37">
        <v>45208</v>
      </c>
      <c r="M299" s="38" t="s">
        <v>426</v>
      </c>
      <c r="N299" s="38" t="s">
        <v>181</v>
      </c>
      <c r="O299" s="38" t="s">
        <v>437</v>
      </c>
      <c r="P299" s="38" t="s">
        <v>217</v>
      </c>
      <c r="Q299" s="38">
        <v>8029022319</v>
      </c>
      <c r="R299" s="39">
        <v>175</v>
      </c>
      <c r="S299" s="278">
        <v>733</v>
      </c>
      <c r="T299" s="39">
        <v>150</v>
      </c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5">
        <v>8028907941</v>
      </c>
      <c r="G300" s="202">
        <v>250</v>
      </c>
      <c r="H300" s="39"/>
      <c r="I300" s="39">
        <v>200</v>
      </c>
      <c r="J300" s="78"/>
      <c r="L300" s="37">
        <v>45210</v>
      </c>
      <c r="M300" s="38" t="s">
        <v>871</v>
      </c>
      <c r="N300" s="38" t="s">
        <v>126</v>
      </c>
      <c r="O300" s="38" t="s">
        <v>437</v>
      </c>
      <c r="P300" s="38" t="s">
        <v>217</v>
      </c>
      <c r="Q300" s="38">
        <v>8029031487</v>
      </c>
      <c r="R300" s="39">
        <v>250</v>
      </c>
      <c r="S300" s="174">
        <v>763</v>
      </c>
      <c r="T300" s="39">
        <v>200</v>
      </c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5">
        <v>8028907957</v>
      </c>
      <c r="G301" s="202">
        <v>250</v>
      </c>
      <c r="H301" s="39"/>
      <c r="I301" s="39">
        <v>200</v>
      </c>
      <c r="J301" s="78"/>
      <c r="L301" s="37">
        <v>45212</v>
      </c>
      <c r="M301" s="38" t="s">
        <v>426</v>
      </c>
      <c r="N301" s="38" t="s">
        <v>181</v>
      </c>
      <c r="O301" s="38" t="s">
        <v>437</v>
      </c>
      <c r="P301" s="38" t="s">
        <v>978</v>
      </c>
      <c r="Q301" s="38">
        <v>8029036365</v>
      </c>
      <c r="R301" s="39">
        <v>643.83000000000004</v>
      </c>
      <c r="S301" s="298">
        <v>739</v>
      </c>
      <c r="T301" s="39">
        <v>615</v>
      </c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5">
        <v>8028915110</v>
      </c>
      <c r="G302" s="202">
        <v>250</v>
      </c>
      <c r="H302" s="39"/>
      <c r="I302" s="39">
        <v>200</v>
      </c>
      <c r="J302" s="78"/>
      <c r="L302" s="37">
        <v>45212</v>
      </c>
      <c r="M302" s="38" t="s">
        <v>743</v>
      </c>
      <c r="N302" s="38" t="s">
        <v>109</v>
      </c>
      <c r="O302" s="38" t="s">
        <v>437</v>
      </c>
      <c r="P302" s="38" t="s">
        <v>217</v>
      </c>
      <c r="Q302" s="38">
        <v>8029039538</v>
      </c>
      <c r="R302" s="39">
        <v>250</v>
      </c>
      <c r="S302" s="278">
        <v>733</v>
      </c>
      <c r="T302" s="39">
        <v>200</v>
      </c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5">
        <v>8028914647</v>
      </c>
      <c r="G303" s="202">
        <v>250</v>
      </c>
      <c r="H303" s="39"/>
      <c r="I303" s="39">
        <v>200</v>
      </c>
      <c r="J303" s="78"/>
      <c r="L303" s="37">
        <v>45212</v>
      </c>
      <c r="M303" s="38" t="s">
        <v>326</v>
      </c>
      <c r="N303" s="38" t="s">
        <v>141</v>
      </c>
      <c r="O303" s="38" t="s">
        <v>437</v>
      </c>
      <c r="P303" s="38" t="s">
        <v>217</v>
      </c>
      <c r="Q303" s="38">
        <v>8029039527</v>
      </c>
      <c r="R303" s="39">
        <v>250</v>
      </c>
      <c r="S303" s="278">
        <v>733</v>
      </c>
      <c r="T303" s="39">
        <v>200</v>
      </c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872</v>
      </c>
      <c r="F304" s="276">
        <v>8028916889</v>
      </c>
      <c r="G304" s="206">
        <v>627.03</v>
      </c>
      <c r="H304" s="39"/>
      <c r="I304" s="39">
        <v>615</v>
      </c>
      <c r="J304" s="78"/>
      <c r="L304" s="37">
        <v>45215</v>
      </c>
      <c r="M304" s="38" t="s">
        <v>426</v>
      </c>
      <c r="N304" s="38" t="s">
        <v>181</v>
      </c>
      <c r="O304" s="38" t="s">
        <v>437</v>
      </c>
      <c r="P304" s="38" t="s">
        <v>217</v>
      </c>
      <c r="Q304" s="38">
        <v>8029045414</v>
      </c>
      <c r="R304" s="39">
        <v>250</v>
      </c>
      <c r="S304" s="298">
        <v>739</v>
      </c>
      <c r="T304" s="39">
        <v>200</v>
      </c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873</v>
      </c>
      <c r="F305" s="276">
        <v>8028916733</v>
      </c>
      <c r="G305" s="206">
        <v>608.80999999999995</v>
      </c>
      <c r="H305" s="39"/>
      <c r="I305" s="39">
        <v>605.25</v>
      </c>
      <c r="J305" s="78"/>
      <c r="L305" s="37">
        <v>45215</v>
      </c>
      <c r="M305" s="38" t="s">
        <v>689</v>
      </c>
      <c r="N305" s="38" t="s">
        <v>122</v>
      </c>
      <c r="O305" s="38" t="s">
        <v>437</v>
      </c>
      <c r="P305" s="38" t="s">
        <v>217</v>
      </c>
      <c r="Q305" s="287">
        <v>8029045437</v>
      </c>
      <c r="R305" s="39">
        <v>250</v>
      </c>
      <c r="S305" s="298">
        <v>739</v>
      </c>
      <c r="T305" s="39">
        <v>200</v>
      </c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276">
        <v>8028920640</v>
      </c>
      <c r="G306" s="206">
        <v>250</v>
      </c>
      <c r="H306" s="39"/>
      <c r="I306" s="39">
        <v>200</v>
      </c>
      <c r="J306" s="78"/>
      <c r="L306" s="37">
        <v>45217</v>
      </c>
      <c r="M306" s="38" t="s">
        <v>743</v>
      </c>
      <c r="N306" s="38" t="s">
        <v>109</v>
      </c>
      <c r="O306" s="38" t="s">
        <v>437</v>
      </c>
      <c r="P306" s="38" t="s">
        <v>217</v>
      </c>
      <c r="Q306" s="284">
        <v>8029055045</v>
      </c>
      <c r="R306" s="286">
        <v>250</v>
      </c>
      <c r="S306" s="298">
        <v>739</v>
      </c>
      <c r="T306" s="39">
        <v>200</v>
      </c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276">
        <v>8028920609</v>
      </c>
      <c r="G307" s="206">
        <v>250</v>
      </c>
      <c r="H307" s="39"/>
      <c r="I307" s="39">
        <v>200</v>
      </c>
      <c r="J307" s="78"/>
      <c r="L307" s="37">
        <v>45217</v>
      </c>
      <c r="M307" s="38" t="s">
        <v>22</v>
      </c>
      <c r="N307" s="38" t="s">
        <v>136</v>
      </c>
      <c r="O307" s="38" t="s">
        <v>437</v>
      </c>
      <c r="P307" s="38" t="s">
        <v>217</v>
      </c>
      <c r="Q307" s="254">
        <v>8029055037</v>
      </c>
      <c r="R307" s="286">
        <v>250</v>
      </c>
      <c r="S307" s="298">
        <v>739</v>
      </c>
      <c r="T307" s="39">
        <v>200</v>
      </c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276">
        <v>8028920679</v>
      </c>
      <c r="G308" s="206">
        <v>175</v>
      </c>
      <c r="H308" s="39"/>
      <c r="I308" s="39">
        <v>150</v>
      </c>
      <c r="J308" s="78"/>
      <c r="L308" s="37">
        <v>45217</v>
      </c>
      <c r="M308" s="38" t="s">
        <v>12</v>
      </c>
      <c r="N308" s="38" t="s">
        <v>144</v>
      </c>
      <c r="O308" s="38" t="s">
        <v>437</v>
      </c>
      <c r="P308" s="38" t="s">
        <v>217</v>
      </c>
      <c r="Q308" s="254">
        <v>8029055030</v>
      </c>
      <c r="R308" s="286">
        <v>250</v>
      </c>
      <c r="S308" s="298">
        <v>739</v>
      </c>
      <c r="T308" s="39">
        <v>200</v>
      </c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276">
        <v>8028920672</v>
      </c>
      <c r="G309" s="206">
        <v>250</v>
      </c>
      <c r="H309" s="39"/>
      <c r="I309" s="39">
        <v>150</v>
      </c>
      <c r="J309" s="78"/>
      <c r="L309" s="37">
        <v>45217</v>
      </c>
      <c r="M309" s="37" t="s">
        <v>689</v>
      </c>
      <c r="N309" s="37" t="s">
        <v>122</v>
      </c>
      <c r="O309" s="37" t="s">
        <v>437</v>
      </c>
      <c r="P309" s="37" t="s">
        <v>217</v>
      </c>
      <c r="Q309" s="254">
        <v>8029055064</v>
      </c>
      <c r="R309" s="286">
        <v>225</v>
      </c>
      <c r="S309" s="298">
        <v>739</v>
      </c>
      <c r="T309" s="39">
        <v>200</v>
      </c>
    </row>
    <row r="310" spans="1:20" x14ac:dyDescent="0.25">
      <c r="A310" s="37">
        <v>45180</v>
      </c>
      <c r="B310" s="38" t="s">
        <v>125</v>
      </c>
      <c r="C310" s="38" t="s">
        <v>126</v>
      </c>
      <c r="D310" s="38" t="s">
        <v>876</v>
      </c>
      <c r="E310" s="38" t="s">
        <v>875</v>
      </c>
      <c r="F310" s="38"/>
      <c r="G310" s="39">
        <v>95</v>
      </c>
      <c r="H310" s="145">
        <v>703</v>
      </c>
      <c r="I310" s="39">
        <v>90</v>
      </c>
      <c r="J310" s="78"/>
      <c r="L310" s="37">
        <v>45219</v>
      </c>
      <c r="M310" s="38" t="s">
        <v>426</v>
      </c>
      <c r="N310" s="38" t="s">
        <v>181</v>
      </c>
      <c r="O310" s="38" t="s">
        <v>437</v>
      </c>
      <c r="P310" s="38" t="s">
        <v>217</v>
      </c>
      <c r="Q310" s="38">
        <v>8029065770</v>
      </c>
      <c r="R310" s="39">
        <v>250</v>
      </c>
      <c r="S310" s="305">
        <v>754</v>
      </c>
      <c r="T310" s="39">
        <v>200</v>
      </c>
    </row>
    <row r="311" spans="1:20" x14ac:dyDescent="0.25">
      <c r="A311" s="37">
        <v>45180</v>
      </c>
      <c r="B311" s="38" t="s">
        <v>344</v>
      </c>
      <c r="C311" s="38" t="s">
        <v>181</v>
      </c>
      <c r="D311" s="38" t="s">
        <v>876</v>
      </c>
      <c r="E311" s="38" t="s">
        <v>875</v>
      </c>
      <c r="F311" s="38"/>
      <c r="G311" s="39">
        <v>95</v>
      </c>
      <c r="H311" s="145">
        <v>703</v>
      </c>
      <c r="I311" s="39">
        <v>90</v>
      </c>
      <c r="J311" s="78"/>
      <c r="L311" s="37">
        <v>45219</v>
      </c>
      <c r="M311" s="38" t="s">
        <v>743</v>
      </c>
      <c r="N311" s="38" t="s">
        <v>109</v>
      </c>
      <c r="O311" s="38" t="s">
        <v>437</v>
      </c>
      <c r="P311" s="38" t="s">
        <v>217</v>
      </c>
      <c r="Q311" s="38">
        <v>8029065742</v>
      </c>
      <c r="R311" s="39">
        <v>250</v>
      </c>
      <c r="S311" s="305">
        <v>754</v>
      </c>
      <c r="T311" s="39">
        <v>200</v>
      </c>
    </row>
    <row r="312" spans="1:20" x14ac:dyDescent="0.25">
      <c r="A312" s="37">
        <v>45180</v>
      </c>
      <c r="B312" s="38" t="s">
        <v>125</v>
      </c>
      <c r="C312" s="38" t="s">
        <v>126</v>
      </c>
      <c r="D312" s="38" t="s">
        <v>876</v>
      </c>
      <c r="E312" s="38" t="s">
        <v>908</v>
      </c>
      <c r="F312" s="38"/>
      <c r="G312" s="39">
        <v>155</v>
      </c>
      <c r="H312" s="145">
        <v>703</v>
      </c>
      <c r="I312" s="39">
        <v>150</v>
      </c>
      <c r="J312" s="78"/>
      <c r="L312" s="37">
        <v>45219</v>
      </c>
      <c r="M312" s="38" t="s">
        <v>326</v>
      </c>
      <c r="N312" s="38" t="s">
        <v>141</v>
      </c>
      <c r="O312" s="38" t="s">
        <v>437</v>
      </c>
      <c r="P312" s="38" t="s">
        <v>217</v>
      </c>
      <c r="Q312" s="38">
        <v>8029065834</v>
      </c>
      <c r="R312" s="39">
        <v>250</v>
      </c>
      <c r="S312" s="305">
        <v>754</v>
      </c>
      <c r="T312" s="39">
        <v>200</v>
      </c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275">
        <v>8028921572</v>
      </c>
      <c r="G313" s="206">
        <v>283.95999999999998</v>
      </c>
      <c r="H313" s="145"/>
      <c r="I313" s="39">
        <v>260</v>
      </c>
      <c r="J313" s="78"/>
      <c r="L313" s="37">
        <v>45219</v>
      </c>
      <c r="M313" s="38" t="s">
        <v>689</v>
      </c>
      <c r="N313" s="38" t="s">
        <v>122</v>
      </c>
      <c r="O313" s="38" t="s">
        <v>437</v>
      </c>
      <c r="P313" s="38" t="s">
        <v>217</v>
      </c>
      <c r="Q313" s="38">
        <v>8029065851</v>
      </c>
      <c r="R313" s="39">
        <v>175</v>
      </c>
      <c r="S313" s="305">
        <v>754</v>
      </c>
      <c r="T313" s="39">
        <v>150</v>
      </c>
    </row>
    <row r="314" spans="1:20" x14ac:dyDescent="0.25">
      <c r="A314" s="37">
        <v>45181</v>
      </c>
      <c r="B314" s="38" t="s">
        <v>123</v>
      </c>
      <c r="C314" s="38" t="s">
        <v>141</v>
      </c>
      <c r="D314" s="38" t="s">
        <v>130</v>
      </c>
      <c r="E314" s="38" t="s">
        <v>907</v>
      </c>
      <c r="F314" s="68">
        <v>8028922987</v>
      </c>
      <c r="G314" s="206">
        <v>235</v>
      </c>
      <c r="H314" s="145"/>
      <c r="I314" s="39">
        <v>215</v>
      </c>
      <c r="J314" s="78"/>
      <c r="L314" s="37">
        <v>45222</v>
      </c>
      <c r="M314" s="38" t="s">
        <v>743</v>
      </c>
      <c r="N314" s="38" t="s">
        <v>109</v>
      </c>
      <c r="O314" s="38" t="s">
        <v>437</v>
      </c>
      <c r="P314" s="38" t="s">
        <v>217</v>
      </c>
      <c r="Q314" s="38">
        <v>8029071930</v>
      </c>
      <c r="R314" s="39">
        <v>250</v>
      </c>
      <c r="S314" s="305">
        <v>754</v>
      </c>
      <c r="T314" s="39">
        <v>200</v>
      </c>
    </row>
    <row r="315" spans="1:20" x14ac:dyDescent="0.25">
      <c r="A315" s="37">
        <v>45181</v>
      </c>
      <c r="B315" s="38" t="s">
        <v>341</v>
      </c>
      <c r="C315" s="38" t="s">
        <v>109</v>
      </c>
      <c r="D315" s="38" t="s">
        <v>876</v>
      </c>
      <c r="E315" s="38" t="s">
        <v>875</v>
      </c>
      <c r="F315" s="38"/>
      <c r="G315" s="39">
        <v>95</v>
      </c>
      <c r="H315" s="145">
        <v>703</v>
      </c>
      <c r="I315" s="39">
        <v>90</v>
      </c>
      <c r="J315" s="78"/>
      <c r="L315" s="37">
        <v>45222</v>
      </c>
      <c r="M315" s="38" t="s">
        <v>22</v>
      </c>
      <c r="N315" s="38" t="s">
        <v>136</v>
      </c>
      <c r="O315" s="38" t="s">
        <v>437</v>
      </c>
      <c r="P315" s="38" t="s">
        <v>217</v>
      </c>
      <c r="Q315" s="38">
        <v>8029071957</v>
      </c>
      <c r="R315" s="39">
        <v>250</v>
      </c>
      <c r="S315" s="305">
        <v>754</v>
      </c>
      <c r="T315" s="39">
        <v>200</v>
      </c>
    </row>
    <row r="316" spans="1:20" x14ac:dyDescent="0.25">
      <c r="A316" s="37">
        <v>45181</v>
      </c>
      <c r="B316" s="38" t="s">
        <v>878</v>
      </c>
      <c r="C316" s="38" t="s">
        <v>126</v>
      </c>
      <c r="D316" s="38" t="s">
        <v>876</v>
      </c>
      <c r="E316" s="38" t="s">
        <v>720</v>
      </c>
      <c r="F316" s="38"/>
      <c r="G316" s="39">
        <v>95</v>
      </c>
      <c r="H316" s="145">
        <v>703</v>
      </c>
      <c r="I316" s="39">
        <v>90</v>
      </c>
      <c r="J316" s="78"/>
      <c r="L316" s="37">
        <v>45222</v>
      </c>
      <c r="M316" s="38" t="s">
        <v>12</v>
      </c>
      <c r="N316" s="38" t="s">
        <v>122</v>
      </c>
      <c r="O316" s="38" t="s">
        <v>437</v>
      </c>
      <c r="P316" s="38" t="s">
        <v>217</v>
      </c>
      <c r="Q316" s="38">
        <v>8029072002</v>
      </c>
      <c r="R316" s="39">
        <v>250</v>
      </c>
      <c r="S316" s="305">
        <v>754</v>
      </c>
      <c r="T316" s="39">
        <v>200</v>
      </c>
    </row>
    <row r="317" spans="1:20" x14ac:dyDescent="0.25">
      <c r="A317" s="37">
        <v>45181</v>
      </c>
      <c r="B317" s="38" t="s">
        <v>546</v>
      </c>
      <c r="C317" s="38" t="s">
        <v>139</v>
      </c>
      <c r="D317" s="38" t="s">
        <v>876</v>
      </c>
      <c r="E317" s="38" t="s">
        <v>720</v>
      </c>
      <c r="F317" s="38"/>
      <c r="G317" s="39">
        <v>95</v>
      </c>
      <c r="H317" s="145">
        <v>703</v>
      </c>
      <c r="I317" s="39">
        <v>90</v>
      </c>
      <c r="J317" s="78"/>
      <c r="L317" s="37">
        <v>45222</v>
      </c>
      <c r="M317" s="38" t="s">
        <v>423</v>
      </c>
      <c r="N317" s="38" t="s">
        <v>181</v>
      </c>
      <c r="O317" s="38" t="s">
        <v>437</v>
      </c>
      <c r="P317" s="38" t="s">
        <v>217</v>
      </c>
      <c r="Q317" s="38">
        <v>8029072075</v>
      </c>
      <c r="R317" s="39">
        <v>175</v>
      </c>
      <c r="S317" s="305">
        <v>754</v>
      </c>
      <c r="T317" s="39">
        <v>200</v>
      </c>
    </row>
    <row r="318" spans="1:20" x14ac:dyDescent="0.25">
      <c r="A318" s="37">
        <v>45182</v>
      </c>
      <c r="B318" s="38" t="s">
        <v>423</v>
      </c>
      <c r="C318" s="38" t="s">
        <v>117</v>
      </c>
      <c r="D318" s="38" t="s">
        <v>905</v>
      </c>
      <c r="E318" s="38" t="s">
        <v>720</v>
      </c>
      <c r="F318" s="38"/>
      <c r="G318" s="39">
        <v>95</v>
      </c>
      <c r="H318" s="145">
        <v>703</v>
      </c>
      <c r="I318" s="39">
        <v>90</v>
      </c>
      <c r="J318" s="78"/>
      <c r="L318" s="37">
        <v>45223</v>
      </c>
      <c r="M318" s="38" t="s">
        <v>12</v>
      </c>
      <c r="N318" s="38" t="s">
        <v>141</v>
      </c>
      <c r="O318" s="38" t="s">
        <v>437</v>
      </c>
      <c r="P318" s="38" t="s">
        <v>999</v>
      </c>
      <c r="Q318" s="38">
        <v>8029072771</v>
      </c>
      <c r="R318" s="39">
        <v>688.83</v>
      </c>
      <c r="S318" s="174">
        <v>763</v>
      </c>
      <c r="T318" s="39">
        <v>660</v>
      </c>
    </row>
    <row r="319" spans="1:20" x14ac:dyDescent="0.25">
      <c r="A319" s="37">
        <v>45182</v>
      </c>
      <c r="B319" s="38" t="s">
        <v>546</v>
      </c>
      <c r="C319" s="38" t="s">
        <v>139</v>
      </c>
      <c r="D319" s="38" t="s">
        <v>905</v>
      </c>
      <c r="E319" s="38" t="s">
        <v>720</v>
      </c>
      <c r="F319" s="38"/>
      <c r="G319" s="39">
        <v>95</v>
      </c>
      <c r="H319" s="145">
        <v>703</v>
      </c>
      <c r="I319" s="39">
        <v>90</v>
      </c>
      <c r="J319" s="78"/>
      <c r="L319" s="37">
        <v>45223</v>
      </c>
      <c r="M319" s="38" t="s">
        <v>214</v>
      </c>
      <c r="N319" s="38" t="s">
        <v>133</v>
      </c>
      <c r="O319" s="38" t="s">
        <v>437</v>
      </c>
      <c r="P319" s="38" t="s">
        <v>999</v>
      </c>
      <c r="Q319" s="38">
        <v>8029072663</v>
      </c>
      <c r="R319" s="39">
        <v>643.83000000000004</v>
      </c>
      <c r="S319" s="305">
        <v>754</v>
      </c>
      <c r="T319" s="39">
        <v>620</v>
      </c>
    </row>
    <row r="320" spans="1:20" x14ac:dyDescent="0.25">
      <c r="A320" s="37">
        <v>45182</v>
      </c>
      <c r="B320" s="38" t="s">
        <v>143</v>
      </c>
      <c r="C320" s="38" t="s">
        <v>144</v>
      </c>
      <c r="D320" s="38" t="s">
        <v>876</v>
      </c>
      <c r="E320" s="38" t="s">
        <v>720</v>
      </c>
      <c r="F320" s="38"/>
      <c r="G320" s="39">
        <v>95</v>
      </c>
      <c r="H320" s="145">
        <v>703</v>
      </c>
      <c r="I320" s="39">
        <v>90</v>
      </c>
      <c r="J320" s="78"/>
      <c r="L320" s="37">
        <v>45223</v>
      </c>
      <c r="M320" s="38" t="s">
        <v>326</v>
      </c>
      <c r="N320" s="38" t="s">
        <v>144</v>
      </c>
      <c r="O320" s="38" t="s">
        <v>437</v>
      </c>
      <c r="P320" s="38" t="s">
        <v>217</v>
      </c>
      <c r="Q320" s="38">
        <v>8029072097</v>
      </c>
      <c r="R320" s="39">
        <v>175</v>
      </c>
      <c r="S320" s="305">
        <v>754</v>
      </c>
      <c r="T320" s="39">
        <v>150</v>
      </c>
    </row>
    <row r="321" spans="1:20" x14ac:dyDescent="0.25">
      <c r="A321" s="37">
        <v>45182</v>
      </c>
      <c r="B321" s="38" t="s">
        <v>143</v>
      </c>
      <c r="C321" s="38" t="s">
        <v>122</v>
      </c>
      <c r="D321" s="38" t="s">
        <v>437</v>
      </c>
      <c r="E321" s="38" t="s">
        <v>217</v>
      </c>
      <c r="F321" s="68">
        <v>8028930546</v>
      </c>
      <c r="G321" s="206">
        <v>175</v>
      </c>
      <c r="H321" s="145"/>
      <c r="I321" s="39">
        <v>150</v>
      </c>
      <c r="J321" s="78"/>
      <c r="L321" s="37">
        <v>45223</v>
      </c>
      <c r="M321" s="38" t="s">
        <v>871</v>
      </c>
      <c r="N321" s="38" t="s">
        <v>126</v>
      </c>
      <c r="O321" s="38" t="s">
        <v>437</v>
      </c>
      <c r="P321" s="38" t="s">
        <v>217</v>
      </c>
      <c r="Q321" s="38">
        <v>8029072101</v>
      </c>
      <c r="R321" s="39">
        <v>175</v>
      </c>
      <c r="S321" s="305">
        <v>754</v>
      </c>
      <c r="T321" s="39">
        <v>150</v>
      </c>
    </row>
    <row r="322" spans="1:20" x14ac:dyDescent="0.25">
      <c r="A322" s="37">
        <v>45182</v>
      </c>
      <c r="B322" s="38" t="s">
        <v>344</v>
      </c>
      <c r="C322" s="38" t="s">
        <v>181</v>
      </c>
      <c r="D322" s="38" t="s">
        <v>130</v>
      </c>
      <c r="E322" s="38" t="s">
        <v>131</v>
      </c>
      <c r="F322" s="68">
        <v>8028930466</v>
      </c>
      <c r="G322" s="206">
        <v>250</v>
      </c>
      <c r="H322" s="145"/>
      <c r="I322" s="39">
        <v>200</v>
      </c>
      <c r="J322" s="78"/>
      <c r="L322" s="37">
        <v>45224</v>
      </c>
      <c r="M322" s="38" t="s">
        <v>743</v>
      </c>
      <c r="N322" s="38" t="s">
        <v>109</v>
      </c>
      <c r="O322" s="38" t="s">
        <v>437</v>
      </c>
      <c r="P322" s="38" t="s">
        <v>217</v>
      </c>
      <c r="Q322" s="38">
        <v>8029082544</v>
      </c>
      <c r="R322" s="39">
        <v>250</v>
      </c>
      <c r="S322" s="305">
        <v>754</v>
      </c>
      <c r="T322" s="39">
        <v>200</v>
      </c>
    </row>
    <row r="323" spans="1:20" x14ac:dyDescent="0.25">
      <c r="A323" s="37">
        <v>45183</v>
      </c>
      <c r="B323" s="38" t="s">
        <v>143</v>
      </c>
      <c r="C323" s="38" t="s">
        <v>144</v>
      </c>
      <c r="D323" s="38" t="s">
        <v>876</v>
      </c>
      <c r="E323" s="38" t="s">
        <v>720</v>
      </c>
      <c r="F323" s="38"/>
      <c r="G323" s="39">
        <v>95</v>
      </c>
      <c r="H323" s="145">
        <v>703</v>
      </c>
      <c r="I323" s="39">
        <v>90</v>
      </c>
      <c r="J323" s="78"/>
      <c r="L323" s="37">
        <v>45224</v>
      </c>
      <c r="M323" s="38" t="s">
        <v>426</v>
      </c>
      <c r="N323" s="38" t="s">
        <v>181</v>
      </c>
      <c r="O323" s="38" t="s">
        <v>437</v>
      </c>
      <c r="P323" s="38" t="s">
        <v>217</v>
      </c>
      <c r="Q323" s="38">
        <v>8029082586</v>
      </c>
      <c r="R323" s="39">
        <v>250</v>
      </c>
      <c r="S323" s="305">
        <v>754</v>
      </c>
      <c r="T323" s="39">
        <v>200</v>
      </c>
    </row>
    <row r="324" spans="1:20" x14ac:dyDescent="0.25">
      <c r="A324" s="37">
        <v>45183</v>
      </c>
      <c r="B324" s="38" t="s">
        <v>678</v>
      </c>
      <c r="C324" s="38" t="s">
        <v>213</v>
      </c>
      <c r="D324" s="38" t="s">
        <v>876</v>
      </c>
      <c r="E324" s="38" t="s">
        <v>720</v>
      </c>
      <c r="F324" s="38"/>
      <c r="G324" s="39">
        <v>95</v>
      </c>
      <c r="H324" s="145">
        <v>703</v>
      </c>
      <c r="I324" s="39">
        <v>90</v>
      </c>
      <c r="J324" s="78"/>
      <c r="L324" s="37">
        <v>45224</v>
      </c>
      <c r="M324" s="38" t="s">
        <v>326</v>
      </c>
      <c r="N324" s="38" t="s">
        <v>144</v>
      </c>
      <c r="O324" s="38" t="s">
        <v>437</v>
      </c>
      <c r="P324" s="38" t="s">
        <v>217</v>
      </c>
      <c r="Q324" s="38">
        <v>8029082562</v>
      </c>
      <c r="R324" s="39">
        <v>250</v>
      </c>
      <c r="S324" s="305">
        <v>754</v>
      </c>
      <c r="T324" s="39">
        <v>200</v>
      </c>
    </row>
    <row r="325" spans="1:20" x14ac:dyDescent="0.25">
      <c r="A325" s="37">
        <v>45183</v>
      </c>
      <c r="B325" s="38" t="s">
        <v>149</v>
      </c>
      <c r="C325" s="38" t="s">
        <v>136</v>
      </c>
      <c r="D325" s="38" t="s">
        <v>876</v>
      </c>
      <c r="E325" s="38" t="s">
        <v>720</v>
      </c>
      <c r="F325" s="38"/>
      <c r="G325" s="39">
        <v>95</v>
      </c>
      <c r="H325" s="145">
        <v>703</v>
      </c>
      <c r="I325" s="39">
        <v>90</v>
      </c>
      <c r="J325" s="78"/>
      <c r="L325" s="37">
        <v>45226</v>
      </c>
      <c r="M325" s="38" t="s">
        <v>743</v>
      </c>
      <c r="N325" s="38" t="s">
        <v>109</v>
      </c>
      <c r="O325" s="37" t="s">
        <v>437</v>
      </c>
      <c r="P325" s="38" t="s">
        <v>217</v>
      </c>
      <c r="Q325" s="38">
        <v>8029094105</v>
      </c>
      <c r="R325" s="39">
        <v>250</v>
      </c>
      <c r="S325" s="305">
        <v>754</v>
      </c>
      <c r="T325" s="39">
        <v>200</v>
      </c>
    </row>
    <row r="326" spans="1:20" x14ac:dyDescent="0.25">
      <c r="A326" s="37">
        <v>45184</v>
      </c>
      <c r="B326" s="38" t="s">
        <v>125</v>
      </c>
      <c r="C326" s="38" t="s">
        <v>133</v>
      </c>
      <c r="D326" s="38" t="s">
        <v>905</v>
      </c>
      <c r="E326" s="38" t="s">
        <v>720</v>
      </c>
      <c r="F326" s="38"/>
      <c r="G326" s="39">
        <v>95</v>
      </c>
      <c r="H326" s="145">
        <v>703</v>
      </c>
      <c r="I326" s="39">
        <v>90</v>
      </c>
      <c r="J326" s="78"/>
      <c r="L326" s="37">
        <v>45226</v>
      </c>
      <c r="M326" s="38" t="s">
        <v>12</v>
      </c>
      <c r="N326" s="38" t="s">
        <v>144</v>
      </c>
      <c r="O326" s="37" t="s">
        <v>437</v>
      </c>
      <c r="P326" s="38" t="s">
        <v>217</v>
      </c>
      <c r="Q326" s="38">
        <v>8029094097</v>
      </c>
      <c r="R326" s="39">
        <v>250</v>
      </c>
      <c r="S326" s="305">
        <v>754</v>
      </c>
      <c r="T326" s="39">
        <v>200</v>
      </c>
    </row>
    <row r="327" spans="1:20" x14ac:dyDescent="0.25">
      <c r="A327" s="37">
        <v>45184</v>
      </c>
      <c r="B327" s="38" t="s">
        <v>678</v>
      </c>
      <c r="C327" s="38" t="s">
        <v>213</v>
      </c>
      <c r="D327" s="38" t="s">
        <v>130</v>
      </c>
      <c r="E327" s="38" t="s">
        <v>131</v>
      </c>
      <c r="F327" s="68">
        <v>8028940073</v>
      </c>
      <c r="G327" s="206">
        <v>250</v>
      </c>
      <c r="H327" s="145"/>
      <c r="I327" s="39">
        <v>200</v>
      </c>
      <c r="J327" s="78"/>
      <c r="L327" s="37">
        <v>45226</v>
      </c>
      <c r="M327" s="38" t="s">
        <v>326</v>
      </c>
      <c r="N327" s="38" t="s">
        <v>141</v>
      </c>
      <c r="O327" s="37" t="s">
        <v>437</v>
      </c>
      <c r="P327" s="38" t="s">
        <v>217</v>
      </c>
      <c r="Q327" s="38">
        <v>8029094084</v>
      </c>
      <c r="R327" s="39">
        <v>175</v>
      </c>
      <c r="S327" s="305">
        <v>754</v>
      </c>
      <c r="T327" s="39">
        <v>150</v>
      </c>
    </row>
    <row r="328" spans="1:20" x14ac:dyDescent="0.25">
      <c r="A328" s="37">
        <v>45187</v>
      </c>
      <c r="B328" s="37" t="s">
        <v>149</v>
      </c>
      <c r="C328" s="37" t="s">
        <v>136</v>
      </c>
      <c r="D328" s="37" t="s">
        <v>130</v>
      </c>
      <c r="E328" s="37" t="s">
        <v>131</v>
      </c>
      <c r="F328" s="38">
        <v>8028945707</v>
      </c>
      <c r="G328" s="39">
        <v>250</v>
      </c>
      <c r="H328" s="279">
        <v>704</v>
      </c>
      <c r="I328" s="39">
        <v>200</v>
      </c>
      <c r="J328" s="78"/>
      <c r="L328" s="37">
        <v>45226</v>
      </c>
      <c r="M328" s="37" t="s">
        <v>871</v>
      </c>
      <c r="N328" s="37" t="s">
        <v>126</v>
      </c>
      <c r="O328" s="37" t="s">
        <v>437</v>
      </c>
      <c r="P328" s="38" t="s">
        <v>217</v>
      </c>
      <c r="Q328" s="38">
        <v>8029094068</v>
      </c>
      <c r="R328" s="39">
        <v>175</v>
      </c>
      <c r="S328" s="305">
        <v>754</v>
      </c>
      <c r="T328" s="39">
        <v>150</v>
      </c>
    </row>
    <row r="329" spans="1:20" x14ac:dyDescent="0.25">
      <c r="A329" s="37">
        <v>45187</v>
      </c>
      <c r="B329" s="38" t="s">
        <v>123</v>
      </c>
      <c r="C329" s="38" t="s">
        <v>141</v>
      </c>
      <c r="D329" s="38" t="s">
        <v>130</v>
      </c>
      <c r="E329" s="38" t="s">
        <v>131</v>
      </c>
      <c r="F329" s="38">
        <v>8028945650</v>
      </c>
      <c r="G329" s="39">
        <v>250</v>
      </c>
      <c r="H329" s="279">
        <v>704</v>
      </c>
      <c r="I329" s="39">
        <v>200</v>
      </c>
      <c r="J329" s="78"/>
      <c r="L329" s="37">
        <v>45226</v>
      </c>
      <c r="M329" s="38" t="s">
        <v>22</v>
      </c>
      <c r="N329" s="38" t="s">
        <v>136</v>
      </c>
      <c r="O329" s="38" t="s">
        <v>437</v>
      </c>
      <c r="P329" s="38" t="s">
        <v>217</v>
      </c>
      <c r="Q329" s="38">
        <v>8029094118</v>
      </c>
      <c r="R329" s="39">
        <v>250</v>
      </c>
      <c r="S329" s="305">
        <v>754</v>
      </c>
      <c r="T329" s="39">
        <v>200</v>
      </c>
    </row>
    <row r="330" spans="1:20" x14ac:dyDescent="0.25">
      <c r="A330" s="37">
        <v>45187</v>
      </c>
      <c r="B330" s="37" t="s">
        <v>344</v>
      </c>
      <c r="C330" s="37" t="s">
        <v>181</v>
      </c>
      <c r="D330" s="37" t="s">
        <v>130</v>
      </c>
      <c r="E330" s="37" t="s">
        <v>131</v>
      </c>
      <c r="F330" s="38">
        <v>8028945656</v>
      </c>
      <c r="G330" s="39">
        <v>250</v>
      </c>
      <c r="H330" s="279">
        <v>704</v>
      </c>
      <c r="I330" s="39">
        <v>200</v>
      </c>
      <c r="J330" s="78"/>
      <c r="L330" s="37">
        <v>45229</v>
      </c>
      <c r="M330" s="37" t="s">
        <v>743</v>
      </c>
      <c r="N330" s="37" t="s">
        <v>109</v>
      </c>
      <c r="O330" s="37" t="s">
        <v>437</v>
      </c>
      <c r="P330" s="37" t="s">
        <v>217</v>
      </c>
      <c r="Q330" s="38">
        <v>8029101234</v>
      </c>
      <c r="R330" s="39">
        <v>250</v>
      </c>
      <c r="S330" s="305">
        <v>754</v>
      </c>
      <c r="T330" s="39">
        <v>200</v>
      </c>
    </row>
    <row r="331" spans="1:20" x14ac:dyDescent="0.25">
      <c r="A331" s="37">
        <v>45157</v>
      </c>
      <c r="B331" s="38" t="s">
        <v>678</v>
      </c>
      <c r="C331" s="38" t="s">
        <v>122</v>
      </c>
      <c r="D331" s="38" t="s">
        <v>130</v>
      </c>
      <c r="E331" s="38" t="s">
        <v>189</v>
      </c>
      <c r="F331" s="38">
        <v>8028947718</v>
      </c>
      <c r="G331" s="39">
        <v>175</v>
      </c>
      <c r="H331" s="279">
        <v>704</v>
      </c>
      <c r="I331" s="39">
        <v>150</v>
      </c>
      <c r="J331" s="78"/>
      <c r="L331" s="37">
        <v>45229</v>
      </c>
      <c r="M331" s="38" t="s">
        <v>426</v>
      </c>
      <c r="N331" s="38" t="s">
        <v>181</v>
      </c>
      <c r="O331" s="38" t="s">
        <v>437</v>
      </c>
      <c r="P331" s="38" t="s">
        <v>217</v>
      </c>
      <c r="Q331" s="38">
        <v>8029101241</v>
      </c>
      <c r="R331" s="39">
        <v>250</v>
      </c>
      <c r="S331" s="305">
        <v>754</v>
      </c>
      <c r="T331" s="39">
        <v>200</v>
      </c>
    </row>
    <row r="332" spans="1:20" x14ac:dyDescent="0.25">
      <c r="A332" s="37">
        <v>45188</v>
      </c>
      <c r="B332" s="38" t="s">
        <v>123</v>
      </c>
      <c r="C332" s="38" t="s">
        <v>141</v>
      </c>
      <c r="D332" s="38" t="s">
        <v>130</v>
      </c>
      <c r="E332" s="38" t="s">
        <v>189</v>
      </c>
      <c r="F332" s="38">
        <v>8028947721</v>
      </c>
      <c r="G332" s="39">
        <v>175</v>
      </c>
      <c r="H332" s="279">
        <v>704</v>
      </c>
      <c r="I332" s="39">
        <v>150</v>
      </c>
      <c r="J332" s="78"/>
      <c r="L332" s="37">
        <v>45229</v>
      </c>
      <c r="M332" s="38" t="s">
        <v>326</v>
      </c>
      <c r="N332" s="38" t="s">
        <v>144</v>
      </c>
      <c r="O332" s="38" t="s">
        <v>437</v>
      </c>
      <c r="P332" s="38" t="s">
        <v>217</v>
      </c>
      <c r="Q332" s="38">
        <v>8029101244</v>
      </c>
      <c r="R332" s="39">
        <v>250</v>
      </c>
      <c r="S332" s="305">
        <v>754</v>
      </c>
      <c r="T332" s="39">
        <v>200</v>
      </c>
    </row>
    <row r="333" spans="1:20" x14ac:dyDescent="0.25">
      <c r="A333" s="37">
        <v>45189</v>
      </c>
      <c r="B333" s="38" t="s">
        <v>123</v>
      </c>
      <c r="C333" s="38" t="s">
        <v>141</v>
      </c>
      <c r="D333" s="38" t="s">
        <v>130</v>
      </c>
      <c r="E333" s="38" t="s">
        <v>131</v>
      </c>
      <c r="F333" s="38">
        <v>8028955411</v>
      </c>
      <c r="G333" s="39">
        <v>175</v>
      </c>
      <c r="H333" s="279">
        <v>704</v>
      </c>
      <c r="I333" s="39">
        <v>150</v>
      </c>
      <c r="J333" s="78"/>
      <c r="L333" s="37">
        <v>45229</v>
      </c>
      <c r="M333" s="38" t="s">
        <v>12</v>
      </c>
      <c r="N333" s="38" t="s">
        <v>122</v>
      </c>
      <c r="O333" s="38" t="s">
        <v>437</v>
      </c>
      <c r="P333" s="38" t="s">
        <v>217</v>
      </c>
      <c r="Q333" s="38">
        <v>8029097027</v>
      </c>
      <c r="R333" s="39">
        <v>175</v>
      </c>
      <c r="S333" s="305">
        <v>754</v>
      </c>
      <c r="T333" s="39">
        <v>150</v>
      </c>
    </row>
    <row r="334" spans="1:20" x14ac:dyDescent="0.25">
      <c r="A334" s="37">
        <v>45189</v>
      </c>
      <c r="B334" s="38" t="s">
        <v>149</v>
      </c>
      <c r="C334" s="38" t="s">
        <v>136</v>
      </c>
      <c r="D334" s="38" t="s">
        <v>130</v>
      </c>
      <c r="E334" s="38" t="s">
        <v>131</v>
      </c>
      <c r="F334" s="254">
        <v>8028955402</v>
      </c>
      <c r="G334" s="39">
        <v>250</v>
      </c>
      <c r="H334" s="279">
        <v>704</v>
      </c>
      <c r="I334" s="39">
        <v>200</v>
      </c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>
        <v>45189</v>
      </c>
      <c r="B335" s="38" t="s">
        <v>344</v>
      </c>
      <c r="C335" s="38" t="s">
        <v>181</v>
      </c>
      <c r="D335" s="38" t="s">
        <v>130</v>
      </c>
      <c r="E335" s="38" t="s">
        <v>131</v>
      </c>
      <c r="F335" s="38">
        <v>8028955416</v>
      </c>
      <c r="G335" s="39">
        <v>250</v>
      </c>
      <c r="H335" s="279">
        <v>704</v>
      </c>
      <c r="I335" s="39">
        <v>200</v>
      </c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ht="15.75" thickBot="1" x14ac:dyDescent="0.3">
      <c r="A336" s="37">
        <v>45191</v>
      </c>
      <c r="B336" s="38" t="s">
        <v>678</v>
      </c>
      <c r="C336" s="38" t="s">
        <v>213</v>
      </c>
      <c r="D336" s="38" t="s">
        <v>130</v>
      </c>
      <c r="E336" s="38" t="s">
        <v>131</v>
      </c>
      <c r="F336" s="106">
        <v>8028965489</v>
      </c>
      <c r="G336" s="39">
        <v>250</v>
      </c>
      <c r="H336" s="282">
        <v>715</v>
      </c>
      <c r="I336" s="39">
        <v>200</v>
      </c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ht="15.75" thickBot="1" x14ac:dyDescent="0.3">
      <c r="A337" s="37">
        <v>45194</v>
      </c>
      <c r="B337" s="38" t="s">
        <v>341</v>
      </c>
      <c r="C337" s="38" t="s">
        <v>109</v>
      </c>
      <c r="D337" s="38" t="s">
        <v>130</v>
      </c>
      <c r="E337" s="38" t="s">
        <v>131</v>
      </c>
      <c r="F337" s="281">
        <v>8028972126</v>
      </c>
      <c r="G337" s="39">
        <v>250</v>
      </c>
      <c r="H337" s="282">
        <v>715</v>
      </c>
      <c r="I337" s="39">
        <v>200</v>
      </c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>
        <v>45194</v>
      </c>
      <c r="B338" s="8" t="s">
        <v>149</v>
      </c>
      <c r="C338" s="8" t="s">
        <v>136</v>
      </c>
      <c r="D338" s="8" t="s">
        <v>130</v>
      </c>
      <c r="E338" s="38" t="s">
        <v>131</v>
      </c>
      <c r="F338" s="226">
        <v>8028972066</v>
      </c>
      <c r="G338" s="39">
        <v>250</v>
      </c>
      <c r="H338" s="282">
        <v>715</v>
      </c>
      <c r="I338" s="14">
        <v>200</v>
      </c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>
        <v>45194</v>
      </c>
      <c r="B339" s="8" t="s">
        <v>678</v>
      </c>
      <c r="C339" s="8" t="s">
        <v>122</v>
      </c>
      <c r="D339" s="8" t="s">
        <v>130</v>
      </c>
      <c r="E339" s="38" t="s">
        <v>131</v>
      </c>
      <c r="F339" s="38">
        <v>8028972104</v>
      </c>
      <c r="G339" s="39">
        <v>250</v>
      </c>
      <c r="H339" s="282">
        <v>715</v>
      </c>
      <c r="I339" s="14">
        <v>200</v>
      </c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7">
        <v>45194</v>
      </c>
      <c r="B340" s="8" t="s">
        <v>125</v>
      </c>
      <c r="C340" s="8" t="s">
        <v>133</v>
      </c>
      <c r="D340" s="8" t="s">
        <v>130</v>
      </c>
      <c r="E340" s="38" t="s">
        <v>131</v>
      </c>
      <c r="F340" s="226">
        <v>8028972138</v>
      </c>
      <c r="G340" s="39">
        <v>175</v>
      </c>
      <c r="H340" s="282">
        <v>715</v>
      </c>
      <c r="I340" s="14">
        <v>150</v>
      </c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7">
        <v>45195</v>
      </c>
      <c r="B341" s="8" t="s">
        <v>344</v>
      </c>
      <c r="C341" s="8" t="s">
        <v>181</v>
      </c>
      <c r="D341" s="8" t="s">
        <v>130</v>
      </c>
      <c r="E341" s="38" t="s">
        <v>189</v>
      </c>
      <c r="F341" s="38">
        <v>8028972879</v>
      </c>
      <c r="G341" s="39">
        <v>175</v>
      </c>
      <c r="H341" s="282">
        <v>715</v>
      </c>
      <c r="I341" s="14">
        <v>150</v>
      </c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7">
        <v>45195</v>
      </c>
      <c r="B342" s="8" t="s">
        <v>143</v>
      </c>
      <c r="C342" s="8" t="s">
        <v>133</v>
      </c>
      <c r="D342" s="8" t="s">
        <v>130</v>
      </c>
      <c r="E342" s="38" t="s">
        <v>189</v>
      </c>
      <c r="F342" s="38">
        <v>8028972882</v>
      </c>
      <c r="G342" s="39">
        <v>175</v>
      </c>
      <c r="H342" s="282">
        <v>715</v>
      </c>
      <c r="I342" s="14">
        <v>150</v>
      </c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7">
        <v>45195</v>
      </c>
      <c r="B343" s="8" t="s">
        <v>143</v>
      </c>
      <c r="C343" s="8" t="s">
        <v>122</v>
      </c>
      <c r="D343" s="8" t="s">
        <v>130</v>
      </c>
      <c r="E343" s="38" t="s">
        <v>932</v>
      </c>
      <c r="F343" s="38">
        <v>8028975988</v>
      </c>
      <c r="G343" s="39">
        <v>643.83000000000004</v>
      </c>
      <c r="H343" s="278">
        <v>733</v>
      </c>
      <c r="I343" s="14">
        <v>630</v>
      </c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7">
        <v>45196</v>
      </c>
      <c r="B344" s="8" t="s">
        <v>344</v>
      </c>
      <c r="C344" s="8" t="s">
        <v>181</v>
      </c>
      <c r="D344" s="8" t="s">
        <v>130</v>
      </c>
      <c r="E344" s="38" t="s">
        <v>217</v>
      </c>
      <c r="F344" s="38">
        <v>8028983135</v>
      </c>
      <c r="G344" s="39">
        <v>250</v>
      </c>
      <c r="H344" s="282">
        <v>715</v>
      </c>
      <c r="I344" s="14">
        <v>200</v>
      </c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7">
        <v>45196</v>
      </c>
      <c r="B345" s="8" t="s">
        <v>341</v>
      </c>
      <c r="C345" s="8" t="s">
        <v>109</v>
      </c>
      <c r="D345" s="8" t="s">
        <v>130</v>
      </c>
      <c r="E345" s="38" t="s">
        <v>217</v>
      </c>
      <c r="F345" s="38">
        <v>8028983124</v>
      </c>
      <c r="G345" s="39">
        <v>250</v>
      </c>
      <c r="H345" s="278">
        <v>733</v>
      </c>
      <c r="I345" s="14">
        <v>200</v>
      </c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7">
        <v>45196</v>
      </c>
      <c r="B346" s="8" t="s">
        <v>149</v>
      </c>
      <c r="C346" s="8" t="s">
        <v>136</v>
      </c>
      <c r="D346" s="8" t="s">
        <v>130</v>
      </c>
      <c r="E346" s="38" t="s">
        <v>217</v>
      </c>
      <c r="F346" s="38">
        <v>8028983017</v>
      </c>
      <c r="G346" s="39">
        <v>250</v>
      </c>
      <c r="H346" s="282">
        <v>715</v>
      </c>
      <c r="I346" s="14">
        <v>200</v>
      </c>
      <c r="J346" s="77"/>
      <c r="L346" s="2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7">
        <v>45196</v>
      </c>
      <c r="B347" s="8" t="s">
        <v>678</v>
      </c>
      <c r="C347" s="8" t="s">
        <v>213</v>
      </c>
      <c r="D347" s="8" t="s">
        <v>130</v>
      </c>
      <c r="E347" s="38" t="s">
        <v>134</v>
      </c>
      <c r="F347" s="38">
        <v>8028977678</v>
      </c>
      <c r="G347" s="39">
        <v>250</v>
      </c>
      <c r="H347" s="282">
        <v>715</v>
      </c>
      <c r="I347" s="14">
        <v>230</v>
      </c>
      <c r="J347" s="77"/>
      <c r="L347" s="28"/>
      <c r="M347" s="8"/>
      <c r="N347" s="8"/>
      <c r="O347" s="8"/>
      <c r="P347" s="8"/>
      <c r="Q347" s="8"/>
      <c r="R347" s="14"/>
      <c r="S347" s="14"/>
      <c r="T347" s="14"/>
    </row>
    <row r="348" spans="1:20" x14ac:dyDescent="0.25">
      <c r="A348" s="7">
        <v>45196</v>
      </c>
      <c r="B348" s="8" t="s">
        <v>125</v>
      </c>
      <c r="C348" s="8" t="s">
        <v>133</v>
      </c>
      <c r="D348" s="8" t="s">
        <v>130</v>
      </c>
      <c r="E348" s="38" t="s">
        <v>134</v>
      </c>
      <c r="F348" s="38">
        <v>8028977682</v>
      </c>
      <c r="G348" s="39">
        <v>265</v>
      </c>
      <c r="H348" s="282">
        <v>715</v>
      </c>
      <c r="I348" s="14">
        <v>230</v>
      </c>
      <c r="J348" s="77"/>
      <c r="L348" s="28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>
        <v>45196</v>
      </c>
      <c r="B349" s="8" t="s">
        <v>123</v>
      </c>
      <c r="C349" s="8" t="s">
        <v>141</v>
      </c>
      <c r="D349" s="8" t="s">
        <v>130</v>
      </c>
      <c r="E349" s="38" t="s">
        <v>217</v>
      </c>
      <c r="F349" s="38">
        <v>8028983141</v>
      </c>
      <c r="G349" s="39">
        <v>175</v>
      </c>
      <c r="H349" s="282">
        <v>715</v>
      </c>
      <c r="I349" s="14">
        <v>150</v>
      </c>
      <c r="J349" s="77"/>
      <c r="L349" s="28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>
        <v>45197</v>
      </c>
      <c r="B350" s="8" t="s">
        <v>344</v>
      </c>
      <c r="C350" s="8" t="s">
        <v>181</v>
      </c>
      <c r="D350" s="8" t="s">
        <v>130</v>
      </c>
      <c r="E350" s="38" t="s">
        <v>822</v>
      </c>
      <c r="F350" s="38">
        <v>8028989968</v>
      </c>
      <c r="G350" s="39">
        <v>320.61</v>
      </c>
      <c r="H350" s="278">
        <v>733</v>
      </c>
      <c r="I350" s="14">
        <v>310</v>
      </c>
      <c r="J350" s="77"/>
      <c r="L350" s="2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>
        <v>45197</v>
      </c>
      <c r="B351" s="8" t="s">
        <v>678</v>
      </c>
      <c r="C351" s="8" t="s">
        <v>144</v>
      </c>
      <c r="D351" s="8" t="s">
        <v>130</v>
      </c>
      <c r="E351" s="38" t="s">
        <v>822</v>
      </c>
      <c r="F351" s="38">
        <v>8028989962</v>
      </c>
      <c r="G351" s="39">
        <v>297.64999999999998</v>
      </c>
      <c r="H351" s="282">
        <v>715</v>
      </c>
      <c r="I351" s="14">
        <v>290</v>
      </c>
      <c r="J351" s="77"/>
      <c r="L351" s="28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7">
        <v>45197</v>
      </c>
      <c r="B352" s="8" t="s">
        <v>149</v>
      </c>
      <c r="C352" s="8" t="s">
        <v>136</v>
      </c>
      <c r="D352" s="8" t="s">
        <v>130</v>
      </c>
      <c r="E352" s="38" t="s">
        <v>427</v>
      </c>
      <c r="F352" s="38">
        <v>8028985907</v>
      </c>
      <c r="G352" s="39">
        <v>448.1</v>
      </c>
      <c r="H352" s="282">
        <v>715</v>
      </c>
      <c r="I352" s="14">
        <v>415</v>
      </c>
      <c r="J352" s="77"/>
      <c r="L352" s="28"/>
      <c r="M352" s="8"/>
      <c r="N352" s="8"/>
      <c r="O352" s="8"/>
      <c r="P352" s="8"/>
      <c r="Q352" s="8"/>
      <c r="R352" s="14"/>
      <c r="S352" s="14"/>
      <c r="T352" s="14"/>
    </row>
    <row r="353" spans="1:20" x14ac:dyDescent="0.25">
      <c r="A353" s="7">
        <v>45198</v>
      </c>
      <c r="B353" s="8" t="s">
        <v>123</v>
      </c>
      <c r="C353" s="8" t="s">
        <v>141</v>
      </c>
      <c r="D353" s="8" t="s">
        <v>130</v>
      </c>
      <c r="E353" s="38" t="s">
        <v>217</v>
      </c>
      <c r="F353" s="38">
        <v>8028994532</v>
      </c>
      <c r="G353" s="39">
        <v>250</v>
      </c>
      <c r="H353" s="282">
        <v>715</v>
      </c>
      <c r="I353" s="14">
        <v>200</v>
      </c>
      <c r="J353" s="77"/>
      <c r="L353" s="28"/>
      <c r="M353" s="8"/>
      <c r="N353" s="8"/>
      <c r="O353" s="8"/>
      <c r="P353" s="8"/>
      <c r="Q353" s="8"/>
      <c r="R353" s="14"/>
      <c r="S353" s="14"/>
      <c r="T353" s="14"/>
    </row>
    <row r="354" spans="1:20" x14ac:dyDescent="0.25">
      <c r="A354" s="7">
        <v>45198</v>
      </c>
      <c r="B354" s="8" t="s">
        <v>341</v>
      </c>
      <c r="C354" s="8" t="s">
        <v>109</v>
      </c>
      <c r="D354" s="8" t="s">
        <v>130</v>
      </c>
      <c r="E354" s="38" t="s">
        <v>217</v>
      </c>
      <c r="F354" s="38">
        <v>8028994506</v>
      </c>
      <c r="G354" s="39">
        <v>250</v>
      </c>
      <c r="H354" s="282">
        <v>715</v>
      </c>
      <c r="I354" s="14">
        <v>200</v>
      </c>
      <c r="J354" s="77"/>
      <c r="L354" s="28"/>
      <c r="M354" s="8"/>
      <c r="N354" s="8"/>
      <c r="O354" s="8"/>
      <c r="P354" s="8"/>
      <c r="Q354" s="8"/>
      <c r="R354" s="14"/>
      <c r="S354" s="14"/>
      <c r="T354" s="14"/>
    </row>
    <row r="355" spans="1:20" x14ac:dyDescent="0.25">
      <c r="A355" s="7"/>
      <c r="B355" s="8"/>
      <c r="C355" s="8"/>
      <c r="D355" s="8"/>
      <c r="E355" s="8"/>
      <c r="F355" s="8"/>
      <c r="G355" s="14"/>
      <c r="H355" s="14"/>
      <c r="I355" s="14"/>
      <c r="J355" s="77"/>
      <c r="L355" s="28"/>
      <c r="M355" s="8"/>
      <c r="N355" s="8"/>
      <c r="O355" s="8"/>
      <c r="P355" s="8"/>
      <c r="Q355" s="8"/>
      <c r="R355" s="14"/>
      <c r="S355" s="14"/>
      <c r="T355" s="14"/>
    </row>
    <row r="356" spans="1:20" x14ac:dyDescent="0.25">
      <c r="A356" s="7"/>
      <c r="B356" s="8"/>
      <c r="C356" s="8"/>
      <c r="D356" s="8"/>
      <c r="E356" s="8"/>
      <c r="F356" s="8"/>
      <c r="G356" s="14"/>
      <c r="H356" s="14"/>
      <c r="I356" s="14"/>
      <c r="J356" s="77"/>
      <c r="L356" s="28"/>
      <c r="M356" s="8"/>
      <c r="N356" s="8"/>
      <c r="O356" s="8"/>
      <c r="P356" s="8"/>
      <c r="Q356" s="8"/>
      <c r="R356" s="14"/>
      <c r="S356" s="14"/>
      <c r="T356" s="14"/>
    </row>
    <row r="357" spans="1:20" x14ac:dyDescent="0.25">
      <c r="A357" s="7"/>
      <c r="B357" s="8"/>
      <c r="C357" s="8"/>
      <c r="D357" s="8"/>
      <c r="E357" s="8"/>
      <c r="F357" s="8"/>
      <c r="G357" s="14"/>
      <c r="H357" s="14"/>
      <c r="I357" s="14"/>
      <c r="J357" s="77"/>
      <c r="L357" s="28"/>
      <c r="M357" s="8"/>
      <c r="N357" s="8"/>
      <c r="O357" s="8"/>
      <c r="P357" s="8"/>
      <c r="Q357" s="8"/>
      <c r="R357" s="14"/>
      <c r="S357" s="14"/>
      <c r="T357" s="14"/>
    </row>
    <row r="358" spans="1:20" x14ac:dyDescent="0.25">
      <c r="A358" s="7"/>
      <c r="B358" s="8"/>
      <c r="C358" s="8"/>
      <c r="D358" s="8"/>
      <c r="E358" s="8"/>
      <c r="F358" s="8"/>
      <c r="G358" s="14"/>
      <c r="H358" s="14"/>
      <c r="I358" s="14"/>
      <c r="J358" s="77"/>
      <c r="L358" s="8"/>
      <c r="M358" s="8"/>
      <c r="N358" s="8"/>
      <c r="O358" s="8"/>
      <c r="P358" s="8"/>
      <c r="Q358" s="8"/>
      <c r="R358" s="14"/>
      <c r="S358" s="14"/>
      <c r="T358" s="14"/>
    </row>
    <row r="359" spans="1:20" x14ac:dyDescent="0.25">
      <c r="A359" s="8"/>
      <c r="B359" s="8"/>
      <c r="C359" s="8"/>
      <c r="D359" s="8"/>
      <c r="E359" s="8"/>
      <c r="F359" s="12" t="s">
        <v>14</v>
      </c>
      <c r="G359" s="13">
        <f>SUM(G289:G358)</f>
        <v>16911.059999999998</v>
      </c>
      <c r="H359" s="14"/>
      <c r="I359" s="16">
        <f>SUM(I289:I358)</f>
        <v>14850.25</v>
      </c>
      <c r="J359" s="79"/>
      <c r="L359" s="8"/>
      <c r="M359" s="8"/>
      <c r="N359" s="8"/>
      <c r="O359" s="8"/>
      <c r="P359" s="8"/>
      <c r="Q359" s="12" t="s">
        <v>14</v>
      </c>
      <c r="R359" s="13">
        <f>SUM(R289:R358)</f>
        <v>11626.49</v>
      </c>
      <c r="S359" s="14"/>
      <c r="T359" s="16">
        <f>SUM(T289:T358)</f>
        <v>9795</v>
      </c>
    </row>
    <row r="360" spans="1:20" x14ac:dyDescent="0.25">
      <c r="A360" s="8"/>
      <c r="B360" s="8"/>
      <c r="C360" s="8"/>
      <c r="D360" s="8"/>
      <c r="E360" s="8"/>
      <c r="F360" s="12" t="s">
        <v>35</v>
      </c>
      <c r="G360" s="13">
        <f>G359*0.97</f>
        <v>16403.728199999998</v>
      </c>
      <c r="H360" s="14"/>
      <c r="I360" s="14"/>
      <c r="J360" s="77"/>
      <c r="L360" s="8"/>
      <c r="M360" s="8"/>
      <c r="N360" s="8"/>
      <c r="O360" s="8"/>
      <c r="P360" s="8"/>
      <c r="Q360" s="12" t="s">
        <v>35</v>
      </c>
      <c r="R360" s="13">
        <f>R359*0.97</f>
        <v>11277.695299999999</v>
      </c>
      <c r="S360" s="14"/>
      <c r="T360" s="14"/>
    </row>
    <row r="361" spans="1:20" x14ac:dyDescent="0.25">
      <c r="A361" s="8"/>
      <c r="B361" s="8"/>
      <c r="C361" s="8"/>
      <c r="D361" s="8"/>
      <c r="E361" s="324" t="s">
        <v>18</v>
      </c>
      <c r="F361" s="325"/>
      <c r="G361" s="325"/>
      <c r="H361" s="326"/>
      <c r="I361" s="30">
        <f>G360-I359</f>
        <v>1553.4781999999977</v>
      </c>
      <c r="J361" s="80"/>
      <c r="L361" s="8"/>
      <c r="M361" s="8"/>
      <c r="N361" s="8"/>
      <c r="O361" s="8"/>
      <c r="P361" s="324" t="s">
        <v>18</v>
      </c>
      <c r="Q361" s="325"/>
      <c r="R361" s="325"/>
      <c r="S361" s="326"/>
      <c r="T361" s="30">
        <f>R360-T359</f>
        <v>1482.6952999999994</v>
      </c>
    </row>
    <row r="362" spans="1:20" x14ac:dyDescent="0.25">
      <c r="A362" s="8"/>
      <c r="B362" s="8"/>
      <c r="C362" s="8"/>
      <c r="D362" s="8"/>
      <c r="E362" s="8"/>
      <c r="F362" s="8"/>
      <c r="G362" s="14"/>
      <c r="H362" s="14"/>
      <c r="I362" s="14"/>
      <c r="J362" s="77"/>
      <c r="L362" s="8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G363" s="36"/>
      <c r="H363" s="36"/>
    </row>
    <row r="370" spans="1:20" ht="26.25" x14ac:dyDescent="0.4">
      <c r="C370" s="323" t="s">
        <v>96</v>
      </c>
      <c r="D370" s="323"/>
      <c r="E370" s="323"/>
      <c r="N370" s="323" t="s">
        <v>0</v>
      </c>
      <c r="O370" s="323"/>
      <c r="P370" s="323"/>
    </row>
    <row r="371" spans="1:20" x14ac:dyDescent="0.25">
      <c r="A371" s="5" t="s">
        <v>26</v>
      </c>
      <c r="B371" s="5" t="s">
        <v>2</v>
      </c>
      <c r="C371" s="5" t="s">
        <v>3</v>
      </c>
      <c r="D371" s="5" t="s">
        <v>4</v>
      </c>
      <c r="E371" s="5" t="s">
        <v>5</v>
      </c>
      <c r="F371" s="5" t="s">
        <v>31</v>
      </c>
      <c r="G371" s="5" t="s">
        <v>7</v>
      </c>
      <c r="H371" s="5"/>
      <c r="I371" s="5" t="s">
        <v>33</v>
      </c>
      <c r="J371" s="76"/>
      <c r="L371" s="5" t="s">
        <v>26</v>
      </c>
      <c r="M371" s="5" t="s">
        <v>2</v>
      </c>
      <c r="N371" s="5" t="s">
        <v>3</v>
      </c>
      <c r="O371" s="5" t="s">
        <v>4</v>
      </c>
      <c r="P371" s="5" t="s">
        <v>5</v>
      </c>
      <c r="Q371" s="5" t="s">
        <v>31</v>
      </c>
      <c r="R371" s="5" t="s">
        <v>7</v>
      </c>
      <c r="S371" s="5"/>
      <c r="T371" s="5" t="s">
        <v>33</v>
      </c>
    </row>
    <row r="372" spans="1:20" x14ac:dyDescent="0.25">
      <c r="A372" s="7">
        <v>45231</v>
      </c>
      <c r="B372" s="8" t="s">
        <v>426</v>
      </c>
      <c r="C372" s="8" t="s">
        <v>181</v>
      </c>
      <c r="D372" s="8" t="s">
        <v>437</v>
      </c>
      <c r="E372" s="38" t="s">
        <v>217</v>
      </c>
      <c r="F372" s="38">
        <v>8029111800</v>
      </c>
      <c r="G372" s="14">
        <v>250</v>
      </c>
      <c r="H372" s="305">
        <v>754</v>
      </c>
      <c r="I372" s="14">
        <v>200</v>
      </c>
      <c r="J372" s="77"/>
      <c r="L372" s="7"/>
      <c r="M372" s="8"/>
      <c r="N372" s="8"/>
      <c r="O372" s="8"/>
      <c r="P372" s="8"/>
      <c r="Q372" s="8"/>
      <c r="R372" s="14"/>
      <c r="S372" s="14"/>
      <c r="T372" s="14"/>
    </row>
    <row r="373" spans="1:20" x14ac:dyDescent="0.25">
      <c r="A373" s="7">
        <v>45233</v>
      </c>
      <c r="B373" s="8" t="s">
        <v>1025</v>
      </c>
      <c r="C373" s="8" t="s">
        <v>1026</v>
      </c>
      <c r="D373" s="8" t="s">
        <v>437</v>
      </c>
      <c r="E373" s="38" t="s">
        <v>217</v>
      </c>
      <c r="F373" s="38">
        <v>8029117281</v>
      </c>
      <c r="G373" s="14">
        <v>250</v>
      </c>
      <c r="H373" s="305">
        <v>754</v>
      </c>
      <c r="I373" s="14">
        <v>200</v>
      </c>
      <c r="J373" s="77"/>
      <c r="L373" s="7"/>
      <c r="M373" s="8"/>
      <c r="N373" s="8"/>
      <c r="O373" s="8"/>
      <c r="P373" s="8"/>
      <c r="Q373" s="8"/>
      <c r="R373" s="14"/>
      <c r="S373" s="14"/>
      <c r="T373" s="14"/>
    </row>
    <row r="374" spans="1:20" x14ac:dyDescent="0.25">
      <c r="A374" s="7">
        <v>45236</v>
      </c>
      <c r="B374" s="8" t="s">
        <v>818</v>
      </c>
      <c r="C374" s="8" t="s">
        <v>136</v>
      </c>
      <c r="D374" s="8" t="s">
        <v>437</v>
      </c>
      <c r="E374" s="8" t="s">
        <v>217</v>
      </c>
      <c r="F374" s="38">
        <v>8029118175</v>
      </c>
      <c r="G374" s="14">
        <v>250</v>
      </c>
      <c r="H374" s="174">
        <v>763</v>
      </c>
      <c r="I374" s="14">
        <v>200</v>
      </c>
      <c r="J374" s="77"/>
      <c r="L374" s="7"/>
      <c r="M374" s="8"/>
      <c r="N374" s="8"/>
      <c r="O374" s="8"/>
      <c r="P374" s="8"/>
      <c r="Q374" s="8"/>
      <c r="R374" s="14"/>
      <c r="S374" s="14"/>
      <c r="T374" s="14"/>
    </row>
    <row r="375" spans="1:20" x14ac:dyDescent="0.25">
      <c r="A375" s="7">
        <v>45236</v>
      </c>
      <c r="B375" s="8" t="s">
        <v>326</v>
      </c>
      <c r="C375" s="8" t="s">
        <v>141</v>
      </c>
      <c r="D375" s="8" t="s">
        <v>437</v>
      </c>
      <c r="E375" s="8" t="s">
        <v>217</v>
      </c>
      <c r="F375" s="38">
        <v>8029122891</v>
      </c>
      <c r="G375" s="14">
        <v>175</v>
      </c>
      <c r="H375" s="174">
        <v>763</v>
      </c>
      <c r="I375" s="14">
        <v>150</v>
      </c>
      <c r="J375" s="77"/>
      <c r="L375" s="7"/>
      <c r="M375" s="8"/>
      <c r="N375" s="8"/>
      <c r="O375" s="8"/>
      <c r="P375" s="8"/>
      <c r="Q375" s="8"/>
      <c r="R375" s="14"/>
      <c r="S375" s="14"/>
      <c r="T375" s="14"/>
    </row>
    <row r="376" spans="1:20" x14ac:dyDescent="0.25">
      <c r="A376" s="37">
        <v>45237</v>
      </c>
      <c r="B376" s="38" t="s">
        <v>326</v>
      </c>
      <c r="C376" s="38" t="s">
        <v>141</v>
      </c>
      <c r="D376" s="38" t="s">
        <v>437</v>
      </c>
      <c r="E376" s="38" t="s">
        <v>189</v>
      </c>
      <c r="F376" s="38">
        <v>8029125293</v>
      </c>
      <c r="G376" s="39">
        <v>175</v>
      </c>
      <c r="H376" s="174">
        <v>763</v>
      </c>
      <c r="I376" s="39">
        <v>150</v>
      </c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>
        <v>45238</v>
      </c>
      <c r="B377" s="38" t="s">
        <v>743</v>
      </c>
      <c r="C377" s="38" t="s">
        <v>109</v>
      </c>
      <c r="D377" s="38" t="s">
        <v>437</v>
      </c>
      <c r="E377" s="38" t="s">
        <v>217</v>
      </c>
      <c r="F377" s="38">
        <v>8029131918</v>
      </c>
      <c r="G377" s="39">
        <v>250</v>
      </c>
      <c r="H377" s="174">
        <v>763</v>
      </c>
      <c r="I377" s="39">
        <v>200</v>
      </c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>
        <v>45238</v>
      </c>
      <c r="B378" s="38" t="s">
        <v>12</v>
      </c>
      <c r="C378" s="38" t="s">
        <v>144</v>
      </c>
      <c r="D378" s="38" t="s">
        <v>437</v>
      </c>
      <c r="E378" s="38" t="s">
        <v>217</v>
      </c>
      <c r="F378" s="38">
        <v>8029131934</v>
      </c>
      <c r="G378" s="39">
        <v>250</v>
      </c>
      <c r="H378" s="174">
        <v>763</v>
      </c>
      <c r="I378" s="39">
        <v>200</v>
      </c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>
        <v>45240</v>
      </c>
      <c r="B379" s="38" t="s">
        <v>743</v>
      </c>
      <c r="C379" s="38" t="s">
        <v>109</v>
      </c>
      <c r="D379" s="38" t="s">
        <v>437</v>
      </c>
      <c r="E379" s="38" t="s">
        <v>217</v>
      </c>
      <c r="F379" s="38">
        <v>8029141887</v>
      </c>
      <c r="G379" s="39">
        <v>250</v>
      </c>
      <c r="H379" s="174">
        <v>763</v>
      </c>
      <c r="I379" s="39">
        <v>200</v>
      </c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>
        <v>45240</v>
      </c>
      <c r="B380" s="38" t="s">
        <v>818</v>
      </c>
      <c r="C380" s="38" t="s">
        <v>1043</v>
      </c>
      <c r="D380" s="38" t="s">
        <v>437</v>
      </c>
      <c r="E380" s="38" t="s">
        <v>217</v>
      </c>
      <c r="F380" s="38">
        <v>8029141892</v>
      </c>
      <c r="G380" s="39">
        <v>250</v>
      </c>
      <c r="H380" s="174">
        <v>763</v>
      </c>
      <c r="I380" s="39">
        <v>200</v>
      </c>
      <c r="J380" s="78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>
        <v>45240</v>
      </c>
      <c r="B381" s="38" t="s">
        <v>12</v>
      </c>
      <c r="C381" s="38" t="s">
        <v>144</v>
      </c>
      <c r="D381" s="38" t="s">
        <v>437</v>
      </c>
      <c r="E381" s="38" t="s">
        <v>217</v>
      </c>
      <c r="F381" s="38">
        <v>8029141908</v>
      </c>
      <c r="G381" s="39">
        <v>250</v>
      </c>
      <c r="H381" s="174">
        <v>763</v>
      </c>
      <c r="I381" s="39">
        <v>200</v>
      </c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>
        <v>45243</v>
      </c>
      <c r="B382" s="38" t="s">
        <v>743</v>
      </c>
      <c r="C382" s="38" t="s">
        <v>109</v>
      </c>
      <c r="D382" s="38" t="s">
        <v>437</v>
      </c>
      <c r="E382" s="38" t="s">
        <v>217</v>
      </c>
      <c r="F382" s="38">
        <v>8029147671</v>
      </c>
      <c r="G382" s="39">
        <v>250</v>
      </c>
      <c r="H382" s="310">
        <v>769</v>
      </c>
      <c r="I382" s="39">
        <v>200</v>
      </c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>
        <v>45243</v>
      </c>
      <c r="B383" s="38" t="s">
        <v>818</v>
      </c>
      <c r="C383" s="38" t="s">
        <v>136</v>
      </c>
      <c r="D383" s="38" t="s">
        <v>437</v>
      </c>
      <c r="E383" s="38" t="s">
        <v>217</v>
      </c>
      <c r="F383" s="38">
        <v>8029147658</v>
      </c>
      <c r="G383" s="39">
        <v>250</v>
      </c>
      <c r="H383" s="310">
        <v>769</v>
      </c>
      <c r="I383" s="39">
        <v>200</v>
      </c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>
        <v>45243</v>
      </c>
      <c r="B384" s="38" t="s">
        <v>426</v>
      </c>
      <c r="C384" s="38" t="s">
        <v>181</v>
      </c>
      <c r="D384" s="38" t="s">
        <v>437</v>
      </c>
      <c r="E384" s="38" t="s">
        <v>217</v>
      </c>
      <c r="F384" s="38">
        <v>8029147696</v>
      </c>
      <c r="G384" s="39">
        <v>250</v>
      </c>
      <c r="H384" s="310">
        <v>769</v>
      </c>
      <c r="I384" s="39">
        <v>200</v>
      </c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>
        <v>45243</v>
      </c>
      <c r="B385" s="38" t="s">
        <v>326</v>
      </c>
      <c r="C385" s="38" t="s">
        <v>141</v>
      </c>
      <c r="D385" s="38" t="s">
        <v>437</v>
      </c>
      <c r="E385" s="38" t="s">
        <v>217</v>
      </c>
      <c r="F385" s="38">
        <v>8029147687</v>
      </c>
      <c r="G385" s="39">
        <v>250</v>
      </c>
      <c r="H385" s="310">
        <v>769</v>
      </c>
      <c r="I385" s="39">
        <v>200</v>
      </c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>
        <v>45244</v>
      </c>
      <c r="B386" s="38" t="s">
        <v>426</v>
      </c>
      <c r="C386" s="38" t="s">
        <v>181</v>
      </c>
      <c r="D386" s="38" t="s">
        <v>437</v>
      </c>
      <c r="E386" s="38" t="s">
        <v>189</v>
      </c>
      <c r="F386" s="38">
        <v>8029149052</v>
      </c>
      <c r="G386" s="39">
        <v>175</v>
      </c>
      <c r="H386" s="310">
        <v>769</v>
      </c>
      <c r="I386" s="39">
        <v>150</v>
      </c>
      <c r="J386" s="78"/>
      <c r="K386" s="3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>
        <v>45244</v>
      </c>
      <c r="B387" s="38" t="s">
        <v>326</v>
      </c>
      <c r="C387" s="38" t="s">
        <v>141</v>
      </c>
      <c r="D387" s="38" t="s">
        <v>437</v>
      </c>
      <c r="E387" s="38" t="s">
        <v>189</v>
      </c>
      <c r="F387" s="38">
        <v>8029152462</v>
      </c>
      <c r="G387" s="39">
        <v>175</v>
      </c>
      <c r="H387" s="310">
        <v>769</v>
      </c>
      <c r="I387" s="39">
        <v>150</v>
      </c>
      <c r="J387" s="78"/>
      <c r="K387" s="3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>
        <v>45245</v>
      </c>
      <c r="B388" s="38" t="s">
        <v>743</v>
      </c>
      <c r="C388" s="38" t="s">
        <v>109</v>
      </c>
      <c r="D388" s="38" t="s">
        <v>437</v>
      </c>
      <c r="E388" s="38" t="s">
        <v>1046</v>
      </c>
      <c r="F388" s="38">
        <v>8029155195</v>
      </c>
      <c r="G388" s="39">
        <v>694.78</v>
      </c>
      <c r="H388" s="310">
        <v>769</v>
      </c>
      <c r="I388" s="39">
        <v>650</v>
      </c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>
        <v>45245</v>
      </c>
      <c r="B389" s="38" t="s">
        <v>818</v>
      </c>
      <c r="C389" s="38" t="s">
        <v>136</v>
      </c>
      <c r="D389" s="38" t="s">
        <v>437</v>
      </c>
      <c r="E389" s="38" t="s">
        <v>217</v>
      </c>
      <c r="F389" s="38">
        <v>8029156337</v>
      </c>
      <c r="G389" s="39">
        <v>250</v>
      </c>
      <c r="H389" s="310">
        <v>769</v>
      </c>
      <c r="I389" s="39">
        <v>200</v>
      </c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>
        <v>45245</v>
      </c>
      <c r="B390" s="38" t="s">
        <v>426</v>
      </c>
      <c r="C390" s="38" t="s">
        <v>181</v>
      </c>
      <c r="D390" s="38" t="s">
        <v>437</v>
      </c>
      <c r="E390" s="38" t="s">
        <v>217</v>
      </c>
      <c r="F390" s="38">
        <v>8029156326</v>
      </c>
      <c r="G390" s="39">
        <v>250</v>
      </c>
      <c r="H390" s="39"/>
      <c r="I390" s="39">
        <v>200</v>
      </c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>
        <v>45245</v>
      </c>
      <c r="B391" s="38" t="s">
        <v>326</v>
      </c>
      <c r="C391" s="38" t="s">
        <v>141</v>
      </c>
      <c r="D391" s="38" t="s">
        <v>437</v>
      </c>
      <c r="E391" s="38" t="s">
        <v>217</v>
      </c>
      <c r="F391" s="38">
        <v>8029156385</v>
      </c>
      <c r="G391" s="39">
        <v>250</v>
      </c>
      <c r="H391" s="310">
        <v>769</v>
      </c>
      <c r="I391" s="39">
        <v>200</v>
      </c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>
        <v>45247</v>
      </c>
      <c r="B392" s="37" t="s">
        <v>743</v>
      </c>
      <c r="C392" s="37" t="s">
        <v>109</v>
      </c>
      <c r="D392" s="37" t="s">
        <v>437</v>
      </c>
      <c r="E392" s="37" t="s">
        <v>217</v>
      </c>
      <c r="F392" s="38">
        <v>8029164884</v>
      </c>
      <c r="G392" s="39">
        <v>250</v>
      </c>
      <c r="H392" s="39"/>
      <c r="I392" s="39">
        <v>200</v>
      </c>
      <c r="J392" s="78"/>
      <c r="L392" s="37"/>
      <c r="M392" s="37"/>
      <c r="N392" s="37"/>
      <c r="O392" s="37"/>
      <c r="P392" s="37"/>
      <c r="Q392" s="38"/>
      <c r="R392" s="39"/>
      <c r="S392" s="39"/>
      <c r="T392" s="39"/>
    </row>
    <row r="393" spans="1:20" x14ac:dyDescent="0.25">
      <c r="A393" s="37">
        <v>45247</v>
      </c>
      <c r="B393" s="38" t="s">
        <v>818</v>
      </c>
      <c r="C393" s="38" t="s">
        <v>136</v>
      </c>
      <c r="D393" s="38" t="s">
        <v>437</v>
      </c>
      <c r="E393" s="38" t="s">
        <v>217</v>
      </c>
      <c r="F393" s="38">
        <v>8029164870</v>
      </c>
      <c r="G393" s="39">
        <v>250</v>
      </c>
      <c r="H393" s="39"/>
      <c r="I393" s="39">
        <v>200</v>
      </c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>
        <v>45250</v>
      </c>
      <c r="B394" s="38" t="s">
        <v>743</v>
      </c>
      <c r="C394" s="38" t="s">
        <v>109</v>
      </c>
      <c r="D394" s="38" t="s">
        <v>437</v>
      </c>
      <c r="E394" s="38" t="s">
        <v>217</v>
      </c>
      <c r="F394" s="38"/>
      <c r="G394" s="39">
        <v>250</v>
      </c>
      <c r="H394" s="39"/>
      <c r="I394" s="39">
        <v>200</v>
      </c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>
        <v>45250</v>
      </c>
      <c r="B395" s="38" t="s">
        <v>818</v>
      </c>
      <c r="C395" s="38" t="s">
        <v>136</v>
      </c>
      <c r="D395" s="38" t="s">
        <v>437</v>
      </c>
      <c r="E395" s="38" t="s">
        <v>217</v>
      </c>
      <c r="F395" s="38"/>
      <c r="G395" s="39">
        <v>250</v>
      </c>
      <c r="H395" s="39"/>
      <c r="I395" s="39">
        <v>200</v>
      </c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>
        <v>45250</v>
      </c>
      <c r="B396" s="38" t="s">
        <v>326</v>
      </c>
      <c r="C396" s="38" t="s">
        <v>141</v>
      </c>
      <c r="D396" s="38" t="s">
        <v>437</v>
      </c>
      <c r="E396" s="38" t="s">
        <v>217</v>
      </c>
      <c r="F396" s="38"/>
      <c r="G396" s="39">
        <v>250</v>
      </c>
      <c r="H396" s="39"/>
      <c r="I396" s="39">
        <v>200</v>
      </c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>
        <v>45250</v>
      </c>
      <c r="B397" s="38" t="s">
        <v>426</v>
      </c>
      <c r="C397" s="38" t="s">
        <v>181</v>
      </c>
      <c r="D397" s="38" t="s">
        <v>437</v>
      </c>
      <c r="E397" s="38" t="s">
        <v>217</v>
      </c>
      <c r="F397" s="38"/>
      <c r="G397" s="39">
        <v>250</v>
      </c>
      <c r="H397" s="39"/>
      <c r="I397" s="39">
        <v>200</v>
      </c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>
        <v>45250</v>
      </c>
      <c r="B398" s="38" t="s">
        <v>12</v>
      </c>
      <c r="C398" s="38" t="s">
        <v>144</v>
      </c>
      <c r="D398" s="38" t="s">
        <v>437</v>
      </c>
      <c r="E398" s="38" t="s">
        <v>217</v>
      </c>
      <c r="F398" s="38"/>
      <c r="G398" s="39">
        <v>175</v>
      </c>
      <c r="H398" s="39"/>
      <c r="I398" s="39">
        <v>150</v>
      </c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>
        <v>45250</v>
      </c>
      <c r="B399" s="38" t="s">
        <v>689</v>
      </c>
      <c r="C399" s="38" t="s">
        <v>122</v>
      </c>
      <c r="D399" s="38" t="s">
        <v>437</v>
      </c>
      <c r="E399" s="38" t="s">
        <v>217</v>
      </c>
      <c r="F399" s="38"/>
      <c r="G399" s="39">
        <v>175</v>
      </c>
      <c r="H399" s="39"/>
      <c r="I399" s="39">
        <v>150</v>
      </c>
      <c r="J399" s="78"/>
      <c r="L399" s="37"/>
      <c r="M399" s="38"/>
      <c r="N399" s="38"/>
      <c r="O399" s="38"/>
      <c r="P399" s="38"/>
      <c r="Q399" s="38"/>
      <c r="R399" s="39"/>
      <c r="S399" s="39"/>
      <c r="T399" s="39"/>
    </row>
    <row r="400" spans="1:20" x14ac:dyDescent="0.25">
      <c r="A400" s="37">
        <v>45251</v>
      </c>
      <c r="B400" s="38" t="s">
        <v>13</v>
      </c>
      <c r="C400" s="38" t="s">
        <v>126</v>
      </c>
      <c r="D400" s="38" t="s">
        <v>437</v>
      </c>
      <c r="E400" s="38" t="s">
        <v>189</v>
      </c>
      <c r="F400" s="38"/>
      <c r="G400" s="39">
        <v>175</v>
      </c>
      <c r="H400" s="39"/>
      <c r="I400" s="39">
        <v>150</v>
      </c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>
        <v>45251</v>
      </c>
      <c r="B401" s="38" t="s">
        <v>689</v>
      </c>
      <c r="C401" s="38" t="s">
        <v>122</v>
      </c>
      <c r="D401" s="38" t="s">
        <v>437</v>
      </c>
      <c r="E401" s="38" t="s">
        <v>189</v>
      </c>
      <c r="F401" s="38"/>
      <c r="G401" s="39">
        <v>175</v>
      </c>
      <c r="H401" s="39"/>
      <c r="I401" s="39">
        <v>150</v>
      </c>
      <c r="J401" s="78"/>
      <c r="L401" s="37"/>
      <c r="M401" s="38"/>
      <c r="N401" s="38"/>
      <c r="O401" s="38"/>
      <c r="P401" s="38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37"/>
      <c r="B409" s="38"/>
      <c r="C409" s="38"/>
      <c r="D409" s="38"/>
      <c r="E409" s="38"/>
      <c r="F409" s="38"/>
      <c r="G409" s="39"/>
      <c r="H409" s="39"/>
      <c r="I409" s="39"/>
      <c r="J409" s="78"/>
      <c r="L409" s="37"/>
      <c r="M409" s="38"/>
      <c r="N409" s="38"/>
      <c r="O409" s="38"/>
      <c r="P409" s="38"/>
      <c r="Q409" s="38"/>
      <c r="R409" s="39"/>
      <c r="S409" s="39"/>
      <c r="T409" s="39"/>
    </row>
    <row r="410" spans="1:20" x14ac:dyDescent="0.25">
      <c r="A410" s="37"/>
      <c r="B410" s="38"/>
      <c r="C410" s="38"/>
      <c r="D410" s="38"/>
      <c r="E410" s="38"/>
      <c r="F410" s="38"/>
      <c r="G410" s="39"/>
      <c r="H410" s="39"/>
      <c r="I410" s="39"/>
      <c r="J410" s="78"/>
      <c r="L410" s="37"/>
      <c r="M410" s="38"/>
      <c r="N410" s="38"/>
      <c r="O410" s="38"/>
      <c r="P410" s="38"/>
      <c r="Q410" s="38"/>
      <c r="R410" s="39"/>
      <c r="S410" s="39"/>
      <c r="T410" s="39"/>
    </row>
    <row r="411" spans="1:20" x14ac:dyDescent="0.25">
      <c r="A411" s="37"/>
      <c r="B411" s="37"/>
      <c r="C411" s="37"/>
      <c r="D411" s="37"/>
      <c r="E411" s="37"/>
      <c r="F411" s="38"/>
      <c r="G411" s="39"/>
      <c r="H411" s="39"/>
      <c r="I411" s="39"/>
      <c r="J411" s="78"/>
      <c r="L411" s="37"/>
      <c r="M411" s="37"/>
      <c r="N411" s="37"/>
      <c r="O411" s="37"/>
      <c r="P411" s="37"/>
      <c r="Q411" s="38"/>
      <c r="R411" s="39"/>
      <c r="S411" s="39"/>
      <c r="T411" s="39"/>
    </row>
    <row r="412" spans="1:20" x14ac:dyDescent="0.25">
      <c r="A412" s="37"/>
      <c r="B412" s="38"/>
      <c r="C412" s="38"/>
      <c r="D412" s="38"/>
      <c r="E412" s="38"/>
      <c r="F412" s="38"/>
      <c r="G412" s="39"/>
      <c r="H412" s="39"/>
      <c r="I412" s="39"/>
      <c r="J412" s="78"/>
      <c r="L412" s="37"/>
      <c r="M412" s="38"/>
      <c r="N412" s="38"/>
      <c r="O412" s="38"/>
      <c r="P412" s="38"/>
      <c r="Q412" s="38"/>
      <c r="R412" s="39"/>
      <c r="S412" s="39"/>
      <c r="T412" s="39"/>
    </row>
    <row r="413" spans="1:20" x14ac:dyDescent="0.25">
      <c r="A413" s="37"/>
      <c r="B413" s="37"/>
      <c r="C413" s="37"/>
      <c r="D413" s="37"/>
      <c r="E413" s="37"/>
      <c r="F413" s="38"/>
      <c r="G413" s="39"/>
      <c r="H413" s="39"/>
      <c r="I413" s="39"/>
      <c r="J413" s="78"/>
      <c r="L413" s="37"/>
      <c r="M413" s="37"/>
      <c r="N413" s="37"/>
      <c r="O413" s="37"/>
      <c r="P413" s="37"/>
      <c r="Q413" s="38"/>
      <c r="R413" s="39"/>
      <c r="S413" s="39"/>
      <c r="T413" s="39"/>
    </row>
    <row r="414" spans="1:20" x14ac:dyDescent="0.25">
      <c r="A414" s="37"/>
      <c r="B414" s="38"/>
      <c r="C414" s="38"/>
      <c r="D414" s="38"/>
      <c r="E414" s="38"/>
      <c r="F414" s="38"/>
      <c r="G414" s="39"/>
      <c r="H414" s="39"/>
      <c r="I414" s="39"/>
      <c r="J414" s="78"/>
      <c r="L414" s="37"/>
      <c r="M414" s="38"/>
      <c r="N414" s="38"/>
      <c r="O414" s="38"/>
      <c r="P414" s="38"/>
      <c r="Q414" s="38"/>
      <c r="R414" s="39"/>
      <c r="S414" s="39"/>
      <c r="T414" s="39"/>
    </row>
    <row r="415" spans="1:20" x14ac:dyDescent="0.25">
      <c r="A415" s="37"/>
      <c r="B415" s="38"/>
      <c r="C415" s="38"/>
      <c r="D415" s="38"/>
      <c r="E415" s="38"/>
      <c r="F415" s="38"/>
      <c r="G415" s="39"/>
      <c r="H415" s="39"/>
      <c r="I415" s="39"/>
      <c r="J415" s="78"/>
      <c r="L415" s="37"/>
      <c r="M415" s="38"/>
      <c r="N415" s="38"/>
      <c r="O415" s="38"/>
      <c r="P415" s="38"/>
      <c r="Q415" s="38"/>
      <c r="R415" s="39"/>
      <c r="S415" s="39"/>
      <c r="T415" s="39"/>
    </row>
    <row r="416" spans="1:20" x14ac:dyDescent="0.25">
      <c r="A416" s="37"/>
      <c r="B416" s="38"/>
      <c r="C416" s="38"/>
      <c r="D416" s="38"/>
      <c r="E416" s="38"/>
      <c r="F416" s="38"/>
      <c r="G416" s="39"/>
      <c r="H416" s="39"/>
      <c r="I416" s="39"/>
      <c r="J416" s="78"/>
      <c r="L416" s="37"/>
      <c r="M416" s="38"/>
      <c r="N416" s="38"/>
      <c r="O416" s="38"/>
      <c r="P416" s="38"/>
      <c r="Q416" s="38"/>
      <c r="R416" s="39"/>
      <c r="S416" s="39"/>
      <c r="T416" s="39"/>
    </row>
    <row r="417" spans="1:20" x14ac:dyDescent="0.25">
      <c r="A417" s="37"/>
      <c r="B417" s="38"/>
      <c r="C417" s="38"/>
      <c r="D417" s="38"/>
      <c r="E417" s="38"/>
      <c r="F417" s="38"/>
      <c r="G417" s="39"/>
      <c r="H417" s="39"/>
      <c r="I417" s="39"/>
      <c r="J417" s="78"/>
      <c r="L417" s="37"/>
      <c r="M417" s="38"/>
      <c r="N417" s="38"/>
      <c r="O417" s="38"/>
      <c r="P417" s="38"/>
      <c r="Q417" s="38"/>
      <c r="R417" s="39"/>
      <c r="S417" s="39"/>
      <c r="T417" s="39"/>
    </row>
    <row r="418" spans="1:20" x14ac:dyDescent="0.25">
      <c r="A418" s="37"/>
      <c r="B418" s="38"/>
      <c r="C418" s="38"/>
      <c r="D418" s="38"/>
      <c r="E418" s="38"/>
      <c r="F418" s="38"/>
      <c r="G418" s="39"/>
      <c r="H418" s="39"/>
      <c r="I418" s="39"/>
      <c r="J418" s="78"/>
      <c r="L418" s="37"/>
      <c r="M418" s="38"/>
      <c r="N418" s="38"/>
      <c r="O418" s="38"/>
      <c r="P418" s="38"/>
      <c r="Q418" s="38"/>
      <c r="R418" s="39"/>
      <c r="S418" s="39"/>
      <c r="T418" s="39"/>
    </row>
    <row r="419" spans="1:20" x14ac:dyDescent="0.25">
      <c r="A419" s="37"/>
      <c r="B419" s="38"/>
      <c r="C419" s="38"/>
      <c r="D419" s="38"/>
      <c r="E419" s="38"/>
      <c r="F419" s="38"/>
      <c r="G419" s="39"/>
      <c r="H419" s="39"/>
      <c r="I419" s="39"/>
      <c r="J419" s="78"/>
      <c r="L419" s="37"/>
      <c r="M419" s="38"/>
      <c r="N419" s="38"/>
      <c r="O419" s="38"/>
      <c r="P419" s="38"/>
      <c r="Q419" s="38"/>
      <c r="R419" s="39"/>
      <c r="S419" s="39"/>
      <c r="T419" s="39"/>
    </row>
    <row r="420" spans="1:20" x14ac:dyDescent="0.25">
      <c r="A420" s="37"/>
      <c r="B420" s="38"/>
      <c r="C420" s="38"/>
      <c r="D420" s="38"/>
      <c r="E420" s="38"/>
      <c r="F420" s="38"/>
      <c r="G420" s="39"/>
      <c r="H420" s="39"/>
      <c r="I420" s="39"/>
      <c r="J420" s="78"/>
      <c r="L420" s="37"/>
      <c r="M420" s="38"/>
      <c r="N420" s="38"/>
      <c r="O420" s="38"/>
      <c r="P420" s="38"/>
      <c r="Q420" s="38"/>
      <c r="R420" s="39"/>
      <c r="S420" s="39"/>
      <c r="T420" s="39"/>
    </row>
    <row r="421" spans="1:20" x14ac:dyDescent="0.25">
      <c r="A421" s="7"/>
      <c r="B421" s="8"/>
      <c r="C421" s="8"/>
      <c r="D421" s="8"/>
      <c r="E421" s="8"/>
      <c r="F421" s="8"/>
      <c r="G421" s="14"/>
      <c r="H421" s="14"/>
      <c r="I421" s="14"/>
      <c r="J421" s="77"/>
      <c r="L421" s="7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A422" s="7"/>
      <c r="B422" s="8"/>
      <c r="C422" s="8"/>
      <c r="D422" s="8"/>
      <c r="E422" s="8"/>
      <c r="F422" s="8"/>
      <c r="G422" s="14"/>
      <c r="H422" s="14"/>
      <c r="I422" s="14"/>
      <c r="J422" s="77"/>
      <c r="L422" s="7"/>
      <c r="M422" s="8"/>
      <c r="N422" s="8"/>
      <c r="O422" s="8"/>
      <c r="P422" s="8"/>
      <c r="Q422" s="8"/>
      <c r="R422" s="14"/>
      <c r="S422" s="14"/>
      <c r="T422" s="14"/>
    </row>
    <row r="423" spans="1:20" x14ac:dyDescent="0.25">
      <c r="A423" s="28"/>
      <c r="B423" s="8"/>
      <c r="C423" s="8"/>
      <c r="D423" s="8"/>
      <c r="E423" s="8"/>
      <c r="F423" s="8"/>
      <c r="G423" s="14"/>
      <c r="H423" s="14"/>
      <c r="I423" s="14"/>
      <c r="J423" s="77"/>
      <c r="L423" s="28"/>
      <c r="M423" s="8"/>
      <c r="N423" s="8"/>
      <c r="O423" s="8"/>
      <c r="P423" s="8"/>
      <c r="Q423" s="8"/>
      <c r="R423" s="14"/>
      <c r="S423" s="14"/>
      <c r="T423" s="14"/>
    </row>
    <row r="424" spans="1:20" x14ac:dyDescent="0.25">
      <c r="A424" s="28"/>
      <c r="B424" s="8"/>
      <c r="C424" s="8"/>
      <c r="D424" s="8"/>
      <c r="E424" s="8"/>
      <c r="F424" s="8"/>
      <c r="G424" s="14"/>
      <c r="H424" s="14"/>
      <c r="I424" s="14"/>
      <c r="J424" s="77"/>
      <c r="L424" s="28"/>
      <c r="M424" s="8"/>
      <c r="N424" s="8"/>
      <c r="O424" s="8"/>
      <c r="P424" s="8"/>
      <c r="Q424" s="8"/>
      <c r="R424" s="14"/>
      <c r="S424" s="14"/>
      <c r="T424" s="14"/>
    </row>
    <row r="425" spans="1:20" x14ac:dyDescent="0.25">
      <c r="A425" s="28"/>
      <c r="B425" s="8"/>
      <c r="C425" s="8"/>
      <c r="D425" s="8"/>
      <c r="E425" s="8"/>
      <c r="F425" s="8"/>
      <c r="G425" s="14"/>
      <c r="H425" s="14"/>
      <c r="I425" s="14"/>
      <c r="J425" s="77"/>
      <c r="L425" s="28"/>
      <c r="M425" s="8"/>
      <c r="N425" s="8"/>
      <c r="O425" s="8"/>
      <c r="P425" s="8"/>
      <c r="Q425" s="8"/>
      <c r="R425" s="14"/>
      <c r="S425" s="14"/>
      <c r="T425" s="14"/>
    </row>
    <row r="426" spans="1:20" x14ac:dyDescent="0.25">
      <c r="A426" s="28"/>
      <c r="B426" s="8"/>
      <c r="C426" s="8"/>
      <c r="D426" s="8"/>
      <c r="E426" s="8"/>
      <c r="F426" s="8"/>
      <c r="G426" s="14"/>
      <c r="H426" s="14"/>
      <c r="I426" s="14"/>
      <c r="J426" s="77"/>
      <c r="L426" s="28"/>
      <c r="M426" s="8"/>
      <c r="N426" s="8"/>
      <c r="O426" s="8"/>
      <c r="P426" s="8"/>
      <c r="Q426" s="8"/>
      <c r="R426" s="14"/>
      <c r="S426" s="14"/>
      <c r="T426" s="14"/>
    </row>
    <row r="427" spans="1:20" x14ac:dyDescent="0.25">
      <c r="A427" s="28"/>
      <c r="B427" s="8"/>
      <c r="C427" s="8"/>
      <c r="D427" s="8"/>
      <c r="E427" s="8"/>
      <c r="F427" s="8"/>
      <c r="G427" s="14"/>
      <c r="H427" s="14"/>
      <c r="I427" s="14"/>
      <c r="J427" s="77"/>
      <c r="L427" s="28"/>
      <c r="M427" s="8"/>
      <c r="N427" s="8"/>
      <c r="O427" s="8"/>
      <c r="P427" s="8"/>
      <c r="Q427" s="8"/>
      <c r="R427" s="14"/>
      <c r="S427" s="14"/>
      <c r="T427" s="14"/>
    </row>
    <row r="428" spans="1:20" x14ac:dyDescent="0.25">
      <c r="A428" s="28"/>
      <c r="B428" s="8"/>
      <c r="C428" s="8"/>
      <c r="D428" s="8"/>
      <c r="E428" s="8"/>
      <c r="F428" s="8"/>
      <c r="G428" s="14"/>
      <c r="H428" s="14"/>
      <c r="I428" s="14"/>
      <c r="J428" s="77"/>
      <c r="L428" s="28"/>
      <c r="M428" s="8"/>
      <c r="N428" s="8"/>
      <c r="O428" s="8"/>
      <c r="P428" s="8"/>
      <c r="Q428" s="8"/>
      <c r="R428" s="14"/>
      <c r="S428" s="14"/>
      <c r="T428" s="14"/>
    </row>
    <row r="429" spans="1:20" x14ac:dyDescent="0.25">
      <c r="A429" s="8"/>
      <c r="B429" s="8"/>
      <c r="C429" s="8"/>
      <c r="D429" s="8"/>
      <c r="E429" s="8"/>
      <c r="F429" s="8"/>
      <c r="G429" s="14"/>
      <c r="H429" s="14"/>
      <c r="I429" s="14"/>
      <c r="J429" s="77"/>
      <c r="L429" s="8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8"/>
      <c r="B430" s="8"/>
      <c r="C430" s="8"/>
      <c r="D430" s="8"/>
      <c r="E430" s="8"/>
      <c r="F430" s="12" t="s">
        <v>14</v>
      </c>
      <c r="G430" s="13">
        <f>SUM(G372:G429)</f>
        <v>7344.78</v>
      </c>
      <c r="H430" s="14"/>
      <c r="I430" s="16">
        <f>SUM(I372:I429)</f>
        <v>6050</v>
      </c>
      <c r="J430" s="79"/>
      <c r="L430" s="8"/>
      <c r="M430" s="8"/>
      <c r="N430" s="8"/>
      <c r="O430" s="8"/>
      <c r="P430" s="8"/>
      <c r="Q430" s="12" t="s">
        <v>14</v>
      </c>
      <c r="R430" s="13">
        <f>SUM(R372:R429)</f>
        <v>0</v>
      </c>
      <c r="S430" s="14"/>
      <c r="T430" s="16">
        <f>SUM(T372:T429)</f>
        <v>0</v>
      </c>
    </row>
    <row r="431" spans="1:20" x14ac:dyDescent="0.25">
      <c r="A431" s="8"/>
      <c r="B431" s="8"/>
      <c r="C431" s="8"/>
      <c r="D431" s="8"/>
      <c r="E431" s="8"/>
      <c r="F431" s="12" t="s">
        <v>35</v>
      </c>
      <c r="G431" s="13">
        <f>G430*0.97</f>
        <v>7124.4366</v>
      </c>
      <c r="H431" s="14"/>
      <c r="I431" s="14"/>
      <c r="J431" s="77"/>
      <c r="L431" s="8"/>
      <c r="M431" s="8"/>
      <c r="N431" s="8"/>
      <c r="O431" s="8"/>
      <c r="P431" s="8"/>
      <c r="Q431" s="12" t="s">
        <v>35</v>
      </c>
      <c r="R431" s="13">
        <f>R430*0.97</f>
        <v>0</v>
      </c>
      <c r="S431" s="14"/>
      <c r="T431" s="14"/>
    </row>
    <row r="432" spans="1:20" x14ac:dyDescent="0.25">
      <c r="A432" s="8"/>
      <c r="B432" s="8"/>
      <c r="C432" s="8"/>
      <c r="D432" s="8"/>
      <c r="E432" s="324" t="s">
        <v>18</v>
      </c>
      <c r="F432" s="325"/>
      <c r="G432" s="325"/>
      <c r="H432" s="326"/>
      <c r="I432" s="30">
        <f>G431-I430</f>
        <v>1074.4366</v>
      </c>
      <c r="J432" s="80"/>
      <c r="L432" s="8"/>
      <c r="M432" s="8"/>
      <c r="N432" s="8"/>
      <c r="O432" s="8"/>
      <c r="P432" s="324" t="s">
        <v>18</v>
      </c>
      <c r="Q432" s="325"/>
      <c r="R432" s="325"/>
      <c r="S432" s="326"/>
      <c r="T432" s="30">
        <f>R431-T430</f>
        <v>0</v>
      </c>
    </row>
    <row r="433" spans="1:20" x14ac:dyDescent="0.25">
      <c r="A433" s="8"/>
      <c r="B433" s="8"/>
      <c r="C433" s="8"/>
      <c r="D433" s="8"/>
      <c r="E433" s="8"/>
      <c r="F433" s="8"/>
      <c r="G433" s="14"/>
      <c r="H433" s="14"/>
      <c r="I433" s="14"/>
      <c r="J433" s="77"/>
      <c r="L433" s="8"/>
      <c r="M433" s="8"/>
      <c r="N433" s="8"/>
      <c r="O433" s="8"/>
      <c r="P433" s="8"/>
      <c r="Q433" s="8"/>
      <c r="R433" s="14"/>
      <c r="S433" s="14"/>
      <c r="T433" s="14"/>
    </row>
    <row r="434" spans="1:20" x14ac:dyDescent="0.25">
      <c r="G434" s="36"/>
      <c r="H434" s="36"/>
    </row>
    <row r="439" spans="1:20" ht="26.25" x14ac:dyDescent="0.4">
      <c r="C439" s="323" t="s">
        <v>24</v>
      </c>
      <c r="D439" s="323"/>
      <c r="E439" s="323"/>
      <c r="N439" s="323" t="s">
        <v>24</v>
      </c>
      <c r="O439" s="323"/>
      <c r="P439" s="323"/>
    </row>
    <row r="440" spans="1:20" x14ac:dyDescent="0.25">
      <c r="A440" s="5" t="s">
        <v>26</v>
      </c>
      <c r="B440" s="5" t="s">
        <v>2</v>
      </c>
      <c r="C440" s="5" t="s">
        <v>3</v>
      </c>
      <c r="D440" s="5" t="s">
        <v>4</v>
      </c>
      <c r="E440" s="5" t="s">
        <v>5</v>
      </c>
      <c r="F440" s="5" t="s">
        <v>31</v>
      </c>
      <c r="G440" s="5" t="s">
        <v>7</v>
      </c>
      <c r="H440" s="5"/>
      <c r="I440" s="5" t="s">
        <v>33</v>
      </c>
      <c r="J440" s="76"/>
      <c r="L440" s="5" t="s">
        <v>26</v>
      </c>
      <c r="M440" s="5" t="s">
        <v>2</v>
      </c>
      <c r="N440" s="5" t="s">
        <v>3</v>
      </c>
      <c r="O440" s="5" t="s">
        <v>4</v>
      </c>
      <c r="P440" s="5" t="s">
        <v>5</v>
      </c>
      <c r="Q440" s="5" t="s">
        <v>31</v>
      </c>
      <c r="R440" s="5" t="s">
        <v>7</v>
      </c>
      <c r="S440" s="5"/>
      <c r="T440" s="5" t="s">
        <v>33</v>
      </c>
    </row>
    <row r="441" spans="1:20" x14ac:dyDescent="0.25">
      <c r="A441" s="7"/>
      <c r="B441" s="8"/>
      <c r="C441" s="8"/>
      <c r="D441" s="8"/>
      <c r="E441" s="8"/>
      <c r="F441" s="8"/>
      <c r="G441" s="14"/>
      <c r="H441" s="14"/>
      <c r="I441" s="14"/>
      <c r="J441" s="77"/>
      <c r="L441" s="7"/>
      <c r="M441" s="8"/>
      <c r="N441" s="8"/>
      <c r="O441" s="8"/>
      <c r="P441" s="8"/>
      <c r="Q441" s="8"/>
      <c r="R441" s="14"/>
      <c r="S441" s="14"/>
      <c r="T441" s="14"/>
    </row>
    <row r="442" spans="1:20" x14ac:dyDescent="0.25">
      <c r="A442" s="7"/>
      <c r="B442" s="8"/>
      <c r="C442" s="8"/>
      <c r="D442" s="8"/>
      <c r="E442" s="8"/>
      <c r="F442" s="8"/>
      <c r="G442" s="14"/>
      <c r="H442" s="14"/>
      <c r="I442" s="14"/>
      <c r="J442" s="77"/>
      <c r="L442" s="7"/>
      <c r="M442" s="8"/>
      <c r="N442" s="8"/>
      <c r="O442" s="8"/>
      <c r="P442" s="8"/>
      <c r="Q442" s="8"/>
      <c r="R442" s="14"/>
      <c r="S442" s="14"/>
      <c r="T442" s="14"/>
    </row>
    <row r="443" spans="1:20" x14ac:dyDescent="0.25">
      <c r="A443" s="7"/>
      <c r="B443" s="8"/>
      <c r="C443" s="8"/>
      <c r="D443" s="8"/>
      <c r="E443" s="8"/>
      <c r="F443" s="8"/>
      <c r="G443" s="14"/>
      <c r="H443" s="14"/>
      <c r="I443" s="14"/>
      <c r="J443" s="77"/>
      <c r="L443" s="7"/>
      <c r="M443" s="8"/>
      <c r="N443" s="8"/>
      <c r="O443" s="8"/>
      <c r="P443" s="8"/>
      <c r="Q443" s="8"/>
      <c r="R443" s="14"/>
      <c r="S443" s="14"/>
      <c r="T443" s="14"/>
    </row>
    <row r="444" spans="1:20" x14ac:dyDescent="0.25">
      <c r="A444" s="7"/>
      <c r="B444" s="8"/>
      <c r="C444" s="8"/>
      <c r="D444" s="8"/>
      <c r="E444" s="8"/>
      <c r="F444" s="8"/>
      <c r="G444" s="14"/>
      <c r="H444" s="14"/>
      <c r="I444" s="14"/>
      <c r="J444" s="77"/>
      <c r="L444" s="7"/>
      <c r="M444" s="8"/>
      <c r="N444" s="8"/>
      <c r="O444" s="8"/>
      <c r="P444" s="8"/>
      <c r="Q444" s="8"/>
      <c r="R444" s="14"/>
      <c r="S444" s="14"/>
      <c r="T444" s="14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78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7"/>
      <c r="C461" s="37"/>
      <c r="D461" s="37"/>
      <c r="E461" s="37"/>
      <c r="F461" s="38"/>
      <c r="G461" s="39"/>
      <c r="H461" s="39"/>
      <c r="I461" s="39"/>
      <c r="J461" s="78"/>
      <c r="L461" s="37"/>
      <c r="M461" s="37"/>
      <c r="N461" s="37"/>
      <c r="O461" s="37"/>
      <c r="P461" s="37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8"/>
      <c r="C468" s="38"/>
      <c r="D468" s="38"/>
      <c r="E468" s="38"/>
      <c r="F468" s="38"/>
      <c r="G468" s="39"/>
      <c r="H468" s="39"/>
      <c r="I468" s="39"/>
      <c r="J468" s="78"/>
      <c r="L468" s="37"/>
      <c r="M468" s="38"/>
      <c r="N468" s="38"/>
      <c r="O468" s="38"/>
      <c r="P468" s="38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8"/>
      <c r="C470" s="38"/>
      <c r="D470" s="38"/>
      <c r="E470" s="38"/>
      <c r="F470" s="38"/>
      <c r="G470" s="39"/>
      <c r="H470" s="39"/>
      <c r="I470" s="39"/>
      <c r="J470" s="78"/>
      <c r="L470" s="37"/>
      <c r="M470" s="38"/>
      <c r="N470" s="38"/>
      <c r="O470" s="38"/>
      <c r="P470" s="38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37"/>
      <c r="B478" s="38"/>
      <c r="C478" s="38"/>
      <c r="D478" s="38"/>
      <c r="E478" s="38"/>
      <c r="F478" s="38"/>
      <c r="G478" s="39"/>
      <c r="H478" s="39"/>
      <c r="I478" s="39"/>
      <c r="J478" s="78"/>
      <c r="L478" s="37"/>
      <c r="M478" s="38"/>
      <c r="N478" s="38"/>
      <c r="O478" s="38"/>
      <c r="P478" s="38"/>
      <c r="Q478" s="38"/>
      <c r="R478" s="39"/>
      <c r="S478" s="39"/>
      <c r="T478" s="39"/>
    </row>
    <row r="479" spans="1:20" x14ac:dyDescent="0.25">
      <c r="A479" s="37"/>
      <c r="B479" s="38"/>
      <c r="C479" s="38"/>
      <c r="D479" s="38"/>
      <c r="E479" s="38"/>
      <c r="F479" s="38"/>
      <c r="G479" s="39"/>
      <c r="H479" s="39"/>
      <c r="I479" s="39"/>
      <c r="J479" s="78"/>
      <c r="L479" s="37"/>
      <c r="M479" s="38"/>
      <c r="N479" s="38"/>
      <c r="O479" s="38"/>
      <c r="P479" s="38"/>
      <c r="Q479" s="38"/>
      <c r="R479" s="39"/>
      <c r="S479" s="39"/>
      <c r="T479" s="39"/>
    </row>
    <row r="480" spans="1:20" x14ac:dyDescent="0.25">
      <c r="A480" s="37"/>
      <c r="B480" s="37"/>
      <c r="C480" s="37"/>
      <c r="D480" s="37"/>
      <c r="E480" s="37"/>
      <c r="F480" s="38"/>
      <c r="G480" s="39"/>
      <c r="H480" s="39"/>
      <c r="I480" s="39"/>
      <c r="J480" s="78"/>
      <c r="L480" s="37"/>
      <c r="M480" s="37"/>
      <c r="N480" s="37"/>
      <c r="O480" s="37"/>
      <c r="P480" s="37"/>
      <c r="Q480" s="38"/>
      <c r="R480" s="39"/>
      <c r="S480" s="39"/>
      <c r="T480" s="39"/>
    </row>
    <row r="481" spans="1:20" x14ac:dyDescent="0.25">
      <c r="A481" s="37"/>
      <c r="B481" s="38"/>
      <c r="C481" s="38"/>
      <c r="D481" s="38"/>
      <c r="E481" s="38"/>
      <c r="F481" s="38"/>
      <c r="G481" s="39"/>
      <c r="H481" s="39"/>
      <c r="I481" s="39"/>
      <c r="J481" s="78"/>
      <c r="L481" s="37"/>
      <c r="M481" s="38"/>
      <c r="N481" s="38"/>
      <c r="O481" s="38"/>
      <c r="P481" s="38"/>
      <c r="Q481" s="38"/>
      <c r="R481" s="39"/>
      <c r="S481" s="39"/>
      <c r="T481" s="39"/>
    </row>
    <row r="482" spans="1:20" x14ac:dyDescent="0.25">
      <c r="A482" s="37"/>
      <c r="B482" s="37"/>
      <c r="C482" s="37"/>
      <c r="D482" s="37"/>
      <c r="E482" s="37"/>
      <c r="F482" s="38"/>
      <c r="G482" s="39"/>
      <c r="H482" s="39"/>
      <c r="I482" s="39"/>
      <c r="J482" s="78"/>
      <c r="L482" s="37"/>
      <c r="M482" s="37"/>
      <c r="N482" s="37"/>
      <c r="O482" s="37"/>
      <c r="P482" s="37"/>
      <c r="Q482" s="38"/>
      <c r="R482" s="39"/>
      <c r="S482" s="39"/>
      <c r="T482" s="39"/>
    </row>
    <row r="483" spans="1:20" x14ac:dyDescent="0.25">
      <c r="A483" s="37"/>
      <c r="B483" s="38"/>
      <c r="C483" s="38"/>
      <c r="D483" s="38"/>
      <c r="E483" s="38"/>
      <c r="F483" s="38"/>
      <c r="G483" s="39"/>
      <c r="H483" s="39"/>
      <c r="I483" s="39"/>
      <c r="J483" s="78"/>
      <c r="L483" s="37"/>
      <c r="M483" s="38"/>
      <c r="N483" s="38"/>
      <c r="O483" s="38"/>
      <c r="P483" s="38"/>
      <c r="Q483" s="38"/>
      <c r="R483" s="39"/>
      <c r="S483" s="39"/>
      <c r="T483" s="39"/>
    </row>
    <row r="484" spans="1:20" x14ac:dyDescent="0.25">
      <c r="A484" s="37"/>
      <c r="B484" s="38"/>
      <c r="C484" s="38"/>
      <c r="D484" s="38"/>
      <c r="E484" s="38"/>
      <c r="F484" s="38"/>
      <c r="G484" s="39"/>
      <c r="H484" s="39"/>
      <c r="I484" s="39"/>
      <c r="J484" s="78"/>
      <c r="L484" s="37"/>
      <c r="M484" s="38"/>
      <c r="N484" s="38"/>
      <c r="O484" s="38"/>
      <c r="P484" s="38"/>
      <c r="Q484" s="38"/>
      <c r="R484" s="39"/>
      <c r="S484" s="39"/>
      <c r="T484" s="39"/>
    </row>
    <row r="485" spans="1:20" x14ac:dyDescent="0.25">
      <c r="A485" s="37"/>
      <c r="B485" s="38"/>
      <c r="C485" s="38"/>
      <c r="D485" s="38"/>
      <c r="E485" s="38"/>
      <c r="F485" s="38"/>
      <c r="G485" s="39"/>
      <c r="H485" s="39"/>
      <c r="I485" s="39"/>
      <c r="J485" s="78"/>
      <c r="L485" s="37"/>
      <c r="M485" s="38"/>
      <c r="N485" s="38"/>
      <c r="O485" s="38"/>
      <c r="P485" s="38"/>
      <c r="Q485" s="38"/>
      <c r="R485" s="39"/>
      <c r="S485" s="39"/>
      <c r="T485" s="39"/>
    </row>
    <row r="486" spans="1:20" x14ac:dyDescent="0.25">
      <c r="A486" s="37"/>
      <c r="B486" s="38"/>
      <c r="C486" s="38"/>
      <c r="D486" s="38"/>
      <c r="E486" s="38"/>
      <c r="F486" s="38"/>
      <c r="G486" s="39"/>
      <c r="H486" s="39"/>
      <c r="I486" s="39"/>
      <c r="J486" s="78"/>
      <c r="L486" s="37"/>
      <c r="M486" s="38"/>
      <c r="N486" s="38"/>
      <c r="O486" s="38"/>
      <c r="P486" s="38"/>
      <c r="Q486" s="38"/>
      <c r="R486" s="39"/>
      <c r="S486" s="39"/>
      <c r="T486" s="39"/>
    </row>
    <row r="487" spans="1:20" x14ac:dyDescent="0.25">
      <c r="A487" s="37"/>
      <c r="B487" s="38"/>
      <c r="C487" s="38"/>
      <c r="D487" s="38"/>
      <c r="E487" s="38"/>
      <c r="F487" s="38"/>
      <c r="G487" s="39"/>
      <c r="H487" s="39"/>
      <c r="I487" s="39"/>
      <c r="J487" s="78"/>
      <c r="L487" s="37"/>
      <c r="M487" s="38"/>
      <c r="N487" s="38"/>
      <c r="O487" s="38"/>
      <c r="P487" s="38"/>
      <c r="Q487" s="38"/>
      <c r="R487" s="39"/>
      <c r="S487" s="39"/>
      <c r="T487" s="39"/>
    </row>
    <row r="488" spans="1:20" x14ac:dyDescent="0.25">
      <c r="A488" s="37"/>
      <c r="B488" s="38"/>
      <c r="C488" s="38"/>
      <c r="D488" s="38"/>
      <c r="E488" s="38"/>
      <c r="F488" s="38"/>
      <c r="G488" s="39"/>
      <c r="H488" s="39"/>
      <c r="I488" s="39"/>
      <c r="J488" s="78"/>
      <c r="L488" s="37"/>
      <c r="M488" s="38"/>
      <c r="N488" s="38"/>
      <c r="O488" s="38"/>
      <c r="P488" s="38"/>
      <c r="Q488" s="38"/>
      <c r="R488" s="39"/>
      <c r="S488" s="39"/>
      <c r="T488" s="39"/>
    </row>
    <row r="489" spans="1:20" x14ac:dyDescent="0.25">
      <c r="A489" s="37"/>
      <c r="B489" s="38"/>
      <c r="C489" s="38"/>
      <c r="D489" s="38"/>
      <c r="E489" s="38"/>
      <c r="F489" s="38"/>
      <c r="G489" s="39"/>
      <c r="H489" s="39"/>
      <c r="I489" s="39"/>
      <c r="J489" s="78"/>
      <c r="L489" s="37"/>
      <c r="M489" s="38"/>
      <c r="N489" s="38"/>
      <c r="O489" s="38"/>
      <c r="P489" s="38"/>
      <c r="Q489" s="38"/>
      <c r="R489" s="39"/>
      <c r="S489" s="39"/>
      <c r="T489" s="39"/>
    </row>
    <row r="490" spans="1:20" x14ac:dyDescent="0.25">
      <c r="A490" s="7"/>
      <c r="B490" s="8"/>
      <c r="C490" s="8"/>
      <c r="D490" s="8"/>
      <c r="E490" s="8"/>
      <c r="F490" s="8"/>
      <c r="G490" s="14"/>
      <c r="H490" s="14"/>
      <c r="I490" s="14"/>
      <c r="J490" s="77"/>
      <c r="L490" s="7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A491" s="7"/>
      <c r="B491" s="8"/>
      <c r="C491" s="8"/>
      <c r="D491" s="8"/>
      <c r="E491" s="8"/>
      <c r="F491" s="8"/>
      <c r="G491" s="14"/>
      <c r="H491" s="14"/>
      <c r="I491" s="14"/>
      <c r="J491" s="77"/>
      <c r="L491" s="7"/>
      <c r="M491" s="8"/>
      <c r="N491" s="8"/>
      <c r="O491" s="8"/>
      <c r="P491" s="8"/>
      <c r="Q491" s="8"/>
      <c r="R491" s="14"/>
      <c r="S491" s="14"/>
      <c r="T491" s="14"/>
    </row>
    <row r="492" spans="1:20" x14ac:dyDescent="0.25">
      <c r="A492" s="28"/>
      <c r="B492" s="8"/>
      <c r="C492" s="8"/>
      <c r="D492" s="8"/>
      <c r="E492" s="8"/>
      <c r="F492" s="8"/>
      <c r="G492" s="14"/>
      <c r="H492" s="14"/>
      <c r="I492" s="14"/>
      <c r="J492" s="77"/>
      <c r="L492" s="28"/>
      <c r="M492" s="8"/>
      <c r="N492" s="8"/>
      <c r="O492" s="8"/>
      <c r="P492" s="8"/>
      <c r="Q492" s="8"/>
      <c r="R492" s="14"/>
      <c r="S492" s="14"/>
      <c r="T492" s="14"/>
    </row>
    <row r="493" spans="1:20" x14ac:dyDescent="0.25">
      <c r="A493" s="28"/>
      <c r="B493" s="8"/>
      <c r="C493" s="8"/>
      <c r="D493" s="8"/>
      <c r="E493" s="8"/>
      <c r="F493" s="8"/>
      <c r="G493" s="14"/>
      <c r="H493" s="14"/>
      <c r="I493" s="14"/>
      <c r="J493" s="77"/>
      <c r="L493" s="28"/>
      <c r="M493" s="8"/>
      <c r="N493" s="8"/>
      <c r="O493" s="8"/>
      <c r="P493" s="8"/>
      <c r="Q493" s="8"/>
      <c r="R493" s="14"/>
      <c r="S493" s="14"/>
      <c r="T493" s="14"/>
    </row>
    <row r="494" spans="1:20" x14ac:dyDescent="0.25">
      <c r="A494" s="28"/>
      <c r="B494" s="8"/>
      <c r="C494" s="8"/>
      <c r="D494" s="8"/>
      <c r="E494" s="8"/>
      <c r="F494" s="8"/>
      <c r="G494" s="14"/>
      <c r="H494" s="14"/>
      <c r="I494" s="14"/>
      <c r="J494" s="77"/>
      <c r="L494" s="28"/>
      <c r="M494" s="8"/>
      <c r="N494" s="8"/>
      <c r="O494" s="8"/>
      <c r="P494" s="8"/>
      <c r="Q494" s="8"/>
      <c r="R494" s="14"/>
      <c r="S494" s="14"/>
      <c r="T494" s="14"/>
    </row>
    <row r="495" spans="1:20" x14ac:dyDescent="0.25">
      <c r="A495" s="28"/>
      <c r="B495" s="8"/>
      <c r="C495" s="8"/>
      <c r="D495" s="8"/>
      <c r="E495" s="8"/>
      <c r="F495" s="8"/>
      <c r="G495" s="14"/>
      <c r="H495" s="14"/>
      <c r="I495" s="14"/>
      <c r="J495" s="77"/>
      <c r="L495" s="28"/>
      <c r="M495" s="8"/>
      <c r="N495" s="8"/>
      <c r="O495" s="8"/>
      <c r="P495" s="8"/>
      <c r="Q495" s="8"/>
      <c r="R495" s="14"/>
      <c r="S495" s="14"/>
      <c r="T495" s="14"/>
    </row>
    <row r="496" spans="1:20" x14ac:dyDescent="0.25">
      <c r="A496" s="28"/>
      <c r="B496" s="8"/>
      <c r="C496" s="8"/>
      <c r="D496" s="8"/>
      <c r="E496" s="8"/>
      <c r="F496" s="8"/>
      <c r="G496" s="14"/>
      <c r="H496" s="14"/>
      <c r="I496" s="14"/>
      <c r="J496" s="77"/>
      <c r="L496" s="28"/>
      <c r="M496" s="8"/>
      <c r="N496" s="8"/>
      <c r="O496" s="8"/>
      <c r="P496" s="8"/>
      <c r="Q496" s="8"/>
      <c r="R496" s="14"/>
      <c r="S496" s="14"/>
      <c r="T496" s="14"/>
    </row>
    <row r="497" spans="1:20" x14ac:dyDescent="0.25">
      <c r="A497" s="28"/>
      <c r="B497" s="8"/>
      <c r="C497" s="8"/>
      <c r="D497" s="8"/>
      <c r="E497" s="8"/>
      <c r="F497" s="8"/>
      <c r="G497" s="14"/>
      <c r="H497" s="14"/>
      <c r="I497" s="14"/>
      <c r="J497" s="77"/>
      <c r="L497" s="28"/>
      <c r="M497" s="8"/>
      <c r="N497" s="8"/>
      <c r="O497" s="8"/>
      <c r="P497" s="8"/>
      <c r="Q497" s="8"/>
      <c r="R497" s="14"/>
      <c r="S497" s="14"/>
      <c r="T497" s="14"/>
    </row>
    <row r="498" spans="1:20" x14ac:dyDescent="0.25">
      <c r="A498" s="8"/>
      <c r="B498" s="8"/>
      <c r="C498" s="8"/>
      <c r="D498" s="8"/>
      <c r="E498" s="8"/>
      <c r="F498" s="8"/>
      <c r="G498" s="14"/>
      <c r="H498" s="14"/>
      <c r="I498" s="14"/>
      <c r="J498" s="77"/>
      <c r="L498" s="8"/>
      <c r="M498" s="8"/>
      <c r="N498" s="8"/>
      <c r="O498" s="8"/>
      <c r="P498" s="8"/>
      <c r="Q498" s="8"/>
      <c r="R498" s="14"/>
      <c r="S498" s="14"/>
      <c r="T498" s="14"/>
    </row>
    <row r="499" spans="1:20" x14ac:dyDescent="0.25">
      <c r="A499" s="8"/>
      <c r="B499" s="8"/>
      <c r="C499" s="8"/>
      <c r="D499" s="8"/>
      <c r="E499" s="8"/>
      <c r="F499" s="12" t="s">
        <v>14</v>
      </c>
      <c r="G499" s="13">
        <f>SUM(G441:G498)</f>
        <v>0</v>
      </c>
      <c r="H499" s="14"/>
      <c r="I499" s="16">
        <f>SUM(I441:I498)</f>
        <v>0</v>
      </c>
      <c r="J499" s="79"/>
      <c r="L499" s="8"/>
      <c r="M499" s="8"/>
      <c r="N499" s="8"/>
      <c r="O499" s="8"/>
      <c r="P499" s="8"/>
      <c r="Q499" s="12" t="s">
        <v>14</v>
      </c>
      <c r="R499" s="13">
        <f>SUM(R441:R498)</f>
        <v>0</v>
      </c>
      <c r="S499" s="14"/>
      <c r="T499" s="16">
        <f>SUM(T441:T498)</f>
        <v>0</v>
      </c>
    </row>
    <row r="500" spans="1:20" x14ac:dyDescent="0.25">
      <c r="A500" s="8"/>
      <c r="B500" s="8"/>
      <c r="C500" s="8"/>
      <c r="D500" s="8"/>
      <c r="E500" s="8"/>
      <c r="F500" s="12" t="s">
        <v>35</v>
      </c>
      <c r="G500" s="13">
        <f>G499*0.97</f>
        <v>0</v>
      </c>
      <c r="H500" s="14"/>
      <c r="I500" s="14"/>
      <c r="J500" s="77"/>
      <c r="L500" s="8"/>
      <c r="M500" s="8"/>
      <c r="N500" s="8"/>
      <c r="O500" s="8"/>
      <c r="P500" s="8"/>
      <c r="Q500" s="12" t="s">
        <v>35</v>
      </c>
      <c r="R500" s="13">
        <f>R499*0.97</f>
        <v>0</v>
      </c>
      <c r="S500" s="14"/>
      <c r="T500" s="14"/>
    </row>
    <row r="501" spans="1:20" x14ac:dyDescent="0.25">
      <c r="A501" s="8"/>
      <c r="B501" s="8"/>
      <c r="C501" s="8"/>
      <c r="D501" s="8"/>
      <c r="E501" s="324" t="s">
        <v>18</v>
      </c>
      <c r="F501" s="325"/>
      <c r="G501" s="325"/>
      <c r="H501" s="326"/>
      <c r="I501" s="30">
        <f>G500-I499</f>
        <v>0</v>
      </c>
      <c r="J501" s="80"/>
      <c r="L501" s="8"/>
      <c r="M501" s="8"/>
      <c r="N501" s="8"/>
      <c r="O501" s="8"/>
      <c r="P501" s="324" t="s">
        <v>18</v>
      </c>
      <c r="Q501" s="325"/>
      <c r="R501" s="325"/>
      <c r="S501" s="326"/>
      <c r="T501" s="30">
        <f>R500-T499</f>
        <v>0</v>
      </c>
    </row>
    <row r="502" spans="1:20" x14ac:dyDescent="0.25">
      <c r="A502" s="8"/>
      <c r="B502" s="8"/>
      <c r="C502" s="8"/>
      <c r="D502" s="8"/>
      <c r="E502" s="8"/>
      <c r="F502" s="8"/>
      <c r="G502" s="14"/>
      <c r="H502" s="14"/>
      <c r="I502" s="14"/>
      <c r="J502" s="77"/>
      <c r="L502" s="8"/>
      <c r="M502" s="8"/>
      <c r="N502" s="8"/>
      <c r="O502" s="8"/>
      <c r="P502" s="8"/>
      <c r="Q502" s="8"/>
      <c r="R502" s="14"/>
      <c r="S502" s="14"/>
      <c r="T502" s="14"/>
    </row>
    <row r="503" spans="1:20" x14ac:dyDescent="0.25">
      <c r="G503" s="36"/>
      <c r="H503" s="36"/>
    </row>
  </sheetData>
  <mergeCells count="29">
    <mergeCell ref="W84:X85"/>
    <mergeCell ref="C1:E1"/>
    <mergeCell ref="E63:H63"/>
    <mergeCell ref="N1:P1"/>
    <mergeCell ref="P63:S63"/>
    <mergeCell ref="C69:E69"/>
    <mergeCell ref="N69:P69"/>
    <mergeCell ref="E131:H131"/>
    <mergeCell ref="P131:S131"/>
    <mergeCell ref="C137:E137"/>
    <mergeCell ref="N137:P137"/>
    <mergeCell ref="E199:H199"/>
    <mergeCell ref="P199:S199"/>
    <mergeCell ref="C205:E205"/>
    <mergeCell ref="N205:P205"/>
    <mergeCell ref="E279:H279"/>
    <mergeCell ref="P279:S279"/>
    <mergeCell ref="C287:E287"/>
    <mergeCell ref="N287:P287"/>
    <mergeCell ref="C439:E439"/>
    <mergeCell ref="N439:P439"/>
    <mergeCell ref="E501:H501"/>
    <mergeCell ref="P501:S501"/>
    <mergeCell ref="E361:H361"/>
    <mergeCell ref="P361:S361"/>
    <mergeCell ref="C370:E370"/>
    <mergeCell ref="N370:P370"/>
    <mergeCell ref="E432:H432"/>
    <mergeCell ref="P432:S432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 tint="0.79998168889431442"/>
  </sheetPr>
  <dimension ref="A1:S127"/>
  <sheetViews>
    <sheetView topLeftCell="A98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328" t="s">
        <v>24</v>
      </c>
      <c r="D1" s="328"/>
      <c r="E1" s="328"/>
      <c r="M1" s="328" t="s">
        <v>87</v>
      </c>
      <c r="N1" s="328"/>
      <c r="O1" s="328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324" t="s">
        <v>18</v>
      </c>
      <c r="F17" s="325"/>
      <c r="G17" s="325"/>
      <c r="H17" s="326"/>
      <c r="I17" s="30">
        <f>G16-I15</f>
        <v>0</v>
      </c>
      <c r="K17" s="8"/>
      <c r="L17" s="8"/>
      <c r="M17" s="8"/>
      <c r="N17" s="8"/>
      <c r="O17" s="324" t="s">
        <v>18</v>
      </c>
      <c r="P17" s="325"/>
      <c r="Q17" s="325"/>
      <c r="R17" s="326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328" t="s">
        <v>88</v>
      </c>
      <c r="D22" s="328"/>
      <c r="E22" s="328"/>
      <c r="M22" s="328" t="s">
        <v>89</v>
      </c>
      <c r="N22" s="328"/>
      <c r="O22" s="328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324" t="s">
        <v>18</v>
      </c>
      <c r="F38" s="325"/>
      <c r="G38" s="325"/>
      <c r="H38" s="326"/>
      <c r="I38" s="30">
        <f>G37-I36</f>
        <v>21.700000000000045</v>
      </c>
      <c r="K38" s="8"/>
      <c r="L38" s="8"/>
      <c r="M38" s="8"/>
      <c r="N38" s="8"/>
      <c r="O38" s="324" t="s">
        <v>18</v>
      </c>
      <c r="P38" s="325"/>
      <c r="Q38" s="325"/>
      <c r="R38" s="326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328" t="s">
        <v>97</v>
      </c>
      <c r="D43" s="328"/>
      <c r="E43" s="328"/>
      <c r="M43" s="328" t="s">
        <v>91</v>
      </c>
      <c r="N43" s="328"/>
      <c r="O43" s="328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324" t="s">
        <v>18</v>
      </c>
      <c r="F59" s="325"/>
      <c r="G59" s="325"/>
      <c r="H59" s="326"/>
      <c r="I59" s="30">
        <f>G58-I57</f>
        <v>0</v>
      </c>
      <c r="K59" s="8"/>
      <c r="L59" s="8"/>
      <c r="M59" s="8"/>
      <c r="N59" s="8"/>
      <c r="O59" s="324" t="s">
        <v>18</v>
      </c>
      <c r="P59" s="325"/>
      <c r="Q59" s="325"/>
      <c r="R59" s="326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328" t="s">
        <v>92</v>
      </c>
      <c r="D66" s="328"/>
      <c r="E66" s="328"/>
      <c r="M66" s="328" t="s">
        <v>93</v>
      </c>
      <c r="N66" s="328"/>
      <c r="O66" s="328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324" t="s">
        <v>18</v>
      </c>
      <c r="F82" s="325"/>
      <c r="G82" s="325"/>
      <c r="H82" s="326"/>
      <c r="I82" s="30">
        <f>G81-I80</f>
        <v>8.1999999999999886</v>
      </c>
      <c r="K82" s="8"/>
      <c r="L82" s="8"/>
      <c r="M82" s="8"/>
      <c r="N82" s="8"/>
      <c r="O82" s="324" t="s">
        <v>18</v>
      </c>
      <c r="P82" s="325"/>
      <c r="Q82" s="325"/>
      <c r="R82" s="32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328" t="s">
        <v>94</v>
      </c>
      <c r="D88" s="328"/>
      <c r="E88" s="328"/>
      <c r="M88" s="328" t="s">
        <v>99</v>
      </c>
      <c r="N88" s="328"/>
      <c r="O88" s="328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324" t="s">
        <v>18</v>
      </c>
      <c r="F104" s="325"/>
      <c r="G104" s="325"/>
      <c r="H104" s="326"/>
      <c r="I104" s="30">
        <f>G103-I102</f>
        <v>0</v>
      </c>
      <c r="K104" s="8"/>
      <c r="L104" s="8"/>
      <c r="M104" s="8"/>
      <c r="N104" s="8"/>
      <c r="O104" s="324" t="s">
        <v>18</v>
      </c>
      <c r="P104" s="325"/>
      <c r="Q104" s="325"/>
      <c r="R104" s="32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328" t="s">
        <v>96</v>
      </c>
      <c r="D109" s="328"/>
      <c r="E109" s="328"/>
      <c r="M109" s="328" t="s">
        <v>0</v>
      </c>
      <c r="N109" s="328"/>
      <c r="O109" s="328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324" t="s">
        <v>18</v>
      </c>
      <c r="F125" s="325"/>
      <c r="G125" s="325"/>
      <c r="H125" s="326"/>
      <c r="I125" s="30">
        <f>G124-I123</f>
        <v>0</v>
      </c>
      <c r="K125" s="8"/>
      <c r="L125" s="8"/>
      <c r="M125" s="8"/>
      <c r="N125" s="8"/>
      <c r="O125" s="324" t="s">
        <v>18</v>
      </c>
      <c r="P125" s="325"/>
      <c r="Q125" s="325"/>
      <c r="R125" s="32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C1:E1"/>
    <mergeCell ref="E17:H17"/>
    <mergeCell ref="M1:O1"/>
    <mergeCell ref="O17:R17"/>
    <mergeCell ref="C22:E22"/>
    <mergeCell ref="M22:O22"/>
    <mergeCell ref="E38:H38"/>
    <mergeCell ref="O38:R38"/>
    <mergeCell ref="C43:E43"/>
    <mergeCell ref="M43:O43"/>
    <mergeCell ref="E59:H59"/>
    <mergeCell ref="O59:R59"/>
    <mergeCell ref="C66:E66"/>
    <mergeCell ref="M66:O66"/>
    <mergeCell ref="E82:H82"/>
    <mergeCell ref="O82:R82"/>
    <mergeCell ref="C88:E88"/>
    <mergeCell ref="M88:O88"/>
    <mergeCell ref="E104:H104"/>
    <mergeCell ref="O104:R104"/>
    <mergeCell ref="C109:E109"/>
    <mergeCell ref="M109:O109"/>
    <mergeCell ref="E125:H125"/>
    <mergeCell ref="O125:R125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8" tint="0.59999389629810485"/>
  </sheetPr>
  <dimension ref="A1:AF108"/>
  <sheetViews>
    <sheetView topLeftCell="A90" zoomScaleNormal="100" workbookViewId="0">
      <selection activeCell="J102" sqref="J102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19" max="19" width="5.42578125" customWidth="1"/>
    <col min="20" max="20" width="8.7109375" customWidth="1"/>
    <col min="23" max="23" width="12.85546875" customWidth="1"/>
    <col min="30" max="30" width="17.2851562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316" t="s">
        <v>18</v>
      </c>
      <c r="G15" s="317"/>
      <c r="H15" s="317"/>
      <c r="I15" s="318"/>
      <c r="J15" s="30">
        <f>G14-J13</f>
        <v>28.199999999999989</v>
      </c>
      <c r="L15" s="7"/>
      <c r="M15" s="8"/>
      <c r="N15" s="8"/>
      <c r="O15" s="8"/>
      <c r="P15" s="8"/>
      <c r="Q15" s="316" t="s">
        <v>18</v>
      </c>
      <c r="R15" s="317"/>
      <c r="S15" s="317"/>
      <c r="T15" s="318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323" t="s">
        <v>88</v>
      </c>
      <c r="D20" s="323"/>
      <c r="E20" s="323"/>
      <c r="N20" s="323" t="s">
        <v>89</v>
      </c>
      <c r="O20" s="323"/>
      <c r="P20" s="323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316" t="s">
        <v>18</v>
      </c>
      <c r="G34" s="317"/>
      <c r="H34" s="317"/>
      <c r="I34" s="318"/>
      <c r="J34" s="30">
        <f>G33-J32</f>
        <v>18.199999999999989</v>
      </c>
      <c r="L34" s="7"/>
      <c r="M34" s="8"/>
      <c r="N34" s="8"/>
      <c r="O34" s="8"/>
      <c r="P34" s="8"/>
      <c r="Q34" s="316" t="s">
        <v>18</v>
      </c>
      <c r="R34" s="317"/>
      <c r="S34" s="317"/>
      <c r="T34" s="318"/>
      <c r="U34" s="30">
        <f>R33-U32</f>
        <v>72.799999999999955</v>
      </c>
    </row>
    <row r="38" spans="1:32" ht="26.25" x14ac:dyDescent="0.4">
      <c r="C38" s="323" t="s">
        <v>97</v>
      </c>
      <c r="D38" s="323"/>
      <c r="E38" s="323"/>
      <c r="N38" s="323" t="s">
        <v>91</v>
      </c>
      <c r="O38" s="323"/>
      <c r="P38" s="323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316" t="s">
        <v>18</v>
      </c>
      <c r="G52" s="317"/>
      <c r="H52" s="317"/>
      <c r="I52" s="318"/>
      <c r="J52" s="30">
        <f>G51-J50</f>
        <v>126.90000000000009</v>
      </c>
      <c r="L52" s="7"/>
      <c r="M52" s="8"/>
      <c r="N52" s="8"/>
      <c r="O52" s="8"/>
      <c r="P52" s="8"/>
      <c r="Q52" s="316" t="s">
        <v>18</v>
      </c>
      <c r="R52" s="317"/>
      <c r="S52" s="317"/>
      <c r="T52" s="318"/>
      <c r="U52" s="30">
        <f>R51-U50</f>
        <v>127.40000000000009</v>
      </c>
    </row>
    <row r="57" spans="1:21" ht="26.25" x14ac:dyDescent="0.4">
      <c r="C57" s="323" t="s">
        <v>92</v>
      </c>
      <c r="D57" s="323"/>
      <c r="E57" s="323"/>
      <c r="N57" s="323" t="s">
        <v>93</v>
      </c>
      <c r="O57" s="323"/>
      <c r="P57" s="323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796</v>
      </c>
      <c r="P60" s="8" t="s">
        <v>775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3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3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316" t="s">
        <v>18</v>
      </c>
      <c r="G71" s="317"/>
      <c r="H71" s="317"/>
      <c r="I71" s="318"/>
      <c r="J71" s="30">
        <f>G70-J69</f>
        <v>145.59999999999991</v>
      </c>
      <c r="L71" s="7"/>
      <c r="M71" s="8"/>
      <c r="N71" s="8"/>
      <c r="O71" s="8"/>
      <c r="P71" s="8"/>
      <c r="Q71" s="316" t="s">
        <v>18</v>
      </c>
      <c r="R71" s="317"/>
      <c r="S71" s="317"/>
      <c r="T71" s="318"/>
      <c r="U71" s="30">
        <f>R70-U69</f>
        <v>90.799999999999955</v>
      </c>
    </row>
    <row r="75" spans="1:21" ht="26.25" x14ac:dyDescent="0.4">
      <c r="C75" s="323" t="s">
        <v>94</v>
      </c>
      <c r="D75" s="323"/>
      <c r="E75" s="323"/>
      <c r="N75" s="323" t="s">
        <v>99</v>
      </c>
      <c r="O75" s="323"/>
      <c r="P75" s="323"/>
    </row>
    <row r="76" spans="1:21" ht="11.25" customHeight="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 t="s">
        <v>452</v>
      </c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>
        <v>688</v>
      </c>
      <c r="J77" s="8">
        <v>160</v>
      </c>
      <c r="L77" s="7">
        <v>45222</v>
      </c>
      <c r="M77" s="8" t="s">
        <v>546</v>
      </c>
      <c r="N77" s="8" t="s">
        <v>139</v>
      </c>
      <c r="O77" s="8" t="s">
        <v>179</v>
      </c>
      <c r="P77" s="8" t="s">
        <v>61</v>
      </c>
      <c r="Q77" s="8"/>
      <c r="R77" s="8">
        <v>280</v>
      </c>
      <c r="S77" s="8"/>
      <c r="T77" s="31">
        <v>760</v>
      </c>
      <c r="U77" s="8">
        <v>250</v>
      </c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>
        <v>688</v>
      </c>
      <c r="J78" s="8">
        <v>160</v>
      </c>
      <c r="L78" s="7">
        <v>45225</v>
      </c>
      <c r="M78" s="8" t="s">
        <v>423</v>
      </c>
      <c r="N78" s="8" t="s">
        <v>117</v>
      </c>
      <c r="O78" s="8" t="s">
        <v>179</v>
      </c>
      <c r="P78" s="8" t="s">
        <v>61</v>
      </c>
      <c r="Q78" s="8"/>
      <c r="R78" s="8">
        <v>180</v>
      </c>
      <c r="S78" s="8"/>
      <c r="T78" s="31">
        <v>760</v>
      </c>
      <c r="U78" s="8">
        <v>150</v>
      </c>
    </row>
    <row r="79" spans="1:21" x14ac:dyDescent="0.25">
      <c r="A79" s="7">
        <v>45183</v>
      </c>
      <c r="B79" s="8" t="s">
        <v>546</v>
      </c>
      <c r="C79" s="8" t="s">
        <v>139</v>
      </c>
      <c r="D79" s="8" t="s">
        <v>179</v>
      </c>
      <c r="E79" s="8" t="s">
        <v>61</v>
      </c>
      <c r="F79" s="8"/>
      <c r="G79" s="8">
        <v>180</v>
      </c>
      <c r="H79" s="8"/>
      <c r="I79" s="31">
        <v>688</v>
      </c>
      <c r="J79" s="8">
        <v>160</v>
      </c>
      <c r="L79" s="7">
        <v>45226</v>
      </c>
      <c r="M79" s="8" t="s">
        <v>423</v>
      </c>
      <c r="N79" s="8" t="s">
        <v>117</v>
      </c>
      <c r="O79" s="8" t="s">
        <v>179</v>
      </c>
      <c r="P79" s="8" t="s">
        <v>61</v>
      </c>
      <c r="Q79" s="8"/>
      <c r="R79" s="8">
        <v>180</v>
      </c>
      <c r="S79" s="8"/>
      <c r="T79" s="31">
        <v>760</v>
      </c>
      <c r="U79" s="8">
        <v>150</v>
      </c>
    </row>
    <row r="80" spans="1:21" x14ac:dyDescent="0.25">
      <c r="A80" s="7">
        <v>45189</v>
      </c>
      <c r="B80" s="8" t="s">
        <v>689</v>
      </c>
      <c r="C80" s="8" t="s">
        <v>122</v>
      </c>
      <c r="D80" s="8" t="s">
        <v>179</v>
      </c>
      <c r="E80" s="8" t="s">
        <v>61</v>
      </c>
      <c r="F80" s="8"/>
      <c r="G80" s="8">
        <v>180</v>
      </c>
      <c r="H80" s="8"/>
      <c r="I80" s="31">
        <v>707</v>
      </c>
      <c r="J80" s="8">
        <v>160</v>
      </c>
      <c r="L80" s="7">
        <v>45229</v>
      </c>
      <c r="M80" s="8" t="s">
        <v>423</v>
      </c>
      <c r="N80" s="8" t="s">
        <v>117</v>
      </c>
      <c r="O80" s="8" t="s">
        <v>179</v>
      </c>
      <c r="P80" s="8" t="s">
        <v>61</v>
      </c>
      <c r="Q80" s="8"/>
      <c r="R80" s="8">
        <v>180</v>
      </c>
      <c r="S80" s="8"/>
      <c r="T80" s="31">
        <v>760</v>
      </c>
      <c r="U80" s="8">
        <v>150</v>
      </c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720</v>
      </c>
      <c r="H87" s="13"/>
      <c r="I87" s="32"/>
      <c r="J87" s="13">
        <f>SUM(J77:J86)</f>
        <v>640</v>
      </c>
      <c r="L87" s="7"/>
      <c r="M87" s="8"/>
      <c r="N87" s="8"/>
      <c r="O87" s="8"/>
      <c r="P87" s="8"/>
      <c r="Q87" s="13" t="s">
        <v>14</v>
      </c>
      <c r="R87" s="13">
        <f>SUM(R77:R86)</f>
        <v>820</v>
      </c>
      <c r="S87" s="13"/>
      <c r="T87" s="32"/>
      <c r="U87" s="13">
        <f>SUM(U77:U86)</f>
        <v>700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712.8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811.8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316" t="s">
        <v>18</v>
      </c>
      <c r="G89" s="317"/>
      <c r="H89" s="317"/>
      <c r="I89" s="318"/>
      <c r="J89" s="30">
        <f>G88-J87</f>
        <v>72.799999999999955</v>
      </c>
      <c r="L89" s="7"/>
      <c r="M89" s="8"/>
      <c r="N89" s="8"/>
      <c r="O89" s="8"/>
      <c r="P89" s="8"/>
      <c r="Q89" s="316" t="s">
        <v>18</v>
      </c>
      <c r="R89" s="317"/>
      <c r="S89" s="317"/>
      <c r="T89" s="318"/>
      <c r="U89" s="30">
        <f>R88-U87</f>
        <v>111.79999999999995</v>
      </c>
    </row>
    <row r="94" spans="1:21" ht="26.25" x14ac:dyDescent="0.4">
      <c r="C94" s="323" t="s">
        <v>96</v>
      </c>
      <c r="D94" s="323"/>
      <c r="E94" s="323"/>
      <c r="N94" s="323" t="s">
        <v>0</v>
      </c>
      <c r="O94" s="323"/>
      <c r="P94" s="323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>
        <v>45238</v>
      </c>
      <c r="B96" s="8" t="s">
        <v>70</v>
      </c>
      <c r="C96" s="8" t="s">
        <v>117</v>
      </c>
      <c r="D96" s="8" t="s">
        <v>179</v>
      </c>
      <c r="E96" s="8" t="s">
        <v>61</v>
      </c>
      <c r="F96" s="8"/>
      <c r="G96" s="8">
        <v>180</v>
      </c>
      <c r="H96" s="8"/>
      <c r="I96" s="31"/>
      <c r="J96" s="8">
        <v>160</v>
      </c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>
        <v>45239</v>
      </c>
      <c r="B97" s="8" t="s">
        <v>426</v>
      </c>
      <c r="C97" s="8" t="s">
        <v>117</v>
      </c>
      <c r="D97" s="8" t="s">
        <v>179</v>
      </c>
      <c r="E97" s="8" t="s">
        <v>61</v>
      </c>
      <c r="F97" s="8"/>
      <c r="G97" s="8">
        <v>180</v>
      </c>
      <c r="H97" s="8"/>
      <c r="I97" s="31"/>
      <c r="J97" s="8">
        <v>160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>
        <v>45244</v>
      </c>
      <c r="B98" s="8" t="s">
        <v>546</v>
      </c>
      <c r="C98" s="8" t="s">
        <v>139</v>
      </c>
      <c r="D98" s="8" t="s">
        <v>179</v>
      </c>
      <c r="E98" s="8" t="s">
        <v>61</v>
      </c>
      <c r="F98" s="8"/>
      <c r="G98" s="8">
        <v>180</v>
      </c>
      <c r="H98" s="8"/>
      <c r="I98" s="31"/>
      <c r="J98" s="8">
        <v>160</v>
      </c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>
        <v>45245</v>
      </c>
      <c r="B99" s="8" t="s">
        <v>546</v>
      </c>
      <c r="C99" s="8" t="s">
        <v>139</v>
      </c>
      <c r="D99" s="8" t="s">
        <v>179</v>
      </c>
      <c r="E99" s="8" t="s">
        <v>796</v>
      </c>
      <c r="F99" s="8" t="s">
        <v>1055</v>
      </c>
      <c r="G99" s="8">
        <v>280</v>
      </c>
      <c r="H99" s="8"/>
      <c r="I99" s="31"/>
      <c r="J99" s="8">
        <v>160</v>
      </c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>
        <v>45246</v>
      </c>
      <c r="B100" s="8" t="s">
        <v>546</v>
      </c>
      <c r="C100" s="8" t="s">
        <v>139</v>
      </c>
      <c r="D100" s="8" t="s">
        <v>61</v>
      </c>
      <c r="E100" s="8" t="s">
        <v>1061</v>
      </c>
      <c r="F100" s="8"/>
      <c r="G100" s="8">
        <v>180</v>
      </c>
      <c r="H100" s="8"/>
      <c r="I100" s="31"/>
      <c r="J100" s="8">
        <v>160</v>
      </c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>
        <v>45247</v>
      </c>
      <c r="B101" s="8" t="s">
        <v>818</v>
      </c>
      <c r="C101" s="8" t="s">
        <v>136</v>
      </c>
      <c r="D101" s="8" t="s">
        <v>61</v>
      </c>
      <c r="E101" s="8" t="s">
        <v>1061</v>
      </c>
      <c r="F101" s="8"/>
      <c r="G101" s="8">
        <v>180</v>
      </c>
      <c r="H101" s="8"/>
      <c r="I101" s="31"/>
      <c r="J101" s="8">
        <v>160</v>
      </c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1180</v>
      </c>
      <c r="H106" s="13"/>
      <c r="I106" s="32"/>
      <c r="J106" s="13">
        <f>SUM(J96:J105)</f>
        <v>960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1168.2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316" t="s">
        <v>18</v>
      </c>
      <c r="G108" s="317"/>
      <c r="H108" s="317"/>
      <c r="I108" s="318"/>
      <c r="J108" s="30">
        <f>G107-J106</f>
        <v>208.20000000000005</v>
      </c>
      <c r="L108" s="7"/>
      <c r="M108" s="8"/>
      <c r="N108" s="8"/>
      <c r="O108" s="8"/>
      <c r="P108" s="8"/>
      <c r="Q108" s="316" t="s">
        <v>18</v>
      </c>
      <c r="R108" s="317"/>
      <c r="S108" s="317"/>
      <c r="T108" s="318"/>
      <c r="U108" s="30">
        <f>R107-U106</f>
        <v>0</v>
      </c>
    </row>
  </sheetData>
  <mergeCells count="24">
    <mergeCell ref="C1:E1"/>
    <mergeCell ref="F15:I15"/>
    <mergeCell ref="N1:P1"/>
    <mergeCell ref="Q15:T15"/>
    <mergeCell ref="C20:E20"/>
    <mergeCell ref="N20:P20"/>
    <mergeCell ref="F34:I34"/>
    <mergeCell ref="Q34:T34"/>
    <mergeCell ref="C38:E38"/>
    <mergeCell ref="N38:P38"/>
    <mergeCell ref="F52:I52"/>
    <mergeCell ref="Q52:T52"/>
    <mergeCell ref="C57:E57"/>
    <mergeCell ref="N57:P57"/>
    <mergeCell ref="F71:I71"/>
    <mergeCell ref="Q71:T71"/>
    <mergeCell ref="C75:E75"/>
    <mergeCell ref="N75:P75"/>
    <mergeCell ref="F89:I89"/>
    <mergeCell ref="Q89:T89"/>
    <mergeCell ref="C94:E94"/>
    <mergeCell ref="N94:P94"/>
    <mergeCell ref="F108:I108"/>
    <mergeCell ref="Q108:T108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113" zoomScale="115" zoomScaleNormal="115" workbookViewId="0">
      <selection activeCell="J125" sqref="J125"/>
    </sheetView>
  </sheetViews>
  <sheetFormatPr baseColWidth="10" defaultRowHeight="15" x14ac:dyDescent="0.25"/>
  <cols>
    <col min="1" max="1" width="13" customWidth="1"/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323" t="s">
        <v>24</v>
      </c>
      <c r="D1" s="323"/>
      <c r="E1" s="323"/>
      <c r="N1" s="323" t="s">
        <v>87</v>
      </c>
      <c r="O1" s="323"/>
      <c r="P1" s="323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324" t="s">
        <v>18</v>
      </c>
      <c r="G17" s="325"/>
      <c r="H17" s="325"/>
      <c r="I17" s="326"/>
      <c r="J17" s="30">
        <f>G16-J15</f>
        <v>48.799999999999955</v>
      </c>
      <c r="L17" s="7"/>
      <c r="M17" s="8"/>
      <c r="N17" s="8"/>
      <c r="O17" s="8"/>
      <c r="P17" s="8"/>
      <c r="Q17" s="324" t="s">
        <v>18</v>
      </c>
      <c r="R17" s="325"/>
      <c r="S17" s="325"/>
      <c r="T17" s="326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323" t="s">
        <v>88</v>
      </c>
      <c r="D24" s="323"/>
      <c r="E24" s="323"/>
      <c r="N24" s="323" t="s">
        <v>89</v>
      </c>
      <c r="O24" s="323"/>
      <c r="P24" s="323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324" t="s">
        <v>18</v>
      </c>
      <c r="G40" s="325"/>
      <c r="H40" s="325"/>
      <c r="I40" s="326"/>
      <c r="J40" s="30">
        <f>G39-J38</f>
        <v>8.7999999999999972</v>
      </c>
      <c r="L40" s="7"/>
      <c r="M40" s="8"/>
      <c r="N40" s="8"/>
      <c r="O40" s="8"/>
      <c r="P40" s="8"/>
      <c r="Q40" s="324" t="s">
        <v>18</v>
      </c>
      <c r="R40" s="325"/>
      <c r="S40" s="325"/>
      <c r="T40" s="326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323" t="s">
        <v>97</v>
      </c>
      <c r="D48" s="323"/>
      <c r="E48" s="323"/>
      <c r="N48" s="323" t="s">
        <v>91</v>
      </c>
      <c r="O48" s="323"/>
      <c r="P48" s="323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324" t="s">
        <v>18</v>
      </c>
      <c r="G64" s="325"/>
      <c r="H64" s="325"/>
      <c r="I64" s="326"/>
      <c r="J64" s="30">
        <f>G63-J62</f>
        <v>35</v>
      </c>
      <c r="L64" s="7"/>
      <c r="M64" s="8"/>
      <c r="N64" s="8"/>
      <c r="O64" s="8"/>
      <c r="P64" s="8"/>
      <c r="Q64" s="324" t="s">
        <v>18</v>
      </c>
      <c r="R64" s="325"/>
      <c r="S64" s="325"/>
      <c r="T64" s="32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323" t="s">
        <v>92</v>
      </c>
      <c r="D71" s="323"/>
      <c r="E71" s="323"/>
      <c r="N71" s="323" t="s">
        <v>93</v>
      </c>
      <c r="O71" s="323"/>
      <c r="P71" s="323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324" t="s">
        <v>18</v>
      </c>
      <c r="G87" s="325"/>
      <c r="H87" s="325"/>
      <c r="I87" s="326"/>
      <c r="J87" s="30">
        <f>G86-J85</f>
        <v>17.599999999999994</v>
      </c>
      <c r="L87" s="7"/>
      <c r="M87" s="8"/>
      <c r="N87" s="8"/>
      <c r="O87" s="8"/>
      <c r="P87" s="8"/>
      <c r="Q87" s="324" t="s">
        <v>18</v>
      </c>
      <c r="R87" s="325"/>
      <c r="S87" s="325"/>
      <c r="T87" s="32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323" t="s">
        <v>94</v>
      </c>
      <c r="D95" s="323"/>
      <c r="E95" s="323"/>
      <c r="N95" s="323" t="s">
        <v>99</v>
      </c>
      <c r="O95" s="323"/>
      <c r="P95" s="323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>
        <v>45180</v>
      </c>
      <c r="B97" s="8" t="s">
        <v>879</v>
      </c>
      <c r="C97" s="8" t="s">
        <v>109</v>
      </c>
      <c r="D97" s="8" t="s">
        <v>880</v>
      </c>
      <c r="E97" s="8" t="s">
        <v>881</v>
      </c>
      <c r="F97" s="8">
        <v>47468</v>
      </c>
      <c r="G97" s="8">
        <v>140</v>
      </c>
      <c r="H97" s="8">
        <v>47468</v>
      </c>
      <c r="I97" s="263">
        <v>685</v>
      </c>
      <c r="J97" s="8">
        <v>130</v>
      </c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140</v>
      </c>
      <c r="H109" s="13"/>
      <c r="I109" s="32"/>
      <c r="J109" s="13">
        <f>SUM(J97:J108)</f>
        <v>130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138.6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324" t="s">
        <v>18</v>
      </c>
      <c r="G111" s="325"/>
      <c r="H111" s="325"/>
      <c r="I111" s="326"/>
      <c r="J111" s="30">
        <f>G110-J109</f>
        <v>8.5999999999999943</v>
      </c>
      <c r="L111" s="7"/>
      <c r="M111" s="8"/>
      <c r="N111" s="8"/>
      <c r="O111" s="8"/>
      <c r="P111" s="8"/>
      <c r="Q111" s="324" t="s">
        <v>18</v>
      </c>
      <c r="R111" s="325"/>
      <c r="S111" s="325"/>
      <c r="T111" s="32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323" t="s">
        <v>100</v>
      </c>
      <c r="D118" s="323"/>
      <c r="E118" s="323"/>
      <c r="N118" s="323" t="s">
        <v>0</v>
      </c>
      <c r="O118" s="323"/>
      <c r="P118" s="323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>
        <v>45239</v>
      </c>
      <c r="B120" s="8" t="s">
        <v>423</v>
      </c>
      <c r="C120" s="8" t="s">
        <v>283</v>
      </c>
      <c r="D120" s="8" t="s">
        <v>409</v>
      </c>
      <c r="E120" s="8" t="s">
        <v>823</v>
      </c>
      <c r="F120" s="8">
        <v>66872</v>
      </c>
      <c r="G120" s="8">
        <v>120</v>
      </c>
      <c r="H120" s="8"/>
      <c r="I120" s="306">
        <v>765</v>
      </c>
      <c r="J120" s="8">
        <v>110</v>
      </c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>
        <v>45239</v>
      </c>
      <c r="B121" s="8" t="s">
        <v>1040</v>
      </c>
      <c r="C121" s="8" t="s">
        <v>133</v>
      </c>
      <c r="D121" s="8" t="s">
        <v>409</v>
      </c>
      <c r="E121" s="8" t="s">
        <v>823</v>
      </c>
      <c r="F121" s="8">
        <v>66878</v>
      </c>
      <c r="G121" s="8">
        <v>120</v>
      </c>
      <c r="H121" s="8"/>
      <c r="I121" s="306">
        <v>765</v>
      </c>
      <c r="J121" s="8">
        <v>110</v>
      </c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>
        <v>45239</v>
      </c>
      <c r="B122" s="28" t="s">
        <v>13</v>
      </c>
      <c r="C122" s="8" t="s">
        <v>126</v>
      </c>
      <c r="D122" s="8" t="s">
        <v>409</v>
      </c>
      <c r="E122" s="8" t="s">
        <v>1062</v>
      </c>
      <c r="F122" s="8">
        <v>47905</v>
      </c>
      <c r="G122" s="8">
        <v>140</v>
      </c>
      <c r="H122" s="8"/>
      <c r="I122" s="306">
        <v>765</v>
      </c>
      <c r="J122" s="8">
        <v>110</v>
      </c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>
        <v>45246</v>
      </c>
      <c r="B123" s="8" t="s">
        <v>423</v>
      </c>
      <c r="C123" s="8" t="s">
        <v>283</v>
      </c>
      <c r="D123" s="8" t="s">
        <v>409</v>
      </c>
      <c r="E123" s="8" t="s">
        <v>823</v>
      </c>
      <c r="F123" s="8">
        <v>66963</v>
      </c>
      <c r="G123" s="8">
        <v>120</v>
      </c>
      <c r="H123" s="8"/>
      <c r="I123" s="31"/>
      <c r="J123" s="8">
        <v>110</v>
      </c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>
        <v>45250</v>
      </c>
      <c r="B124" s="8" t="s">
        <v>13</v>
      </c>
      <c r="C124" s="8" t="s">
        <v>126</v>
      </c>
      <c r="D124" s="8" t="s">
        <v>409</v>
      </c>
      <c r="E124" s="8" t="s">
        <v>823</v>
      </c>
      <c r="F124" s="8">
        <v>66984</v>
      </c>
      <c r="G124" s="8">
        <v>120</v>
      </c>
      <c r="H124" s="8"/>
      <c r="I124" s="31"/>
      <c r="J124" s="8">
        <v>110</v>
      </c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620</v>
      </c>
      <c r="H132" s="13"/>
      <c r="I132" s="32"/>
      <c r="J132" s="13">
        <f>SUM(J120:J131)</f>
        <v>550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613.79999999999995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324" t="s">
        <v>18</v>
      </c>
      <c r="G134" s="325"/>
      <c r="H134" s="325"/>
      <c r="I134" s="326"/>
      <c r="J134" s="30">
        <f>G133-J132</f>
        <v>63.799999999999955</v>
      </c>
      <c r="L134" s="7"/>
      <c r="M134" s="8"/>
      <c r="N134" s="8"/>
      <c r="O134" s="8"/>
      <c r="P134" s="8"/>
      <c r="Q134" s="324" t="s">
        <v>18</v>
      </c>
      <c r="R134" s="325"/>
      <c r="S134" s="325"/>
      <c r="T134" s="32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C1:E1"/>
    <mergeCell ref="F17:I17"/>
    <mergeCell ref="N1:P1"/>
    <mergeCell ref="Q17:T17"/>
    <mergeCell ref="C24:E24"/>
    <mergeCell ref="N24:P24"/>
    <mergeCell ref="F40:I40"/>
    <mergeCell ref="Q40:T40"/>
    <mergeCell ref="C48:E48"/>
    <mergeCell ref="N48:P48"/>
    <mergeCell ref="F64:I64"/>
    <mergeCell ref="Q64:T64"/>
    <mergeCell ref="C71:E71"/>
    <mergeCell ref="N71:P71"/>
    <mergeCell ref="F87:I87"/>
    <mergeCell ref="Q87:T87"/>
    <mergeCell ref="C95:E95"/>
    <mergeCell ref="N95:P95"/>
    <mergeCell ref="F111:I111"/>
    <mergeCell ref="Q111:T111"/>
    <mergeCell ref="C118:E118"/>
    <mergeCell ref="N118:P118"/>
    <mergeCell ref="F134:I134"/>
    <mergeCell ref="Q134:T13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BENAVIDES</vt:lpstr>
      <vt:lpstr>FLEXNET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  <vt:lpstr>Hoja3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2023-11-21T16:07:46Z</cp:lastPrinted>
  <dcterms:created xsi:type="dcterms:W3CDTF">2022-12-25T20:49:22Z</dcterms:created>
  <dcterms:modified xsi:type="dcterms:W3CDTF">2023-11-21T19:25:59Z</dcterms:modified>
</cp:coreProperties>
</file>