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FC260D4F-8C39-4322-83A0-C60AE0C142E2}" xr6:coauthVersionLast="47" xr6:coauthVersionMax="47" xr10:uidLastSave="{00000000-0000-0000-0000-000000000000}"/>
  <bookViews>
    <workbookView xWindow="-120" yWindow="-120" windowWidth="20730" windowHeight="11040" tabRatio="565" firstSheet="6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99" i="6" l="1"/>
  <c r="R683" i="13"/>
  <c r="C673" i="13" s="1"/>
  <c r="H709" i="2"/>
  <c r="C688" i="2" s="1"/>
  <c r="C736" i="1"/>
  <c r="R717" i="5"/>
  <c r="C710" i="5" s="1"/>
  <c r="R745" i="3"/>
  <c r="C740" i="3" s="1"/>
  <c r="R727" i="22"/>
  <c r="C720" i="22" s="1"/>
  <c r="R720" i="4"/>
  <c r="C714" i="4" s="1"/>
  <c r="R726" i="6"/>
  <c r="C716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Y888" i="22"/>
  <c r="Y891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894" i="22" l="1"/>
  <c r="X896" i="22"/>
  <c r="Y893" i="22"/>
  <c r="C942" i="22" s="1"/>
  <c r="C961" i="22" s="1"/>
  <c r="C937" i="22" s="1"/>
  <c r="C933" i="22"/>
  <c r="C936" i="22" s="1"/>
  <c r="X894" i="22"/>
  <c r="B9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38" i="22" l="1"/>
  <c r="B940" i="22"/>
  <c r="X942" i="22"/>
  <c r="Y942" i="22"/>
  <c r="Y961" i="22" s="1"/>
  <c r="Y937" i="22" s="1"/>
  <c r="Y933" i="22"/>
  <c r="Y936" i="22" s="1"/>
  <c r="Y938" i="22" s="1"/>
  <c r="C981" i="22" s="1"/>
  <c r="C984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C1008" i="22" s="1"/>
  <c r="C985" i="22" s="1"/>
  <c r="C986" i="22" s="1"/>
  <c r="X93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89" i="22" l="1"/>
  <c r="Y1008" i="22" s="1"/>
  <c r="Y985" i="22" s="1"/>
  <c r="C1026" i="22"/>
  <c r="C1029" i="22" s="1"/>
  <c r="X989" i="22"/>
  <c r="Y981" i="22"/>
  <c r="Y984" i="22" s="1"/>
  <c r="Y986" i="22" s="1"/>
  <c r="C1035" i="22" s="1"/>
  <c r="C1054" i="22" s="1"/>
  <c r="C1030" i="22" s="1"/>
  <c r="C1031" i="22" s="1"/>
  <c r="Y1035" i="22" s="1"/>
  <c r="Y1054" i="22" s="1"/>
  <c r="Y1030" i="22" s="1"/>
  <c r="B987" i="22"/>
  <c r="C518" i="19"/>
  <c r="C530" i="19" s="1"/>
  <c r="C513" i="19" s="1"/>
  <c r="C514" i="19" s="1"/>
  <c r="Y518" i="19" s="1"/>
  <c r="Y530" i="19" s="1"/>
  <c r="Y513" i="19" s="1"/>
  <c r="X470" i="19"/>
  <c r="Y390" i="16"/>
  <c r="X987" i="22" l="1"/>
  <c r="B1035" i="22"/>
  <c r="X1035" i="22"/>
  <c r="Y1026" i="22"/>
  <c r="Y1029" i="22" s="1"/>
  <c r="Y1031" i="22" s="1"/>
  <c r="X1032" i="22" s="1"/>
  <c r="B103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s="1"/>
  <c r="C702" i="13" l="1"/>
  <c r="C705" i="13" s="1"/>
  <c r="Y657" i="13"/>
  <c r="Y660" i="13" s="1"/>
  <c r="Y665" i="13"/>
  <c r="Y684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B756" i="13"/>
  <c r="Y750" i="13"/>
  <c r="Y753" i="13" s="1"/>
  <c r="X758" i="13"/>
  <c r="C795" i="13" l="1"/>
  <c r="C798" i="13" s="1"/>
  <c r="Y755" i="13"/>
  <c r="C804" i="13" s="1"/>
  <c r="C823" i="13" s="1"/>
  <c r="C799" i="13" s="1"/>
  <c r="C800" i="13" l="1"/>
  <c r="X756" i="13"/>
  <c r="B804" i="13"/>
  <c r="Y804" i="13"/>
  <c r="Y823" i="13" s="1"/>
  <c r="Y799" i="13" s="1"/>
  <c r="Y795" i="13"/>
  <c r="Y798" i="13" s="1"/>
  <c r="B802" i="13"/>
  <c r="X804" i="13"/>
  <c r="Y800" i="13" l="1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1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5" i="5"/>
  <c r="Y1027" i="5" s="1"/>
  <c r="R1035" i="5"/>
  <c r="C1027" i="5" s="1"/>
  <c r="AD1033" i="5"/>
  <c r="Y1018" i="5" s="1"/>
  <c r="H1033" i="5"/>
  <c r="C1018" i="5" s="1"/>
  <c r="AN990" i="5"/>
  <c r="Y981" i="5" s="1"/>
  <c r="R990" i="5"/>
  <c r="C981" i="5" s="1"/>
  <c r="AD988" i="5"/>
  <c r="Y973" i="5" s="1"/>
  <c r="H988" i="5"/>
  <c r="C973" i="5" s="1"/>
  <c r="B980" i="5"/>
  <c r="AN942" i="5"/>
  <c r="Y934" i="5" s="1"/>
  <c r="R942" i="5"/>
  <c r="C934" i="5" s="1"/>
  <c r="AD940" i="5"/>
  <c r="Y925" i="5" s="1"/>
  <c r="H940" i="5"/>
  <c r="C925" i="5" s="1"/>
  <c r="AN897" i="5"/>
  <c r="Y888" i="5" s="1"/>
  <c r="R897" i="5"/>
  <c r="C888" i="5" s="1"/>
  <c r="AD895" i="5"/>
  <c r="Y880" i="5" s="1"/>
  <c r="H895" i="5"/>
  <c r="C880" i="5" s="1"/>
  <c r="B887" i="5"/>
  <c r="AN848" i="5"/>
  <c r="Y840" i="5" s="1"/>
  <c r="R848" i="5"/>
  <c r="C840" i="5" s="1"/>
  <c r="AD846" i="5"/>
  <c r="Y831" i="5" s="1"/>
  <c r="H846" i="5"/>
  <c r="C831" i="5" s="1"/>
  <c r="AN803" i="5"/>
  <c r="Y794" i="5" s="1"/>
  <c r="R803" i="5"/>
  <c r="C794" i="5" s="1"/>
  <c r="AD801" i="5"/>
  <c r="Y786" i="5" s="1"/>
  <c r="H801" i="5"/>
  <c r="C786" i="5" s="1"/>
  <c r="B793" i="5"/>
  <c r="AN755" i="5"/>
  <c r="Y747" i="5" s="1"/>
  <c r="R755" i="5"/>
  <c r="C747" i="5" s="1"/>
  <c r="AD753" i="5"/>
  <c r="Y738" i="5" s="1"/>
  <c r="H753" i="5"/>
  <c r="C738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2" i="5"/>
  <c r="C719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7" i="5"/>
  <c r="C740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19" i="5" s="1"/>
  <c r="Y698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9" i="5" l="1"/>
  <c r="X700" i="5" s="1"/>
  <c r="B652" i="2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6" i="5"/>
  <c r="C746" i="5"/>
  <c r="C765" i="5" s="1"/>
  <c r="C741" i="5" s="1"/>
  <c r="C742" i="5" s="1"/>
  <c r="Y746" i="5" s="1"/>
  <c r="Y765" i="5" s="1"/>
  <c r="Y741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696" i="6" s="1"/>
  <c r="Y421" i="1"/>
  <c r="X422" i="1" s="1"/>
  <c r="Y737" i="5"/>
  <c r="Y740" i="5" s="1"/>
  <c r="Y742" i="5" s="1"/>
  <c r="B744" i="5"/>
  <c r="X746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4" i="6"/>
  <c r="Y723" i="6" s="1"/>
  <c r="Y700" i="6" s="1"/>
  <c r="X704" i="6"/>
  <c r="C745" i="6"/>
  <c r="C748" i="6" s="1"/>
  <c r="B706" i="6"/>
  <c r="C462" i="1"/>
  <c r="C465" i="1" s="1"/>
  <c r="C470" i="1"/>
  <c r="C484" i="1" s="1"/>
  <c r="C466" i="1" s="1"/>
  <c r="C793" i="5"/>
  <c r="C812" i="5" s="1"/>
  <c r="C789" i="5" s="1"/>
  <c r="C947" i="11"/>
  <c r="C950" i="11" s="1"/>
  <c r="C952" i="11" s="1"/>
  <c r="X743" i="5"/>
  <c r="C785" i="5"/>
  <c r="C788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701" i="6"/>
  <c r="C754" i="6" s="1"/>
  <c r="C773" i="6" s="1"/>
  <c r="C749" i="6" s="1"/>
  <c r="C750" i="6" s="1"/>
  <c r="C732" i="2"/>
  <c r="C735" i="2" s="1"/>
  <c r="Y687" i="2"/>
  <c r="Y690" i="2" s="1"/>
  <c r="C467" i="1"/>
  <c r="B468" i="1" s="1"/>
  <c r="C790" i="5"/>
  <c r="X793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702" i="6"/>
  <c r="Y695" i="2"/>
  <c r="Y714" i="2" s="1"/>
  <c r="Y691" i="2" s="1"/>
  <c r="Y692" i="2" s="1"/>
  <c r="B741" i="2" s="1"/>
  <c r="B754" i="6"/>
  <c r="Y741" i="6"/>
  <c r="Y744" i="6" s="1"/>
  <c r="B752" i="6"/>
  <c r="Y750" i="6"/>
  <c r="Y769" i="6" s="1"/>
  <c r="Y745" i="6" s="1"/>
  <c r="X750" i="6"/>
  <c r="X470" i="1"/>
  <c r="Y470" i="1"/>
  <c r="Y484" i="1" s="1"/>
  <c r="Y466" i="1" s="1"/>
  <c r="Y462" i="1"/>
  <c r="Y465" i="1" s="1"/>
  <c r="Y793" i="5"/>
  <c r="Y812" i="5" s="1"/>
  <c r="Y789" i="5" s="1"/>
  <c r="Y785" i="5"/>
  <c r="Y788" i="5" s="1"/>
  <c r="B791" i="5"/>
  <c r="C830" i="5"/>
  <c r="C833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801" i="6" l="1"/>
  <c r="C820" i="6" s="1"/>
  <c r="C797" i="6" s="1"/>
  <c r="Y746" i="6"/>
  <c r="C793" i="6" s="1"/>
  <c r="C796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90" i="5"/>
  <c r="B839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8" i="6" l="1"/>
  <c r="X797" i="6" s="1"/>
  <c r="X747" i="6"/>
  <c r="Y732" i="2"/>
  <c r="C788" i="2" s="1"/>
  <c r="C807" i="2" s="1"/>
  <c r="C784" i="2" s="1"/>
  <c r="X741" i="2"/>
  <c r="B739" i="2"/>
  <c r="Y789" i="6"/>
  <c r="Y792" i="6" s="1"/>
  <c r="B799" i="6"/>
  <c r="Y797" i="6"/>
  <c r="Y816" i="6" s="1"/>
  <c r="Y793" i="6" s="1"/>
  <c r="C838" i="6"/>
  <c r="C841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1" i="5"/>
  <c r="C839" i="5"/>
  <c r="C858" i="5" s="1"/>
  <c r="C834" i="5" s="1"/>
  <c r="C835" i="5" s="1"/>
  <c r="Y839" i="5" s="1"/>
  <c r="Y858" i="5" s="1"/>
  <c r="Y834" i="5" s="1"/>
  <c r="X898" i="7"/>
  <c r="Y1001" i="11"/>
  <c r="Y1020" i="11" s="1"/>
  <c r="Y996" i="11" s="1"/>
  <c r="B999" i="11"/>
  <c r="Y992" i="11"/>
  <c r="X1001" i="11"/>
  <c r="Y735" i="2" l="1"/>
  <c r="Y737" i="2" s="1"/>
  <c r="C780" i="2" s="1"/>
  <c r="C783" i="2" s="1"/>
  <c r="C785" i="2" s="1"/>
  <c r="C907" i="8"/>
  <c r="C910" i="8" s="1"/>
  <c r="C915" i="8"/>
  <c r="C934" i="8" s="1"/>
  <c r="C911" i="8" s="1"/>
  <c r="Y794" i="6"/>
  <c r="C505" i="1"/>
  <c r="X509" i="1" s="1"/>
  <c r="Y830" i="5"/>
  <c r="Y833" i="5" s="1"/>
  <c r="Y835" i="5" s="1"/>
  <c r="C887" i="5" s="1"/>
  <c r="C906" i="5" s="1"/>
  <c r="C883" i="5" s="1"/>
  <c r="X839" i="5"/>
  <c r="B837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9" i="5"/>
  <c r="C882" i="5" s="1"/>
  <c r="C884" i="5" s="1"/>
  <c r="X887" i="5" s="1"/>
  <c r="X836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4" i="5"/>
  <c r="C927" i="5" s="1"/>
  <c r="Y879" i="5"/>
  <c r="Y882" i="5" s="1"/>
  <c r="B961" i="8"/>
  <c r="Y887" i="5"/>
  <c r="Y906" i="5" s="1"/>
  <c r="Y883" i="5" s="1"/>
  <c r="B885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4" i="5"/>
  <c r="C933" i="5" s="1"/>
  <c r="C952" i="5" s="1"/>
  <c r="C928" i="5" s="1"/>
  <c r="C929" i="5" s="1"/>
  <c r="Y933" i="5" s="1"/>
  <c r="Y952" i="5" s="1"/>
  <c r="Y928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5" i="5"/>
  <c r="X840" i="6"/>
  <c r="C887" i="6"/>
  <c r="C890" i="6" s="1"/>
  <c r="C895" i="6"/>
  <c r="C914" i="6" s="1"/>
  <c r="C891" i="6" s="1"/>
  <c r="B933" i="5"/>
  <c r="Y955" i="8"/>
  <c r="Y957" i="8" s="1"/>
  <c r="Y924" i="5"/>
  <c r="C980" i="5" s="1"/>
  <c r="C999" i="5" s="1"/>
  <c r="C976" i="5" s="1"/>
  <c r="X933" i="5"/>
  <c r="B931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92" i="6"/>
  <c r="Y927" i="5"/>
  <c r="Y929" i="5" s="1"/>
  <c r="C972" i="5" s="1"/>
  <c r="C975" i="5" s="1"/>
  <c r="C977" i="5" s="1"/>
  <c r="Y972" i="5" s="1"/>
  <c r="Y975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0" i="5"/>
  <c r="B978" i="5"/>
  <c r="C1017" i="5"/>
  <c r="C1020" i="5" s="1"/>
  <c r="Y980" i="5"/>
  <c r="Y999" i="5" s="1"/>
  <c r="Y976" i="5" s="1"/>
  <c r="Y977" i="5" s="1"/>
  <c r="X980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6" i="5"/>
  <c r="C1045" i="5" s="1"/>
  <c r="C1021" i="5" s="1"/>
  <c r="C1022" i="5" s="1"/>
  <c r="X978" i="5"/>
  <c r="B1026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6" i="5"/>
  <c r="Y1045" i="5" s="1"/>
  <c r="Y1021" i="5" s="1"/>
  <c r="Y1017" i="5"/>
  <c r="Y1020" i="5" s="1"/>
  <c r="B1024" i="5"/>
  <c r="X1026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2" i="5"/>
  <c r="X1023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8" i="6"/>
  <c r="C1007" i="6" s="1"/>
  <c r="C984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6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4" i="6"/>
  <c r="C1053" i="6" s="1"/>
  <c r="C1029" i="6" s="1"/>
  <c r="C1030" i="6" s="1"/>
  <c r="B1032" i="6" s="1"/>
  <c r="B1034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58" i="1"/>
  <c r="C761" i="1" s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Y950" i="1" s="1"/>
  <c r="B246" i="3"/>
  <c r="Y248" i="3"/>
  <c r="Y267" i="3" s="1"/>
  <c r="Y243" i="3" s="1"/>
  <c r="X248" i="3"/>
  <c r="Y242" i="3"/>
  <c r="C1001" i="1" l="1"/>
  <c r="C1020" i="1" s="1"/>
  <c r="C997" i="1" s="1"/>
  <c r="C993" i="1"/>
  <c r="C996" i="1" s="1"/>
  <c r="C998" i="1" s="1"/>
  <c r="B999" i="1" s="1"/>
  <c r="X951" i="1"/>
  <c r="Y244" i="3"/>
  <c r="C294" i="3" s="1"/>
  <c r="C313" i="3" s="1"/>
  <c r="C290" i="3" s="1"/>
  <c r="Y993" i="1" l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/>
  <c r="C793" i="3" s="1"/>
  <c r="C769" i="3" s="1"/>
  <c r="C770" i="3" s="1"/>
  <c r="Y765" i="3" s="1"/>
  <c r="X730" i="3" l="1"/>
  <c r="Y774" i="3"/>
  <c r="Y793" i="3" s="1"/>
  <c r="Y769" i="3" s="1"/>
  <c r="B772" i="3"/>
  <c r="X774" i="3"/>
  <c r="Y768" i="3"/>
  <c r="C821" i="3"/>
  <c r="C840" i="3" s="1"/>
  <c r="C817" i="3" s="1"/>
  <c r="Y770" i="3" l="1"/>
  <c r="X771" i="3" s="1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Y792" i="4" s="1"/>
  <c r="C832" i="4"/>
  <c r="C835" i="4" s="1"/>
  <c r="B841" i="4" l="1"/>
  <c r="X793" i="4"/>
  <c r="C841" i="4"/>
  <c r="C860" i="4" s="1"/>
  <c r="C836" i="4" s="1"/>
  <c r="C837" i="4" s="1"/>
  <c r="B839" i="4" l="1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<sst xmlns="http://schemas.openxmlformats.org/spreadsheetml/2006/main" count="27744" uniqueCount="1374">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</sst>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9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NO PAGAR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NO PAGAR</v>
      </c>
      <c r="Y343" s="199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NO PAGAR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1" t="s">
        <v>693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NO PAGAR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NO PAGAR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5" t="s">
        <v>29</v>
      </c>
      <c r="AD476" s="195"/>
      <c r="AE476" s="195"/>
    </row>
    <row r="477" spans="8:31">
      <c r="H477" s="196" t="s">
        <v>28</v>
      </c>
      <c r="I477" s="196"/>
      <c r="J477" s="196"/>
      <c r="V477" s="17"/>
      <c r="AC477" s="195"/>
      <c r="AD477" s="195"/>
      <c r="AE477" s="195"/>
    </row>
    <row r="478" spans="8:31">
      <c r="H478" s="196"/>
      <c r="I478" s="196"/>
      <c r="J478" s="196"/>
      <c r="V478" s="17"/>
      <c r="AC478" s="195"/>
      <c r="AD478" s="195"/>
      <c r="AE478" s="19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>
      <c r="H523" s="196"/>
      <c r="I523" s="196"/>
      <c r="J523" s="196"/>
      <c r="V523" s="17"/>
      <c r="AA523" s="196"/>
      <c r="AB523" s="196"/>
      <c r="AC523" s="19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9" t="str">
        <f>IF(Y532&lt;0,"NO PAGAR","COBRAR'")</f>
        <v>NO PAGAR</v>
      </c>
      <c r="Y533" s="19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9" t="str">
        <f>IF(C532&lt;0,"NO PAGAR","COBRAR'")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5" t="s">
        <v>29</v>
      </c>
      <c r="AD575" s="195"/>
      <c r="AE575" s="195"/>
    </row>
    <row r="576" spans="8:31">
      <c r="H576" s="196" t="s">
        <v>28</v>
      </c>
      <c r="I576" s="196"/>
      <c r="J576" s="196"/>
      <c r="V576" s="17"/>
      <c r="AC576" s="195"/>
      <c r="AD576" s="195"/>
      <c r="AE576" s="195"/>
    </row>
    <row r="577" spans="2:41">
      <c r="H577" s="196"/>
      <c r="I577" s="196"/>
      <c r="J577" s="196"/>
      <c r="V577" s="17"/>
      <c r="AC577" s="195"/>
      <c r="AD577" s="195"/>
      <c r="AE577" s="19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>
      <c r="H622" s="196"/>
      <c r="I622" s="196"/>
      <c r="J622" s="196"/>
      <c r="V622" s="17"/>
      <c r="AA622" s="196"/>
      <c r="AB622" s="196"/>
      <c r="AC622" s="19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9" t="str">
        <f>IF(Y631&lt;0,"NO PAGAR","COBRAR'")</f>
        <v>NO PAGAR</v>
      </c>
      <c r="Y632" s="19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9" t="str">
        <f>IF(C631&lt;0,"NO PAGAR","COBRAR'")</f>
        <v>NO PAGAR</v>
      </c>
      <c r="C633" s="19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5" t="s">
        <v>29</v>
      </c>
      <c r="AD668" s="195"/>
      <c r="AE668" s="195"/>
    </row>
    <row r="669" spans="8:31">
      <c r="H669" s="202" t="s">
        <v>28</v>
      </c>
      <c r="I669" s="202"/>
      <c r="J669" s="202"/>
      <c r="V669" s="17"/>
      <c r="AC669" s="195"/>
      <c r="AD669" s="195"/>
      <c r="AE669" s="195"/>
    </row>
    <row r="670" spans="8:31">
      <c r="H670" s="202"/>
      <c r="I670" s="202"/>
      <c r="J670" s="202"/>
      <c r="V670" s="17"/>
      <c r="AC670" s="195"/>
      <c r="AD670" s="195"/>
      <c r="AE670" s="19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>
      <c r="H708" s="196"/>
      <c r="I708" s="196"/>
      <c r="J708" s="196"/>
      <c r="V708" s="17"/>
      <c r="AA708" s="196"/>
      <c r="AB708" s="196"/>
      <c r="AC708" s="19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9" t="str">
        <f>IF(Y717&lt;0,"NO PAGAR","COBRAR'")</f>
        <v>NO PAGAR</v>
      </c>
      <c r="Y718" s="19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9" t="str">
        <f>IF(C717&lt;0,"NO PAGAR","COBRAR'")</f>
        <v>NO PAGAR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5" t="s">
        <v>29</v>
      </c>
      <c r="AD754" s="195"/>
      <c r="AE754" s="195"/>
    </row>
    <row r="755" spans="2:41">
      <c r="H755" s="196" t="s">
        <v>28</v>
      </c>
      <c r="I755" s="196"/>
      <c r="J755" s="196"/>
      <c r="V755" s="17"/>
      <c r="AC755" s="195"/>
      <c r="AD755" s="195"/>
      <c r="AE755" s="195"/>
    </row>
    <row r="756" spans="2:41">
      <c r="H756" s="196"/>
      <c r="I756" s="196"/>
      <c r="J756" s="196"/>
      <c r="V756" s="17"/>
      <c r="AC756" s="195"/>
      <c r="AD756" s="195"/>
      <c r="AE756" s="19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>
      <c r="H801" s="196"/>
      <c r="I801" s="196"/>
      <c r="J801" s="196"/>
      <c r="V801" s="17"/>
      <c r="AA801" s="196"/>
      <c r="AB801" s="196"/>
      <c r="AC801" s="19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9" t="str">
        <f>IF(Y810&lt;0,"NO PAGAR","COBRAR'")</f>
        <v>NO PAGAR</v>
      </c>
      <c r="Y811" s="19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9" t="str">
        <f>IF(C810&lt;0,"NO PAGAR","COBRAR'")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5" t="s">
        <v>29</v>
      </c>
      <c r="AD847" s="195"/>
      <c r="AE847" s="195"/>
    </row>
    <row r="848" spans="2:31">
      <c r="H848" s="196" t="s">
        <v>28</v>
      </c>
      <c r="I848" s="196"/>
      <c r="J848" s="196"/>
      <c r="V848" s="17"/>
      <c r="AC848" s="195"/>
      <c r="AD848" s="195"/>
      <c r="AE848" s="195"/>
    </row>
    <row r="849" spans="2:41">
      <c r="H849" s="196"/>
      <c r="I849" s="196"/>
      <c r="J849" s="196"/>
      <c r="V849" s="17"/>
      <c r="AC849" s="195"/>
      <c r="AD849" s="195"/>
      <c r="AE849" s="19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>
      <c r="H894" s="196"/>
      <c r="I894" s="196"/>
      <c r="J894" s="196"/>
      <c r="V894" s="17"/>
      <c r="AA894" s="196"/>
      <c r="AB894" s="196"/>
      <c r="AC894" s="19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9" t="str">
        <f>IF(Y903&lt;0,"NO PAGAR","COBRAR'")</f>
        <v>NO PAGAR</v>
      </c>
      <c r="Y904" s="19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9" t="str">
        <f>IF(C903&lt;0,"NO PAGAR","COBRAR'")</f>
        <v>NO PAGAR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5" t="s">
        <v>29</v>
      </c>
      <c r="AD941" s="195"/>
      <c r="AE941" s="195"/>
    </row>
    <row r="942" spans="8:31">
      <c r="H942" s="196" t="s">
        <v>28</v>
      </c>
      <c r="I942" s="196"/>
      <c r="J942" s="196"/>
      <c r="V942" s="17"/>
      <c r="AC942" s="195"/>
      <c r="AD942" s="195"/>
      <c r="AE942" s="195"/>
    </row>
    <row r="943" spans="8:31">
      <c r="H943" s="196"/>
      <c r="I943" s="196"/>
      <c r="J943" s="196"/>
      <c r="V943" s="17"/>
      <c r="AC943" s="195"/>
      <c r="AD943" s="195"/>
      <c r="AE943" s="19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>
      <c r="H988" s="196"/>
      <c r="I988" s="196"/>
      <c r="J988" s="196"/>
      <c r="V988" s="17"/>
      <c r="AA988" s="196"/>
      <c r="AB988" s="196"/>
      <c r="AC988" s="19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tr">
        <f>IF(Y997&lt;0,"NO PAGAR","COBRAR'")</f>
        <v>NO PAGAR</v>
      </c>
      <c r="Y998" s="19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9" t="str">
        <f>IF(C997&lt;0,"NO PAGAR","COBRAR'")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5" t="s">
        <v>29</v>
      </c>
      <c r="AD1034" s="195"/>
      <c r="AE1034" s="195"/>
    </row>
    <row r="1035" spans="2:31">
      <c r="H1035" s="196" t="s">
        <v>28</v>
      </c>
      <c r="I1035" s="196"/>
      <c r="J1035" s="196"/>
      <c r="V1035" s="17"/>
      <c r="AC1035" s="195"/>
      <c r="AD1035" s="195"/>
      <c r="AE1035" s="195"/>
    </row>
    <row r="1036" spans="2:31">
      <c r="H1036" s="196"/>
      <c r="I1036" s="196"/>
      <c r="J1036" s="196"/>
      <c r="V1036" s="17"/>
      <c r="AC1036" s="195"/>
      <c r="AD1036" s="195"/>
      <c r="AE1036" s="19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>
      <c r="H1081" s="196"/>
      <c r="I1081" s="196"/>
      <c r="J1081" s="196"/>
      <c r="V1081" s="17"/>
      <c r="AA1081" s="196"/>
      <c r="AB1081" s="196"/>
      <c r="AC1081" s="19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9" t="str">
        <f>IF(Y1090&lt;0,"NO PAGAR","COBRAR'")</f>
        <v>NO PAGAR</v>
      </c>
      <c r="Y1091" s="19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9" t="str">
        <f>IF(C1090&lt;0,"NO PAGAR","COBRAR'")</f>
        <v>NO PAGAR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W714" zoomScale="89" zoomScaleNormal="89" workbookViewId="0">
      <selection activeCell="AF724" sqref="AF72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NO PAGAR</v>
      </c>
      <c r="Y157" s="19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NO PAGAR</v>
      </c>
      <c r="Y242" s="19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NO PAGAR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IF(B1083="PAGADO",0,C333)</f>
        <v>-412.94000000000005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NO PAGAR</v>
      </c>
      <c r="Y334" s="19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NO PAGAR</v>
      </c>
      <c r="C335" s="19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AA373" s="106"/>
      <c r="AB373" s="106"/>
      <c r="AC373" s="203" t="s">
        <v>29</v>
      </c>
      <c r="AD373" s="203"/>
      <c r="AE373" s="203"/>
    </row>
    <row r="374" spans="2:41">
      <c r="V374" s="17"/>
      <c r="AA374" s="106"/>
      <c r="AB374" s="106"/>
      <c r="AC374" s="203"/>
      <c r="AD374" s="203"/>
      <c r="AE374" s="20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3"/>
      <c r="AD375" s="203"/>
      <c r="AE375" s="203"/>
    </row>
    <row r="376" spans="2:41" ht="23.2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>
      <c r="H412" s="76"/>
      <c r="I412" s="76"/>
      <c r="J412" s="76"/>
      <c r="V412" s="17"/>
      <c r="AA412" s="196"/>
      <c r="AB412" s="196"/>
      <c r="AC412" s="19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9" t="str">
        <f>IF(Y421&lt;0,"NO PAGAR","COBRAR'")</f>
        <v>NO PAGAR</v>
      </c>
      <c r="Y422" s="19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9" t="str">
        <f>IF(C421&lt;0,"NO PAGAR","COBRAR'")</f>
        <v>COBRAR'</v>
      </c>
      <c r="C423" s="19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9" t="str">
        <f>IF(Y505&lt;0,"NO PAGAR","COBRAR'")</f>
        <v>COBRAR'</v>
      </c>
      <c r="Y506" s="19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9" t="str">
        <f>IF(C505&lt;0,"NO PAGAR","COBRAR'")</f>
        <v>COBRAR'</v>
      </c>
      <c r="C507" s="19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5" t="s">
        <v>29</v>
      </c>
      <c r="AD545" s="195"/>
      <c r="AE545" s="195"/>
    </row>
    <row r="546" spans="2:41" ht="21.75" customHeight="1">
      <c r="H546" s="76" t="s">
        <v>28</v>
      </c>
      <c r="I546" s="76"/>
      <c r="J546" s="76"/>
      <c r="V546" s="17"/>
      <c r="AC546" s="195"/>
      <c r="AD546" s="195"/>
      <c r="AE546" s="195"/>
    </row>
    <row r="547" spans="2:41" ht="15" customHeight="1">
      <c r="H547" s="76"/>
      <c r="I547" s="76"/>
      <c r="J547" s="76"/>
      <c r="V547" s="17"/>
      <c r="AC547" s="195"/>
      <c r="AD547" s="195"/>
      <c r="AE547" s="19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9" t="str">
        <f>IF(Y591&lt;0,"NO PAGAR","COBRAR'")</f>
        <v>COBRAR'</v>
      </c>
      <c r="Y592" s="19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9" t="str">
        <f>IF(C591&lt;0,"NO PAGAR","COBRAR'")</f>
        <v>COBRAR'</v>
      </c>
      <c r="C593" s="19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5" t="s">
        <v>29</v>
      </c>
      <c r="AD626" s="195"/>
      <c r="AE626" s="195"/>
    </row>
    <row r="627" spans="2:41" ht="27" customHeight="1">
      <c r="H627" s="76" t="s">
        <v>28</v>
      </c>
      <c r="I627" s="76"/>
      <c r="J627" s="76"/>
      <c r="V627" s="17"/>
      <c r="AC627" s="195"/>
      <c r="AD627" s="195"/>
      <c r="AE627" s="195"/>
    </row>
    <row r="628" spans="2:41" ht="15" customHeight="1">
      <c r="H628" s="76"/>
      <c r="I628" s="76"/>
      <c r="J628" s="76"/>
      <c r="V628" s="17"/>
      <c r="AC628" s="195"/>
      <c r="AD628" s="195"/>
      <c r="AE628" s="19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8" t="str">
        <f>IF(C637&lt;0,"NO PAGAR","COBRAR")</f>
        <v>COBRAR</v>
      </c>
      <c r="C638" s="198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>
      <c r="H668" s="76"/>
      <c r="I668" s="76"/>
      <c r="J668" s="76"/>
      <c r="V668" s="17"/>
      <c r="AA668" s="196"/>
      <c r="AB668" s="196"/>
      <c r="AC668" s="19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9" t="str">
        <f>IF(Y677&lt;0,"NO PAGAR","COBRAR'")</f>
        <v>NO PAGAR</v>
      </c>
      <c r="Y678" s="199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9" t="str">
        <f>IF(C677&lt;0,"NO PAGAR","COBRAR'")</f>
        <v>COBRAR'</v>
      </c>
      <c r="C679" s="19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5" t="s">
        <v>29</v>
      </c>
      <c r="AD714" s="195"/>
      <c r="AE714" s="195"/>
    </row>
    <row r="715" spans="2:31" ht="24" customHeight="1">
      <c r="H715" s="76" t="s">
        <v>28</v>
      </c>
      <c r="I715" s="76"/>
      <c r="J715" s="76"/>
      <c r="V715" s="17"/>
      <c r="AC715" s="195"/>
      <c r="AD715" s="195"/>
      <c r="AE715" s="195"/>
    </row>
    <row r="716" spans="2:31" ht="15" customHeight="1">
      <c r="H716" s="76"/>
      <c r="I716" s="76"/>
      <c r="J716" s="76"/>
      <c r="V716" s="17"/>
      <c r="AC716" s="195"/>
      <c r="AD716" s="195"/>
      <c r="AE716" s="19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7" t="s">
        <v>10</v>
      </c>
      <c r="P720" s="207"/>
      <c r="Q720" s="207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615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615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-700.38999999999987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8" t="str">
        <f>IF(C725&lt;0,"NO PAGAR","COBRAR")</f>
        <v>NO PAGAR</v>
      </c>
      <c r="C726" s="198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615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>
      <c r="H754" s="76"/>
      <c r="I754" s="76"/>
      <c r="J754" s="76"/>
      <c r="V754" s="17"/>
      <c r="AA754" s="196"/>
      <c r="AB754" s="196"/>
      <c r="AC754" s="19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IF(X720="PAGADO",0,C725)</f>
        <v>-1115.3899999999999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IF(B1558="PAGADO",0,C763)</f>
        <v>-700.38999999999987</v>
      </c>
      <c r="AA758" s="197" t="s">
        <v>20</v>
      </c>
      <c r="AB758" s="197"/>
      <c r="AC758" s="197"/>
      <c r="AD758" s="197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700.38999999999987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900.38999999999987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-700.38999999999987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-900.38999999999987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9" t="str">
        <f>IF(Y763&lt;0,"NO PAGAR","COBRAR'")</f>
        <v>NO PAGAR</v>
      </c>
      <c r="Y764" s="19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9" t="str">
        <f>IF(C763&lt;0,"NO PAGAR","COBRAR'")</f>
        <v>NO PAGAR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700.38999999999987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ADELANTADO</v>
      </c>
      <c r="Y767" s="10">
        <f>IF(C763&lt;=0,C763*-1)</f>
        <v>700.38999999999987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700.38999999999987</v>
      </c>
      <c r="D786" t="s">
        <v>22</v>
      </c>
      <c r="E786" t="s">
        <v>21</v>
      </c>
      <c r="V786" s="17"/>
      <c r="X786" s="15" t="s">
        <v>18</v>
      </c>
      <c r="Y786" s="16">
        <f>SUM(Y767:Y785)</f>
        <v>900.38999999999987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5" t="s">
        <v>29</v>
      </c>
      <c r="AD800" s="195"/>
      <c r="AE800" s="195"/>
    </row>
    <row r="801" spans="2:41" ht="15" customHeight="1">
      <c r="H801" s="76" t="s">
        <v>28</v>
      </c>
      <c r="I801" s="76"/>
      <c r="J801" s="76"/>
      <c r="V801" s="17"/>
      <c r="AC801" s="195"/>
      <c r="AD801" s="195"/>
      <c r="AE801" s="195"/>
    </row>
    <row r="802" spans="2:41" ht="15" customHeight="1">
      <c r="H802" s="76"/>
      <c r="I802" s="76"/>
      <c r="J802" s="76"/>
      <c r="V802" s="17"/>
      <c r="AC802" s="195"/>
      <c r="AD802" s="195"/>
      <c r="AE802" s="195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-900.38999999999987</v>
      </c>
      <c r="E806" s="197" t="s">
        <v>20</v>
      </c>
      <c r="F806" s="197"/>
      <c r="G806" s="197"/>
      <c r="H806" s="197"/>
      <c r="V806" s="17"/>
      <c r="X806" s="23" t="s">
        <v>32</v>
      </c>
      <c r="Y806" s="20">
        <f>IF(B806="PAGADO",0,C811)</f>
        <v>-700.38999999999987</v>
      </c>
      <c r="AA806" s="197" t="s">
        <v>20</v>
      </c>
      <c r="AB806" s="197"/>
      <c r="AC806" s="197"/>
      <c r="AD806" s="197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700.38999999999987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700.38999999999987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-700.38999999999987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-700.38999999999987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8" t="str">
        <f>IF(C811&lt;0,"NO PAGAR","COBRAR")</f>
        <v>NO PAGAR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tr">
        <f>IF(Y811&lt;0,"NO PAGAR","COBRAR")</f>
        <v>NO PAGAR</v>
      </c>
      <c r="Y812" s="19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700.38999999999987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ADELANTADO</v>
      </c>
      <c r="Y814" s="10">
        <f>IF(C811&lt;=0,C811*-1)</f>
        <v>700.38999999999987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700.38999999999987</v>
      </c>
      <c r="V833" s="17"/>
      <c r="X833" s="15" t="s">
        <v>18</v>
      </c>
      <c r="Y833" s="16">
        <f>SUM(Y814:Y832)</f>
        <v>700.38999999999987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6" t="s">
        <v>31</v>
      </c>
      <c r="AB846" s="196"/>
      <c r="AC846" s="196"/>
    </row>
    <row r="847" spans="1:43" ht="15" customHeight="1">
      <c r="H847" s="76"/>
      <c r="I847" s="76"/>
      <c r="J847" s="76"/>
      <c r="V847" s="17"/>
      <c r="AA847" s="196"/>
      <c r="AB847" s="196"/>
      <c r="AC847" s="196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-700.38999999999987</v>
      </c>
      <c r="E851" s="197" t="s">
        <v>20</v>
      </c>
      <c r="F851" s="197"/>
      <c r="G851" s="197"/>
      <c r="H851" s="197"/>
      <c r="V851" s="17"/>
      <c r="X851" s="23" t="s">
        <v>32</v>
      </c>
      <c r="Y851" s="20">
        <f>IF(B1651="PAGADO",0,C856)</f>
        <v>-700.38999999999987</v>
      </c>
      <c r="AA851" s="197" t="s">
        <v>20</v>
      </c>
      <c r="AB851" s="197"/>
      <c r="AC851" s="197"/>
      <c r="AD851" s="19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700.38999999999987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700.38999999999987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-700.38999999999987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-700.38999999999987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9" t="str">
        <f>IF(Y856&lt;0,"NO PAGAR","COBRAR'")</f>
        <v>NO PAGAR</v>
      </c>
      <c r="Y857" s="19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9" t="str">
        <f>IF(C856&lt;0,"NO PAGAR","COBRAR'")</f>
        <v>NO PAGAR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ADELANTADO</v>
      </c>
      <c r="C860" s="10">
        <f>IF(Y811&lt;=0,Y811*-1)</f>
        <v>700.38999999999987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ADELANTADO</v>
      </c>
      <c r="Y860" s="10">
        <f>IF(C856&lt;=0,C856*-1)</f>
        <v>700.38999999999987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700.38999999999987</v>
      </c>
      <c r="D879" t="s">
        <v>22</v>
      </c>
      <c r="E879" t="s">
        <v>21</v>
      </c>
      <c r="V879" s="17"/>
      <c r="X879" s="15" t="s">
        <v>18</v>
      </c>
      <c r="Y879" s="16">
        <f>SUM(Y860:Y878)</f>
        <v>700.38999999999987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5" t="s">
        <v>29</v>
      </c>
      <c r="AD894" s="195"/>
      <c r="AE894" s="195"/>
    </row>
    <row r="895" spans="8:31" ht="15" customHeight="1">
      <c r="H895" s="76" t="s">
        <v>28</v>
      </c>
      <c r="I895" s="76"/>
      <c r="J895" s="76"/>
      <c r="V895" s="17"/>
      <c r="AC895" s="195"/>
      <c r="AD895" s="195"/>
      <c r="AE895" s="195"/>
    </row>
    <row r="896" spans="8:31" ht="15" customHeight="1">
      <c r="H896" s="76"/>
      <c r="I896" s="76"/>
      <c r="J896" s="76"/>
      <c r="V896" s="17"/>
      <c r="AC896" s="195"/>
      <c r="AD896" s="195"/>
      <c r="AE896" s="195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-700.38999999999987</v>
      </c>
      <c r="E900" s="197" t="s">
        <v>20</v>
      </c>
      <c r="F900" s="197"/>
      <c r="G900" s="197"/>
      <c r="H900" s="197"/>
      <c r="V900" s="17"/>
      <c r="X900" s="23" t="s">
        <v>32</v>
      </c>
      <c r="Y900" s="20">
        <f>IF(B900="PAGADO",0,C905)</f>
        <v>-700.38999999999987</v>
      </c>
      <c r="AA900" s="197" t="s">
        <v>20</v>
      </c>
      <c r="AB900" s="197"/>
      <c r="AC900" s="197"/>
      <c r="AD900" s="197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700.38999999999987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700.38999999999987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-700.38999999999987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-700.38999999999987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8" t="str">
        <f>IF(C905&lt;0,"NO PAGAR","COBRAR")</f>
        <v>NO PAGAR</v>
      </c>
      <c r="C906" s="19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tr">
        <f>IF(Y905&lt;0,"NO PAGAR","COBRAR")</f>
        <v>NO PAGAR</v>
      </c>
      <c r="Y906" s="19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700.38999999999987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ADELANTADO</v>
      </c>
      <c r="Y908" s="10">
        <f>IF(C905&lt;=0,C905*-1)</f>
        <v>700.38999999999987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700.38999999999987</v>
      </c>
      <c r="V927" s="17"/>
      <c r="X927" s="15" t="s">
        <v>18</v>
      </c>
      <c r="Y927" s="16">
        <f>SUM(Y908:Y926)</f>
        <v>700.38999999999987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6" t="s">
        <v>31</v>
      </c>
      <c r="AB940" s="196"/>
      <c r="AC940" s="196"/>
    </row>
    <row r="941" spans="1:43" ht="15" customHeight="1">
      <c r="H941" s="76"/>
      <c r="I941" s="76"/>
      <c r="J941" s="76"/>
      <c r="V941" s="17"/>
      <c r="AA941" s="196"/>
      <c r="AB941" s="196"/>
      <c r="AC941" s="196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-700.38999999999987</v>
      </c>
      <c r="E945" s="197" t="s">
        <v>20</v>
      </c>
      <c r="F945" s="197"/>
      <c r="G945" s="197"/>
      <c r="H945" s="197"/>
      <c r="V945" s="17"/>
      <c r="X945" s="23" t="s">
        <v>32</v>
      </c>
      <c r="Y945" s="20">
        <f>IF(B1745="PAGADO",0,C950)</f>
        <v>-700.38999999999987</v>
      </c>
      <c r="AA945" s="197" t="s">
        <v>20</v>
      </c>
      <c r="AB945" s="197"/>
      <c r="AC945" s="197"/>
      <c r="AD945" s="197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700.38999999999987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700.38999999999987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-700.38999999999987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-700.38999999999987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9" t="str">
        <f>IF(Y950&lt;0,"NO PAGAR","COBRAR'")</f>
        <v>NO PAGAR</v>
      </c>
      <c r="Y951" s="19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9" t="str">
        <f>IF(C950&lt;0,"NO PAGAR","COBRAR'")</f>
        <v>NO PAGAR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ADELANTADO</v>
      </c>
      <c r="C954" s="10">
        <f>IF(Y905&lt;=0,Y905*-1)</f>
        <v>700.38999999999987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ADELANTADO</v>
      </c>
      <c r="Y954" s="10">
        <f>IF(C950&lt;=0,C950*-1)</f>
        <v>700.38999999999987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700.38999999999987</v>
      </c>
      <c r="D973" t="s">
        <v>22</v>
      </c>
      <c r="E973" t="s">
        <v>21</v>
      </c>
      <c r="V973" s="17"/>
      <c r="X973" s="15" t="s">
        <v>18</v>
      </c>
      <c r="Y973" s="16">
        <f>SUM(Y954:Y972)</f>
        <v>700.38999999999987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5" t="s">
        <v>29</v>
      </c>
      <c r="AD987" s="195"/>
      <c r="AE987" s="195"/>
    </row>
    <row r="988" spans="2:31" ht="15" customHeight="1">
      <c r="H988" s="76" t="s">
        <v>28</v>
      </c>
      <c r="I988" s="76"/>
      <c r="J988" s="76"/>
      <c r="V988" s="17"/>
      <c r="AC988" s="195"/>
      <c r="AD988" s="195"/>
      <c r="AE988" s="195"/>
    </row>
    <row r="989" spans="2:31" ht="15" customHeight="1">
      <c r="H989" s="76"/>
      <c r="I989" s="76"/>
      <c r="J989" s="76"/>
      <c r="V989" s="17"/>
      <c r="AC989" s="195"/>
      <c r="AD989" s="195"/>
      <c r="AE989" s="195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-700.38999999999987</v>
      </c>
      <c r="E993" s="197" t="s">
        <v>20</v>
      </c>
      <c r="F993" s="197"/>
      <c r="G993" s="197"/>
      <c r="H993" s="197"/>
      <c r="V993" s="17"/>
      <c r="X993" s="23" t="s">
        <v>32</v>
      </c>
      <c r="Y993" s="20">
        <f>IF(B993="PAGADO",0,C998)</f>
        <v>-700.38999999999987</v>
      </c>
      <c r="AA993" s="197" t="s">
        <v>20</v>
      </c>
      <c r="AB993" s="197"/>
      <c r="AC993" s="197"/>
      <c r="AD993" s="197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700.38999999999987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700.38999999999987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-700.38999999999987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-700.38999999999987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8" t="str">
        <f>IF(C998&lt;0,"NO PAGAR","COBRAR")</f>
        <v>NO PAGAR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tr">
        <f>IF(Y998&lt;0,"NO PAGAR","COBRAR")</f>
        <v>NO PAGAR</v>
      </c>
      <c r="Y999" s="19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700.38999999999987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ADELANTADO</v>
      </c>
      <c r="Y1001" s="10">
        <f>IF(C998&lt;=0,C998*-1)</f>
        <v>700.38999999999987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700.38999999999987</v>
      </c>
      <c r="V1020" s="17"/>
      <c r="X1020" s="15" t="s">
        <v>18</v>
      </c>
      <c r="Y1020" s="16">
        <f>SUM(Y1001:Y1019)</f>
        <v>700.38999999999987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6" t="s">
        <v>31</v>
      </c>
      <c r="AB1033" s="196"/>
      <c r="AC1033" s="196"/>
    </row>
    <row r="1034" spans="1:43" ht="15" customHeight="1">
      <c r="H1034" s="76"/>
      <c r="I1034" s="76"/>
      <c r="J1034" s="76"/>
      <c r="V1034" s="17"/>
      <c r="AA1034" s="196"/>
      <c r="AB1034" s="196"/>
      <c r="AC1034" s="196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-700.38999999999987</v>
      </c>
      <c r="E1038" s="197" t="s">
        <v>20</v>
      </c>
      <c r="F1038" s="197"/>
      <c r="G1038" s="197"/>
      <c r="H1038" s="197"/>
      <c r="V1038" s="17"/>
      <c r="X1038" s="23" t="s">
        <v>32</v>
      </c>
      <c r="Y1038" s="20">
        <f>IF(B1838="PAGADO",0,C1043)</f>
        <v>-700.38999999999987</v>
      </c>
      <c r="AA1038" s="197" t="s">
        <v>20</v>
      </c>
      <c r="AB1038" s="197"/>
      <c r="AC1038" s="197"/>
      <c r="AD1038" s="197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700.38999999999987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700.38999999999987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-700.38999999999987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-700.38999999999987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9" t="str">
        <f>IF(Y1043&lt;0,"NO PAGAR","COBRAR'")</f>
        <v>NO PAGAR</v>
      </c>
      <c r="Y1044" s="19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9" t="str">
        <f>IF(C1043&lt;0,"NO PAGAR","COBRAR'")</f>
        <v>NO PAGAR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ADELANTADO</v>
      </c>
      <c r="C1047" s="10">
        <f>IF(Y998&lt;=0,Y998*-1)</f>
        <v>700.38999999999987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ADELANTADO</v>
      </c>
      <c r="Y1047" s="10">
        <f>IF(C1043&lt;=0,C1043*-1)</f>
        <v>700.38999999999987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700.38999999999987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700.38999999999987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T679" zoomScale="80" zoomScaleNormal="80" zoomScalePageLayoutView="118" workbookViewId="0">
      <selection activeCell="AA691" sqref="AA69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7" t="s">
        <v>77</v>
      </c>
      <c r="F8" s="197"/>
      <c r="G8" s="197"/>
      <c r="H8" s="197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NO PAGAR</v>
      </c>
      <c r="Y142" s="19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NO PAGAR</v>
      </c>
      <c r="C143" s="19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5" t="s">
        <v>29</v>
      </c>
      <c r="AD170" s="195"/>
      <c r="AE170" s="195"/>
    </row>
    <row r="171" spans="2:31">
      <c r="H171" s="196" t="s">
        <v>28</v>
      </c>
      <c r="I171" s="196"/>
      <c r="J171" s="196"/>
      <c r="V171" s="17"/>
      <c r="AC171" s="195"/>
      <c r="AD171" s="195"/>
      <c r="AE171" s="195"/>
    </row>
    <row r="172" spans="2:31">
      <c r="H172" s="196"/>
      <c r="I172" s="196"/>
      <c r="J172" s="196"/>
      <c r="V172" s="17"/>
      <c r="AC172" s="195"/>
      <c r="AD172" s="195"/>
      <c r="AE172" s="19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>
      <c r="H217" s="196"/>
      <c r="I217" s="196"/>
      <c r="J217" s="196"/>
      <c r="V217" s="17"/>
      <c r="AA217" s="196"/>
      <c r="AB217" s="196"/>
      <c r="AC217" s="19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9" t="str">
        <f>IF(Y226&lt;0,"NO PAGAR","COBRAR'")</f>
        <v>NO PAGAR</v>
      </c>
      <c r="Y227" s="19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9" t="str">
        <f>IF(C226&lt;0,"NO PAGAR","COBRAR'")</f>
        <v>NO PAGAR</v>
      </c>
      <c r="C228" s="19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5" t="s">
        <v>29</v>
      </c>
      <c r="AD262" s="195"/>
      <c r="AE262" s="195"/>
    </row>
    <row r="263" spans="2:41">
      <c r="H263" s="196" t="s">
        <v>28</v>
      </c>
      <c r="I263" s="196"/>
      <c r="J263" s="196"/>
      <c r="V263" s="17"/>
      <c r="AC263" s="195"/>
      <c r="AD263" s="195"/>
      <c r="AE263" s="195"/>
    </row>
    <row r="264" spans="2:41">
      <c r="H264" s="196"/>
      <c r="I264" s="196"/>
      <c r="J264" s="196"/>
      <c r="V264" s="17"/>
      <c r="AC264" s="195"/>
      <c r="AD264" s="195"/>
      <c r="AE264" s="19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8" t="str">
        <f>IF(C273&lt;0,"NO PAGAR","COBRAR")</f>
        <v>NO PAGAR</v>
      </c>
      <c r="C274" s="19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>
      <c r="H309" s="196"/>
      <c r="I309" s="196"/>
      <c r="J309" s="196"/>
      <c r="V309" s="17"/>
      <c r="AA309" s="196"/>
      <c r="AB309" s="196"/>
      <c r="AC309" s="19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IF(B1057="PAGADO",0,C318)</f>
        <v>-6076.113000000003</v>
      </c>
      <c r="AA313" s="197" t="s">
        <v>565</v>
      </c>
      <c r="AB313" s="197"/>
      <c r="AC313" s="197"/>
      <c r="AD313" s="19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9" t="str">
        <f>IF(Y318&lt;0,"NO PAGAR","COBRAR'")</f>
        <v>NO PAGAR</v>
      </c>
      <c r="Y319" s="19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9" t="str">
        <f>IF(C318&lt;0,"NO PAGAR","COBRAR'")</f>
        <v>NO PAGAR</v>
      </c>
      <c r="C320" s="19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9" t="s">
        <v>64</v>
      </c>
      <c r="AC358" s="203" t="s">
        <v>29</v>
      </c>
      <c r="AD358" s="203"/>
      <c r="AE358" s="203"/>
    </row>
    <row r="359" spans="2:41">
      <c r="V359" s="17"/>
      <c r="X359" s="209"/>
      <c r="AC359" s="203"/>
      <c r="AD359" s="203"/>
      <c r="AE359" s="203"/>
    </row>
    <row r="360" spans="2:41" ht="23.25">
      <c r="B360" s="22" t="s">
        <v>64</v>
      </c>
      <c r="V360" s="17"/>
      <c r="X360" s="209"/>
      <c r="AC360" s="203"/>
      <c r="AD360" s="203"/>
      <c r="AE360" s="203"/>
    </row>
    <row r="361" spans="2:41" ht="23.2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6" t="s">
        <v>31</v>
      </c>
      <c r="AB394" s="196"/>
      <c r="AC394" s="196"/>
    </row>
    <row r="395" spans="1:43" ht="15" customHeight="1">
      <c r="H395" s="76"/>
      <c r="I395" s="76"/>
      <c r="J395" s="76"/>
      <c r="V395" s="17"/>
      <c r="AA395" s="196"/>
      <c r="AB395" s="196"/>
      <c r="AC395" s="196"/>
    </row>
    <row r="396" spans="1:43">
      <c r="B396" s="211" t="s">
        <v>64</v>
      </c>
      <c r="F396" s="210" t="s">
        <v>30</v>
      </c>
      <c r="G396" s="210"/>
      <c r="H396" s="210"/>
      <c r="V396" s="17"/>
    </row>
    <row r="397" spans="1:43">
      <c r="B397" s="211"/>
      <c r="F397" s="210"/>
      <c r="G397" s="210"/>
      <c r="H397" s="210"/>
      <c r="V397" s="17"/>
    </row>
    <row r="398" spans="1:43" ht="26.25" customHeight="1">
      <c r="B398" s="211"/>
      <c r="F398" s="210"/>
      <c r="G398" s="210"/>
      <c r="H398" s="21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IF(B1150="PAGADO",0,C404)</f>
        <v>-4920.3502550000012</v>
      </c>
      <c r="AA399" s="197" t="s">
        <v>565</v>
      </c>
      <c r="AB399" s="197"/>
      <c r="AC399" s="197"/>
      <c r="AD399" s="19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9" t="str">
        <f>IF(Y404&lt;0,"NO PAGAR","COBRAR'")</f>
        <v>NO PAGAR</v>
      </c>
      <c r="Y405" s="19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9" t="str">
        <f>IF(C404&lt;0,"NO PAGAR","COBRAR'")</f>
        <v>NO PAGAR</v>
      </c>
      <c r="C406" s="19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5" t="s">
        <v>29</v>
      </c>
      <c r="AC434" s="19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>
      <c r="H472" s="76"/>
      <c r="J472" s="7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IF(B1247="PAGADO",0,C479)</f>
        <v>-5841.0592550000019</v>
      </c>
      <c r="AA474" s="197" t="s">
        <v>565</v>
      </c>
      <c r="AB474" s="197"/>
      <c r="AC474" s="197"/>
      <c r="AD474" s="19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NO PAGAR</v>
      </c>
      <c r="Y480" s="19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9" t="str">
        <f>IF(C479&lt;0,"NO PAGAR","COBRAR'")</f>
        <v>NO PAGAR</v>
      </c>
      <c r="C481" s="19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5" t="s">
        <v>29</v>
      </c>
      <c r="AD514" s="195"/>
      <c r="AE514" s="195"/>
    </row>
    <row r="515" spans="2:41" ht="24" customHeight="1">
      <c r="H515" s="76" t="s">
        <v>28</v>
      </c>
      <c r="J515" s="76"/>
      <c r="V515" s="17"/>
      <c r="AC515" s="195"/>
      <c r="AD515" s="195"/>
      <c r="AE515" s="19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9" t="str">
        <f>IF(Y561&lt;0,"NO PAGAR","COBRAR'")</f>
        <v>NO PAGAR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9" t="str">
        <f>IF(C561&lt;0,"NO PAGAR","COBRAR'")</f>
        <v>NO PAGAR</v>
      </c>
      <c r="C563" s="19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5" t="s">
        <v>29</v>
      </c>
      <c r="AD596" s="195"/>
      <c r="AE596" s="195"/>
    </row>
    <row r="597" spans="2:41" ht="21" customHeight="1">
      <c r="H597" s="76" t="s">
        <v>28</v>
      </c>
      <c r="J597" s="76"/>
      <c r="V597" s="17"/>
      <c r="AC597" s="195"/>
      <c r="AD597" s="195"/>
      <c r="AE597" s="195"/>
    </row>
    <row r="598" spans="2:41" ht="15" customHeight="1">
      <c r="H598" s="76"/>
      <c r="J598" s="76"/>
      <c r="V598" s="17"/>
      <c r="AC598" s="195"/>
      <c r="AD598" s="195"/>
      <c r="AE598" s="19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>
      <c r="H643" s="76"/>
      <c r="J643" s="76"/>
      <c r="V643" s="17"/>
      <c r="AA643" s="196"/>
      <c r="AB643" s="196"/>
      <c r="AC643" s="19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IF(B1439="PAGADO",0,C650)</f>
        <v>-2759.4602550000018</v>
      </c>
      <c r="AA645" s="197" t="s">
        <v>273</v>
      </c>
      <c r="AB645" s="197"/>
      <c r="AC645" s="197"/>
      <c r="AD645" s="19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9" t="str">
        <f>IF(Y650&lt;0,"NO PAGAR","COBRAR'")</f>
        <v>NO PAGAR</v>
      </c>
      <c r="Y651" s="19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9" t="str">
        <f>IF(C650&lt;0,"NO PAGAR","COBRAR'")</f>
        <v>NO PAGAR</v>
      </c>
      <c r="C652" s="199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5" t="s">
        <v>29</v>
      </c>
      <c r="AD684" s="195"/>
      <c r="AE684" s="195"/>
    </row>
    <row r="685" spans="2:41" ht="23.25" customHeight="1">
      <c r="H685" s="76" t="s">
        <v>28</v>
      </c>
      <c r="J685" s="76"/>
      <c r="V685" s="17"/>
      <c r="AC685" s="195"/>
      <c r="AD685" s="195"/>
      <c r="AE685" s="195"/>
    </row>
    <row r="686" spans="2:41" ht="23.25">
      <c r="B686" s="22" t="s">
        <v>69</v>
      </c>
      <c r="V686" s="17"/>
      <c r="X686" s="22" t="s">
        <v>69</v>
      </c>
    </row>
    <row r="687" spans="2:41" ht="23.25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20</v>
      </c>
      <c r="AB687" s="197"/>
      <c r="AC687" s="197"/>
      <c r="AD687" s="197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275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3"/>
      <c r="AK689" s="3"/>
      <c r="AL689" s="3"/>
      <c r="AM689" s="3"/>
      <c r="AN689" s="18"/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275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3"/>
      <c r="AK690" s="3"/>
      <c r="AL690" s="3"/>
      <c r="AM690" s="3"/>
      <c r="AN690" s="18"/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2276.4252550000019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-2001.4252550000019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6.25">
      <c r="B693" s="198" t="str">
        <f>IF(C692&lt;0,"NO PAGAR","COBRAR")</f>
        <v>NO PAGAR</v>
      </c>
      <c r="C693" s="198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8" t="str">
        <f>IF(Y692&lt;0,"NO PAGAR","COBRAR")</f>
        <v>NO PAGAR</v>
      </c>
      <c r="Y693" s="19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275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2276.4252550000019</v>
      </c>
    </row>
    <row r="715" spans="2:41">
      <c r="F715" s="1" t="s">
        <v>19</v>
      </c>
      <c r="V715" s="17"/>
      <c r="Z715" t="s">
        <v>22</v>
      </c>
      <c r="AA715" t="s">
        <v>21</v>
      </c>
    </row>
    <row r="716" spans="2:41">
      <c r="E716" s="1"/>
      <c r="V716" s="17"/>
      <c r="AA716" s="1" t="s">
        <v>19</v>
      </c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>
      <c r="H728" s="76"/>
      <c r="I728" s="76"/>
      <c r="J728" s="76"/>
      <c r="V728" s="17"/>
      <c r="AA728" s="196"/>
      <c r="AB728" s="196"/>
      <c r="AC728" s="196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IF(X687="PAGADO",0,C692)</f>
        <v>-2276.4252550000019</v>
      </c>
      <c r="E732" s="197" t="s">
        <v>20</v>
      </c>
      <c r="F732" s="197"/>
      <c r="G732" s="197"/>
      <c r="H732" s="197"/>
      <c r="V732" s="17"/>
      <c r="X732" s="23" t="s">
        <v>32</v>
      </c>
      <c r="Y732" s="20">
        <f>IF(B1532="PAGADO",0,C737)</f>
        <v>-2001.4252550000019</v>
      </c>
      <c r="AA732" s="197" t="s">
        <v>20</v>
      </c>
      <c r="AB732" s="197"/>
      <c r="AC732" s="197"/>
      <c r="AD732" s="197"/>
    </row>
    <row r="733" spans="1:43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2001.4252550000019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2001.4252550000019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-2001.4252550000019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-2001.4252550000019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9" t="str">
        <f>IF(Y737&lt;0,"NO PAGAR","COBRAR'")</f>
        <v>NO PAGAR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9" t="str">
        <f>IF(C737&lt;0,"NO PAGAR","COBRAR'")</f>
        <v>NO PAGAR</v>
      </c>
      <c r="C739" s="19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2001.4252550000019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2001.4252550000019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2:27">
      <c r="B753" s="12"/>
      <c r="C753" s="10"/>
      <c r="E753" s="14"/>
      <c r="V753" s="17"/>
      <c r="X753" s="12"/>
      <c r="Y753" s="10"/>
      <c r="AA753" s="14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2001.4252550000019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2001.4252550000019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5" t="s">
        <v>29</v>
      </c>
      <c r="AD774" s="195"/>
      <c r="AE774" s="195"/>
    </row>
    <row r="775" spans="2:41" ht="15" customHeight="1">
      <c r="H775" s="76" t="s">
        <v>28</v>
      </c>
      <c r="I775" s="76"/>
      <c r="J775" s="76"/>
      <c r="V775" s="17"/>
      <c r="AC775" s="195"/>
      <c r="AD775" s="195"/>
      <c r="AE775" s="195"/>
    </row>
    <row r="776" spans="2:41" ht="15" customHeight="1">
      <c r="H776" s="76"/>
      <c r="I776" s="76"/>
      <c r="J776" s="76"/>
      <c r="V776" s="17"/>
      <c r="AC776" s="195"/>
      <c r="AD776" s="195"/>
      <c r="AE776" s="195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-2001.4252550000019</v>
      </c>
      <c r="E780" s="197" t="s">
        <v>20</v>
      </c>
      <c r="F780" s="197"/>
      <c r="G780" s="197"/>
      <c r="H780" s="197"/>
      <c r="V780" s="17"/>
      <c r="X780" s="23" t="s">
        <v>32</v>
      </c>
      <c r="Y780" s="20">
        <f>IF(B780="PAGADO",0,C785)</f>
        <v>-2001.4252550000019</v>
      </c>
      <c r="AA780" s="197" t="s">
        <v>20</v>
      </c>
      <c r="AB780" s="197"/>
      <c r="AC780" s="197"/>
      <c r="AD780" s="197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2001.4252550000019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2001.4252550000019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-2001.4252550000019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-2001.4252550000019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8" t="str">
        <f>IF(C785&lt;0,"NO PAGAR","COBRAR")</f>
        <v>NO PAGAR</v>
      </c>
      <c r="C786" s="19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8" t="str">
        <f>IF(Y785&lt;0,"NO PAGAR","COBRAR")</f>
        <v>NO PAGAR</v>
      </c>
      <c r="Y786" s="19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2001.4252550000019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2001.4252550000019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2001.4252550000019</v>
      </c>
      <c r="V807" s="17"/>
      <c r="X807" s="15" t="s">
        <v>18</v>
      </c>
      <c r="Y807" s="16">
        <f>SUM(Y788:Y806)</f>
        <v>2001.4252550000019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6" t="s">
        <v>31</v>
      </c>
      <c r="AB820" s="196"/>
      <c r="AC820" s="196"/>
    </row>
    <row r="821" spans="1:43" ht="15" customHeight="1">
      <c r="H821" s="76"/>
      <c r="I821" s="76"/>
      <c r="J821" s="76"/>
      <c r="V821" s="17"/>
      <c r="AA821" s="196"/>
      <c r="AB821" s="196"/>
      <c r="AC821" s="196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-2001.4252550000019</v>
      </c>
      <c r="E825" s="197" t="s">
        <v>20</v>
      </c>
      <c r="F825" s="197"/>
      <c r="G825" s="197"/>
      <c r="H825" s="197"/>
      <c r="V825" s="17"/>
      <c r="X825" s="23" t="s">
        <v>32</v>
      </c>
      <c r="Y825" s="20">
        <f>IF(B1625="PAGADO",0,C830)</f>
        <v>-2001.4252550000019</v>
      </c>
      <c r="AA825" s="197" t="s">
        <v>20</v>
      </c>
      <c r="AB825" s="197"/>
      <c r="AC825" s="197"/>
      <c r="AD825" s="197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2001.4252550000019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2001.4252550000019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-2001.4252550000019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-2001.4252550000019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9" t="str">
        <f>IF(Y830&lt;0,"NO PAGAR","COBRAR'")</f>
        <v>NO PAGAR</v>
      </c>
      <c r="Y831" s="19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9" t="str">
        <f>IF(C830&lt;0,"NO PAGAR","COBRAR'")</f>
        <v>NO PAGAR</v>
      </c>
      <c r="C832" s="19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2001.4252550000019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2001.4252550000019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2001.4252550000019</v>
      </c>
      <c r="D853" t="s">
        <v>22</v>
      </c>
      <c r="E853" t="s">
        <v>21</v>
      </c>
      <c r="V853" s="17"/>
      <c r="X853" s="15" t="s">
        <v>18</v>
      </c>
      <c r="Y853" s="16">
        <f>SUM(Y834:Y852)</f>
        <v>2001.4252550000019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5" t="s">
        <v>29</v>
      </c>
      <c r="AD868" s="195"/>
      <c r="AE868" s="195"/>
    </row>
    <row r="869" spans="2:41" ht="15" customHeight="1">
      <c r="H869" s="76" t="s">
        <v>28</v>
      </c>
      <c r="I869" s="76"/>
      <c r="J869" s="76"/>
      <c r="V869" s="17"/>
      <c r="AC869" s="195"/>
      <c r="AD869" s="195"/>
      <c r="AE869" s="195"/>
    </row>
    <row r="870" spans="2:41" ht="15" customHeight="1">
      <c r="H870" s="76"/>
      <c r="I870" s="76"/>
      <c r="J870" s="76"/>
      <c r="V870" s="17"/>
      <c r="AC870" s="195"/>
      <c r="AD870" s="195"/>
      <c r="AE870" s="195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-2001.4252550000019</v>
      </c>
      <c r="E874" s="197" t="s">
        <v>20</v>
      </c>
      <c r="F874" s="197"/>
      <c r="G874" s="197"/>
      <c r="H874" s="197"/>
      <c r="V874" s="17"/>
      <c r="X874" s="23" t="s">
        <v>32</v>
      </c>
      <c r="Y874" s="20">
        <f>IF(B874="PAGADO",0,C879)</f>
        <v>-2001.4252550000019</v>
      </c>
      <c r="AA874" s="197" t="s">
        <v>20</v>
      </c>
      <c r="AB874" s="197"/>
      <c r="AC874" s="197"/>
      <c r="AD874" s="197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2001.4252550000019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2001.4252550000019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-2001.4252550000019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-2001.4252550000019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8" t="str">
        <f>IF(C879&lt;0,"NO PAGAR","COBRAR")</f>
        <v>NO PAGAR</v>
      </c>
      <c r="C880" s="19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8" t="str">
        <f>IF(Y879&lt;0,"NO PAGAR","COBRAR")</f>
        <v>NO PAGAR</v>
      </c>
      <c r="Y880" s="19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2001.4252550000019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2001.4252550000019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2001.4252550000019</v>
      </c>
      <c r="V901" s="17"/>
      <c r="X901" s="15" t="s">
        <v>18</v>
      </c>
      <c r="Y901" s="16">
        <f>SUM(Y882:Y900)</f>
        <v>2001.4252550000019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6" t="s">
        <v>31</v>
      </c>
      <c r="AB914" s="196"/>
      <c r="AC914" s="196"/>
    </row>
    <row r="915" spans="2:41" ht="15" customHeight="1">
      <c r="H915" s="76"/>
      <c r="I915" s="76"/>
      <c r="J915" s="76"/>
      <c r="V915" s="17"/>
      <c r="AA915" s="196"/>
      <c r="AB915" s="196"/>
      <c r="AC915" s="196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-2001.4252550000019</v>
      </c>
      <c r="E919" s="197" t="s">
        <v>20</v>
      </c>
      <c r="F919" s="197"/>
      <c r="G919" s="197"/>
      <c r="H919" s="197"/>
      <c r="V919" s="17"/>
      <c r="X919" s="23" t="s">
        <v>32</v>
      </c>
      <c r="Y919" s="20">
        <f>IF(B1719="PAGADO",0,C924)</f>
        <v>-2001.4252550000019</v>
      </c>
      <c r="AA919" s="197" t="s">
        <v>20</v>
      </c>
      <c r="AB919" s="197"/>
      <c r="AC919" s="197"/>
      <c r="AD919" s="19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2001.4252550000019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2001.4252550000019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-2001.4252550000019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-2001.4252550000019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9" t="str">
        <f>IF(Y924&lt;0,"NO PAGAR","COBRAR'")</f>
        <v>NO PAGAR</v>
      </c>
      <c r="Y925" s="19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9" t="str">
        <f>IF(C924&lt;0,"NO PAGAR","COBRAR'")</f>
        <v>NO PAGAR</v>
      </c>
      <c r="C926" s="19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2001.4252550000019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2001.4252550000019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2001.4252550000019</v>
      </c>
      <c r="D947" t="s">
        <v>22</v>
      </c>
      <c r="E947" t="s">
        <v>21</v>
      </c>
      <c r="V947" s="17"/>
      <c r="X947" s="15" t="s">
        <v>18</v>
      </c>
      <c r="Y947" s="16">
        <f>SUM(Y928:Y946)</f>
        <v>2001.4252550000019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5" t="s">
        <v>29</v>
      </c>
      <c r="AD961" s="195"/>
      <c r="AE961" s="195"/>
    </row>
    <row r="962" spans="2:41" ht="15" customHeight="1">
      <c r="H962" s="76" t="s">
        <v>28</v>
      </c>
      <c r="I962" s="76"/>
      <c r="J962" s="76"/>
      <c r="V962" s="17"/>
      <c r="AC962" s="195"/>
      <c r="AD962" s="195"/>
      <c r="AE962" s="195"/>
    </row>
    <row r="963" spans="2:41" ht="15" customHeight="1">
      <c r="H963" s="76"/>
      <c r="I963" s="76"/>
      <c r="J963" s="76"/>
      <c r="V963" s="17"/>
      <c r="AC963" s="195"/>
      <c r="AD963" s="195"/>
      <c r="AE963" s="195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-2001.4252550000019</v>
      </c>
      <c r="E967" s="197" t="s">
        <v>20</v>
      </c>
      <c r="F967" s="197"/>
      <c r="G967" s="197"/>
      <c r="H967" s="197"/>
      <c r="V967" s="17"/>
      <c r="X967" s="23" t="s">
        <v>32</v>
      </c>
      <c r="Y967" s="20">
        <f>IF(B967="PAGADO",0,C972)</f>
        <v>-2001.4252550000019</v>
      </c>
      <c r="AA967" s="197" t="s">
        <v>20</v>
      </c>
      <c r="AB967" s="197"/>
      <c r="AC967" s="197"/>
      <c r="AD967" s="197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2001.4252550000019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2001.4252550000019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-2001.4252550000019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-2001.4252550000019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8" t="str">
        <f>IF(C972&lt;0,"NO PAGAR","COBRAR")</f>
        <v>NO PAGAR</v>
      </c>
      <c r="C973" s="19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8" t="str">
        <f>IF(Y972&lt;0,"NO PAGAR","COBRAR")</f>
        <v>NO PAGAR</v>
      </c>
      <c r="Y973" s="19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2001.4252550000019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2001.4252550000019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2001.4252550000019</v>
      </c>
      <c r="V994" s="17"/>
      <c r="X994" s="15" t="s">
        <v>18</v>
      </c>
      <c r="Y994" s="16">
        <f>SUM(Y975:Y993)</f>
        <v>2001.4252550000019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6" t="s">
        <v>31</v>
      </c>
      <c r="AB1007" s="196"/>
      <c r="AC1007" s="196"/>
    </row>
    <row r="1008" spans="1:43" ht="15" customHeight="1">
      <c r="H1008" s="76"/>
      <c r="I1008" s="76"/>
      <c r="J1008" s="76"/>
      <c r="V1008" s="17"/>
      <c r="AA1008" s="196"/>
      <c r="AB1008" s="196"/>
      <c r="AC1008" s="196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-2001.4252550000019</v>
      </c>
      <c r="E1012" s="197" t="s">
        <v>20</v>
      </c>
      <c r="F1012" s="197"/>
      <c r="G1012" s="197"/>
      <c r="H1012" s="197"/>
      <c r="V1012" s="17"/>
      <c r="X1012" s="23" t="s">
        <v>32</v>
      </c>
      <c r="Y1012" s="20">
        <f>IF(B1812="PAGADO",0,C1017)</f>
        <v>-2001.4252550000019</v>
      </c>
      <c r="AA1012" s="197" t="s">
        <v>20</v>
      </c>
      <c r="AB1012" s="197"/>
      <c r="AC1012" s="197"/>
      <c r="AD1012" s="19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2001.4252550000019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2001.4252550000019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-2001.4252550000019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-2001.4252550000019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9" t="str">
        <f>IF(Y1017&lt;0,"NO PAGAR","COBRAR'")</f>
        <v>NO PAGAR</v>
      </c>
      <c r="Y1018" s="19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9" t="str">
        <f>IF(C1017&lt;0,"NO PAGAR","COBRAR'")</f>
        <v>NO PAGAR</v>
      </c>
      <c r="C1019" s="19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2001.4252550000019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2001.4252550000019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2001.4252550000019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2001.4252550000019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6"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W721" zoomScale="82" zoomScaleNormal="82" workbookViewId="0">
      <selection activeCell="AA726" sqref="AA72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>
      <c r="H141" s="196"/>
      <c r="I141" s="196"/>
      <c r="J141" s="196"/>
      <c r="V141" s="17"/>
      <c r="AA141" s="196"/>
      <c r="AB141" s="196"/>
      <c r="AC141" s="19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9" t="str">
        <f>IF(Y150&lt;0,"NO PAGAR","COBRAR'")</f>
        <v>NO PAGAR</v>
      </c>
      <c r="Y151" s="19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9" t="str">
        <f>IF(C150&lt;0,"NO PAGAR","COBRAR'")</f>
        <v>NO PAGAR</v>
      </c>
      <c r="C152" s="19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5" t="s">
        <v>29</v>
      </c>
      <c r="AD188" s="195"/>
      <c r="AE188" s="195"/>
    </row>
    <row r="189" spans="8:31">
      <c r="H189" s="196" t="s">
        <v>28</v>
      </c>
      <c r="I189" s="196"/>
      <c r="J189" s="196"/>
      <c r="V189" s="17"/>
      <c r="AC189" s="195"/>
      <c r="AD189" s="195"/>
      <c r="AE189" s="195"/>
    </row>
    <row r="190" spans="8:31">
      <c r="H190" s="196"/>
      <c r="I190" s="196"/>
      <c r="J190" s="196"/>
      <c r="V190" s="17"/>
      <c r="AC190" s="195"/>
      <c r="AD190" s="195"/>
      <c r="AE190" s="19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8" t="str">
        <f>IF(C199&lt;0,"NO PAGAR","COBRAR")</f>
        <v>COBRAR</v>
      </c>
      <c r="C200" s="19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>
      <c r="H235" s="196"/>
      <c r="I235" s="196"/>
      <c r="J235" s="196"/>
      <c r="V235" s="17"/>
      <c r="AA235" s="196"/>
      <c r="AB235" s="196"/>
      <c r="AC235" s="19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9" t="str">
        <f>IF(Y244&lt;0,"NO PAGAR","COBRAR'")</f>
        <v>NO PAGAR</v>
      </c>
      <c r="Y245" s="19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9" t="str">
        <f>IF(C244&lt;0,"NO PAGAR","COBRAR'")</f>
        <v>NO PAGAR</v>
      </c>
      <c r="C246" s="19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5" t="s">
        <v>29</v>
      </c>
      <c r="AD280" s="195"/>
      <c r="AE280" s="195"/>
    </row>
    <row r="281" spans="2:41">
      <c r="H281" s="196" t="s">
        <v>28</v>
      </c>
      <c r="I281" s="196"/>
      <c r="J281" s="196"/>
      <c r="V281" s="17"/>
      <c r="AC281" s="195"/>
      <c r="AD281" s="195"/>
      <c r="AE281" s="195"/>
    </row>
    <row r="282" spans="2:41">
      <c r="H282" s="196"/>
      <c r="I282" s="196"/>
      <c r="J282" s="196"/>
      <c r="V282" s="17"/>
      <c r="AC282" s="195"/>
      <c r="AD282" s="195"/>
      <c r="AE282" s="19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>
      <c r="H327" s="196"/>
      <c r="I327" s="196"/>
      <c r="J327" s="196"/>
      <c r="V327" s="17"/>
      <c r="AA327" s="196"/>
      <c r="AB327" s="196"/>
      <c r="AC327" s="19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IF(B1090="PAGADO",0,C336)</f>
        <v>-457.30000000000018</v>
      </c>
      <c r="AA331" s="197" t="s">
        <v>61</v>
      </c>
      <c r="AB331" s="197"/>
      <c r="AC331" s="197"/>
      <c r="AD331" s="19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9" t="str">
        <f>IF(Y336&lt;0,"NO PAGAR","COBRAR'")</f>
        <v>NO PAGAR</v>
      </c>
      <c r="Y337" s="19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9" t="str">
        <f>IF(C336&lt;0,"NO PAGAR","COBRAR'")</f>
        <v>NO PAGAR</v>
      </c>
      <c r="C338" s="19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6" t="s">
        <v>28</v>
      </c>
      <c r="I374" s="196"/>
      <c r="J374" s="196"/>
      <c r="V374" s="17"/>
    </row>
    <row r="375" spans="2:41">
      <c r="H375" s="196"/>
      <c r="I375" s="196"/>
      <c r="J375" s="196"/>
      <c r="V375" s="17"/>
    </row>
    <row r="376" spans="2:41">
      <c r="V376" s="17"/>
      <c r="X376" s="209" t="s">
        <v>64</v>
      </c>
      <c r="AB376" s="203" t="s">
        <v>29</v>
      </c>
      <c r="AC376" s="203"/>
      <c r="AD376" s="203"/>
    </row>
    <row r="377" spans="2:41">
      <c r="V377" s="17"/>
      <c r="X377" s="209"/>
      <c r="AB377" s="203"/>
      <c r="AC377" s="203"/>
      <c r="AD377" s="203"/>
    </row>
    <row r="378" spans="2:41" ht="23.25">
      <c r="B378" s="22" t="s">
        <v>64</v>
      </c>
      <c r="V378" s="17"/>
      <c r="X378" s="209"/>
      <c r="AB378" s="203"/>
      <c r="AC378" s="203"/>
      <c r="AD378" s="203"/>
    </row>
    <row r="379" spans="2:41" ht="23.2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8" t="str">
        <f>IF(C384&lt;0,"NO PAGAR","COBRAR")</f>
        <v>NO PAGAR</v>
      </c>
      <c r="C385" s="19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>
      <c r="H414" s="196"/>
      <c r="I414" s="196"/>
      <c r="J414" s="196"/>
      <c r="V414" s="17"/>
      <c r="AA414" s="196"/>
      <c r="AB414" s="196"/>
      <c r="AC414" s="19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IF(B1183="PAGADO",0,C423)</f>
        <v>-980.52000000000021</v>
      </c>
      <c r="AA418" s="197" t="s">
        <v>843</v>
      </c>
      <c r="AB418" s="197"/>
      <c r="AC418" s="197"/>
      <c r="AD418" s="19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9" t="str">
        <f>IF(Y423&lt;0,"NO PAGAR","COBRAR'")</f>
        <v>NO PAGAR</v>
      </c>
      <c r="Y424" s="19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9" t="str">
        <f>IF(C423&lt;0,"NO PAGAR","COBRAR'")</f>
        <v>NO PAGAR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>
      <c r="H499" s="196"/>
      <c r="I499" s="196"/>
      <c r="J499" s="196"/>
      <c r="V499" s="17"/>
      <c r="AA499" s="196"/>
      <c r="AB499" s="196"/>
      <c r="AC499" s="19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IF(B1280="PAGADO",0,C508)</f>
        <v>-237.65000000000032</v>
      </c>
      <c r="AA503" s="197" t="s">
        <v>360</v>
      </c>
      <c r="AB503" s="197"/>
      <c r="AC503" s="197"/>
      <c r="AD503" s="19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9" t="str">
        <f>IF(Y508&lt;0,"NO PAGAR","COBRAR'")</f>
        <v>NO PAGAR</v>
      </c>
      <c r="Y509" s="19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9" t="str">
        <f>IF(C508&lt;0,"NO PAGAR","COBRAR'")</f>
        <v>NO PAGAR</v>
      </c>
      <c r="C510" s="19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>
      <c r="H585" s="196"/>
      <c r="I585" s="196"/>
      <c r="J585" s="196"/>
      <c r="V585" s="17"/>
      <c r="AA585" s="196"/>
      <c r="AB585" s="196"/>
      <c r="AC585" s="19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IF(B1379="PAGADO",0,C594)</f>
        <v>-95.040000000000191</v>
      </c>
      <c r="AA589" s="197" t="s">
        <v>360</v>
      </c>
      <c r="AB589" s="197"/>
      <c r="AC589" s="197"/>
      <c r="AD589" s="19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9" t="str">
        <f>IF(Y594&lt;0,"NO PAGAR","COBRAR'")</f>
        <v>NO PAGAR</v>
      </c>
      <c r="Y595" s="199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9" t="str">
        <f>IF(C594&lt;0,"NO PAGAR","COBRAR'")</f>
        <v>NO PAGAR</v>
      </c>
      <c r="C596" s="19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5" t="s">
        <v>29</v>
      </c>
      <c r="AD625" s="195"/>
      <c r="AE625" s="195"/>
    </row>
    <row r="626" spans="2:41">
      <c r="H626" s="196" t="s">
        <v>28</v>
      </c>
      <c r="I626" s="196"/>
      <c r="J626" s="196"/>
      <c r="V626" s="17"/>
      <c r="AC626" s="195"/>
      <c r="AD626" s="195"/>
      <c r="AE626" s="195"/>
    </row>
    <row r="627" spans="2:41">
      <c r="H627" s="196"/>
      <c r="I627" s="196"/>
      <c r="J627" s="196"/>
      <c r="V627" s="17"/>
      <c r="AC627" s="195"/>
      <c r="AD627" s="195"/>
      <c r="AE627" s="19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>
      <c r="H672" s="196"/>
      <c r="I672" s="196"/>
      <c r="J672" s="196"/>
      <c r="V672" s="17"/>
      <c r="AA672" s="196"/>
      <c r="AB672" s="196"/>
      <c r="AC672" s="19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IF(B1472="PAGADO",0,C681)</f>
        <v>-874.42000000000007</v>
      </c>
      <c r="AA676" s="197" t="s">
        <v>204</v>
      </c>
      <c r="AB676" s="197"/>
      <c r="AC676" s="197"/>
      <c r="AD676" s="19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9" t="str">
        <f>IF(Y681&lt;0,"NO PAGAR","COBRAR'")</f>
        <v>NO PAGAR</v>
      </c>
      <c r="Y682" s="19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9" t="str">
        <f>IF(C681&lt;0,"NO PAGAR","COBRAR'")</f>
        <v>NO PAGAR</v>
      </c>
      <c r="C683" s="19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5" t="s">
        <v>29</v>
      </c>
      <c r="AD718" s="195"/>
      <c r="AE718" s="195"/>
    </row>
    <row r="719" spans="5:31">
      <c r="H719" s="196" t="s">
        <v>28</v>
      </c>
      <c r="I719" s="196"/>
      <c r="J719" s="196"/>
      <c r="V719" s="17"/>
      <c r="AC719" s="195"/>
      <c r="AD719" s="195"/>
      <c r="AE719" s="195"/>
    </row>
    <row r="720" spans="5:31">
      <c r="H720" s="196"/>
      <c r="I720" s="196"/>
      <c r="J720" s="196"/>
      <c r="V720" s="17"/>
      <c r="AC720" s="195"/>
      <c r="AD720" s="195"/>
      <c r="AE720" s="19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7" t="s">
        <v>20</v>
      </c>
      <c r="AB724" s="197"/>
      <c r="AC724" s="197"/>
      <c r="AD724" s="19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200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200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875.54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-675.54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8" t="str">
        <f>IF(C729&lt;0,"NO PAGAR","COBRAR")</f>
        <v>NO PAGAR</v>
      </c>
      <c r="C730" s="198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8" t="str">
        <f>IF(Y729&lt;0,"NO PAGAR","COBRAR")</f>
        <v>NO PAGAR</v>
      </c>
      <c r="Y730" s="19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200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875.54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-675.54</v>
      </c>
      <c r="AA765" s="197" t="s">
        <v>20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675.54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675.54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-675.54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-675.54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NO PAGAR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9" t="str">
        <f>IF(C770&lt;0,"NO PAGAR","COBRAR'")</f>
        <v>NO PAGAR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675.54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675.54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675.54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675.54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6" t="s">
        <v>28</v>
      </c>
      <c r="I808" s="196"/>
      <c r="J808" s="196"/>
      <c r="V808" s="17"/>
      <c r="AC808" s="195"/>
      <c r="AD808" s="195"/>
      <c r="AE808" s="195"/>
    </row>
    <row r="809" spans="2:41">
      <c r="H809" s="196"/>
      <c r="I809" s="196"/>
      <c r="J809" s="19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-675.54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-675.54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675.54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675.54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-675.54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-675.54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NO PAGAR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NO PAGAR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675.54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675.54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675.54</v>
      </c>
      <c r="V840" s="17"/>
      <c r="X840" s="15" t="s">
        <v>18</v>
      </c>
      <c r="Y840" s="16">
        <f>SUM(Y821:Y839)</f>
        <v>675.54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-675.54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-675.54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675.54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675.54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-675.54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-675.54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NO PAGAR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9" t="str">
        <f>IF(C863&lt;0,"NO PAGAR","COBRAR'")</f>
        <v>NO PAGAR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675.54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675.54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675.54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675.54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6" t="s">
        <v>28</v>
      </c>
      <c r="I902" s="196"/>
      <c r="J902" s="196"/>
      <c r="V902" s="17"/>
      <c r="AC902" s="195"/>
      <c r="AD902" s="195"/>
      <c r="AE902" s="195"/>
    </row>
    <row r="903" spans="2:41">
      <c r="H903" s="196"/>
      <c r="I903" s="196"/>
      <c r="J903" s="19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-675.54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-675.54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675.54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675.54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-675.54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-675.54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NO PAGAR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NO PAGAR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675.54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675.54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675.54</v>
      </c>
      <c r="V934" s="17"/>
      <c r="X934" s="15" t="s">
        <v>18</v>
      </c>
      <c r="Y934" s="16">
        <f>SUM(Y915:Y933)</f>
        <v>675.54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-675.54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-675.54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675.54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675.54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-675.54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-675.54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NO PAGAR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9" t="str">
        <f>IF(C957&lt;0,"NO PAGAR","COBRAR'")</f>
        <v>NO PAGAR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675.54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675.54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675.54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675.54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6" t="s">
        <v>28</v>
      </c>
      <c r="I995" s="196"/>
      <c r="J995" s="196"/>
      <c r="V995" s="17"/>
      <c r="AC995" s="195"/>
      <c r="AD995" s="195"/>
      <c r="AE995" s="195"/>
    </row>
    <row r="996" spans="2:41">
      <c r="H996" s="196"/>
      <c r="I996" s="196"/>
      <c r="J996" s="19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-675.54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-675.54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675.54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675.54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-675.54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-675.54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NO PAGAR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NO PAGAR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675.54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675.54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675.54</v>
      </c>
      <c r="V1027" s="17"/>
      <c r="X1027" s="15" t="s">
        <v>18</v>
      </c>
      <c r="Y1027" s="16">
        <f>SUM(Y1008:Y1026)</f>
        <v>675.54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-675.54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-675.54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675.54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675.54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-675.54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-675.54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NO PAGAR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9" t="str">
        <f>IF(C1050&lt;0,"NO PAGAR","COBRAR'")</f>
        <v>NO PAGAR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675.54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675.54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675.54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675.54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0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X701" zoomScale="89" zoomScaleNormal="89" workbookViewId="0">
      <selection activeCell="AC709" sqref="AC70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IF(B1071="PAGADO",0,C333)</f>
        <v>0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X373" s="209" t="s">
        <v>64</v>
      </c>
      <c r="AB373" s="203" t="s">
        <v>29</v>
      </c>
      <c r="AC373" s="203"/>
      <c r="AD373" s="203"/>
    </row>
    <row r="374" spans="2:41">
      <c r="V374" s="17"/>
      <c r="X374" s="209"/>
      <c r="AB374" s="203"/>
      <c r="AC374" s="203"/>
      <c r="AD374" s="203"/>
    </row>
    <row r="375" spans="2:41" ht="23.25">
      <c r="B375" s="22" t="s">
        <v>64</v>
      </c>
      <c r="V375" s="17"/>
      <c r="X375" s="209"/>
      <c r="AB375" s="203"/>
      <c r="AC375" s="203"/>
      <c r="AD375" s="203"/>
    </row>
    <row r="376" spans="2:41" ht="23.2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6" t="s">
        <v>31</v>
      </c>
      <c r="AB410" s="196"/>
      <c r="AC410" s="196"/>
    </row>
    <row r="411" spans="1:43" ht="15" customHeight="1">
      <c r="H411" s="76"/>
      <c r="I411" s="76"/>
      <c r="J411" s="76"/>
      <c r="V411" s="17"/>
      <c r="AA411" s="196"/>
      <c r="AB411" s="196"/>
      <c r="AC411" s="196"/>
    </row>
    <row r="412" spans="1:43">
      <c r="B412" s="211" t="s">
        <v>64</v>
      </c>
      <c r="F412" s="210" t="s">
        <v>30</v>
      </c>
      <c r="G412" s="210"/>
      <c r="H412" s="210"/>
      <c r="V412" s="17"/>
    </row>
    <row r="413" spans="1:43">
      <c r="B413" s="211"/>
      <c r="F413" s="210"/>
      <c r="G413" s="210"/>
      <c r="H413" s="210"/>
      <c r="V413" s="17"/>
    </row>
    <row r="414" spans="1:43" ht="26.25" customHeight="1">
      <c r="B414" s="211"/>
      <c r="F414" s="210"/>
      <c r="G414" s="210"/>
      <c r="H414" s="21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NO PAGAR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1" t="s">
        <v>66</v>
      </c>
      <c r="F449" s="210" t="s">
        <v>28</v>
      </c>
      <c r="G449" s="210"/>
      <c r="H449" s="210"/>
      <c r="V449" s="17"/>
      <c r="X449" s="209" t="s">
        <v>66</v>
      </c>
      <c r="AB449" s="203" t="s">
        <v>29</v>
      </c>
      <c r="AC449" s="203"/>
      <c r="AD449" s="203"/>
    </row>
    <row r="450" spans="2:41">
      <c r="B450" s="211"/>
      <c r="F450" s="210"/>
      <c r="G450" s="210"/>
      <c r="H450" s="210"/>
      <c r="V450" s="17"/>
      <c r="X450" s="209"/>
      <c r="AB450" s="203"/>
      <c r="AC450" s="203"/>
      <c r="AD450" s="203"/>
    </row>
    <row r="451" spans="2:41" ht="23.25" customHeight="1">
      <c r="B451" s="211"/>
      <c r="F451" s="210"/>
      <c r="G451" s="210"/>
      <c r="H451" s="210"/>
      <c r="V451" s="17"/>
      <c r="X451" s="209"/>
      <c r="AB451" s="203"/>
      <c r="AC451" s="203"/>
      <c r="AD451" s="203"/>
    </row>
    <row r="452" spans="2:41" ht="23.2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1" t="s">
        <v>66</v>
      </c>
      <c r="F488" s="215" t="s">
        <v>30</v>
      </c>
      <c r="G488" s="215"/>
      <c r="H488" s="215"/>
      <c r="V488" s="17"/>
      <c r="X488" s="209" t="s">
        <v>66</v>
      </c>
      <c r="AB488" s="210" t="s">
        <v>31</v>
      </c>
      <c r="AC488" s="210"/>
      <c r="AD488" s="210"/>
    </row>
    <row r="489" spans="1:43" ht="15" customHeight="1">
      <c r="B489" s="211"/>
      <c r="F489" s="215"/>
      <c r="G489" s="215"/>
      <c r="H489" s="215"/>
      <c r="V489" s="17"/>
      <c r="X489" s="209"/>
      <c r="AB489" s="210"/>
      <c r="AC489" s="210"/>
      <c r="AD489" s="210"/>
    </row>
    <row r="490" spans="1:43" ht="23.25" customHeight="1">
      <c r="B490" s="211"/>
      <c r="F490" s="215"/>
      <c r="G490" s="215"/>
      <c r="H490" s="215"/>
      <c r="V490" s="17"/>
      <c r="X490" s="209"/>
      <c r="AB490" s="210"/>
      <c r="AC490" s="210"/>
      <c r="AD490" s="210"/>
    </row>
    <row r="491" spans="1:43" ht="23.2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9" t="str">
        <f>IF(Y496&lt;0,"NO PAGAR","COBRAR'")</f>
        <v>COBRAR'</v>
      </c>
      <c r="Y497" s="19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9" t="str">
        <f>IF(C496&lt;0,"NO PAGAR","COBRAR'")</f>
        <v>COBRAR'</v>
      </c>
      <c r="C498" s="19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5" t="s">
        <v>29</v>
      </c>
      <c r="AD532" s="195"/>
      <c r="AE532" s="195"/>
    </row>
    <row r="533" spans="2:41" ht="15" customHeight="1">
      <c r="I533" s="76"/>
      <c r="J533" s="76"/>
      <c r="V533" s="17"/>
      <c r="AC533" s="195"/>
      <c r="AD533" s="195"/>
      <c r="AE533" s="195"/>
    </row>
    <row r="534" spans="2:41" ht="15" customHeight="1">
      <c r="H534" s="76"/>
      <c r="I534" s="76"/>
      <c r="J534" s="76"/>
      <c r="V534" s="17"/>
      <c r="AC534" s="195"/>
      <c r="AD534" s="195"/>
      <c r="AE534" s="195"/>
    </row>
    <row r="535" spans="2:41">
      <c r="B535" s="209" t="s">
        <v>67</v>
      </c>
      <c r="F535" s="210" t="s">
        <v>28</v>
      </c>
      <c r="G535" s="210"/>
      <c r="H535" s="210"/>
      <c r="V535" s="17"/>
    </row>
    <row r="536" spans="2:41">
      <c r="B536" s="209"/>
      <c r="F536" s="210"/>
      <c r="G536" s="210"/>
      <c r="H536" s="210"/>
      <c r="V536" s="17"/>
    </row>
    <row r="537" spans="2:41" ht="26.25" customHeight="1">
      <c r="B537" s="209"/>
      <c r="F537" s="210"/>
      <c r="G537" s="210"/>
      <c r="H537" s="21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6" t="s">
        <v>31</v>
      </c>
      <c r="AB573" s="196"/>
      <c r="AC573" s="196"/>
    </row>
    <row r="574" spans="1:43" ht="15" customHeight="1">
      <c r="H574" s="76"/>
      <c r="I574" s="76"/>
      <c r="J574" s="76"/>
      <c r="V574" s="17"/>
      <c r="AA574" s="196"/>
      <c r="AB574" s="196"/>
      <c r="AC574" s="196"/>
    </row>
    <row r="575" spans="1:43">
      <c r="B575" s="211" t="s">
        <v>67</v>
      </c>
      <c r="F575" s="210" t="s">
        <v>30</v>
      </c>
      <c r="G575" s="210"/>
      <c r="H575" s="210"/>
      <c r="V575" s="17"/>
    </row>
    <row r="576" spans="1:43">
      <c r="B576" s="211"/>
      <c r="F576" s="210"/>
      <c r="G576" s="210"/>
      <c r="H576" s="210"/>
      <c r="V576" s="17"/>
    </row>
    <row r="577" spans="2:41" ht="26.25" customHeight="1">
      <c r="B577" s="211"/>
      <c r="F577" s="210"/>
      <c r="G577" s="210"/>
      <c r="H577" s="21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9" t="str">
        <f>IF(Y583&lt;0,"NO PAGAR","COBRAR'")</f>
        <v>COBRAR'</v>
      </c>
      <c r="Y584" s="19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9" t="str">
        <f>IF(C583&lt;0,"NO PAGAR","COBRAR'")</f>
        <v>COBRAR'</v>
      </c>
      <c r="C585" s="19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5" t="s">
        <v>29</v>
      </c>
      <c r="AD614" s="195"/>
      <c r="AE614" s="195"/>
    </row>
    <row r="615" spans="2:41" ht="15" customHeight="1">
      <c r="I615" s="76"/>
      <c r="J615" s="76"/>
      <c r="V615" s="17"/>
      <c r="AC615" s="195"/>
      <c r="AD615" s="195"/>
      <c r="AE615" s="195"/>
    </row>
    <row r="616" spans="2:41" ht="15" customHeight="1">
      <c r="H616" s="76"/>
      <c r="I616" s="76"/>
      <c r="J616" s="76"/>
      <c r="V616" s="17"/>
      <c r="AC616" s="195"/>
      <c r="AD616" s="195"/>
      <c r="AE616" s="195"/>
    </row>
    <row r="617" spans="2:41">
      <c r="B617" s="209" t="s">
        <v>68</v>
      </c>
      <c r="F617" s="210" t="s">
        <v>28</v>
      </c>
      <c r="G617" s="210"/>
      <c r="H617" s="210"/>
      <c r="V617" s="17"/>
    </row>
    <row r="618" spans="2:41">
      <c r="B618" s="209"/>
      <c r="F618" s="210"/>
      <c r="G618" s="210"/>
      <c r="H618" s="210"/>
      <c r="V618" s="17"/>
    </row>
    <row r="619" spans="2:41" ht="26.25" customHeight="1">
      <c r="B619" s="209"/>
      <c r="F619" s="210"/>
      <c r="G619" s="210"/>
      <c r="H619" s="21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6" t="s">
        <v>31</v>
      </c>
      <c r="AB656" s="196"/>
      <c r="AC656" s="196"/>
    </row>
    <row r="657" spans="2:41" ht="15" customHeight="1">
      <c r="H657" s="76"/>
      <c r="I657" s="76"/>
      <c r="J657" s="76"/>
      <c r="V657" s="17"/>
      <c r="AA657" s="196"/>
      <c r="AB657" s="196"/>
      <c r="AC657" s="196"/>
    </row>
    <row r="658" spans="2:41">
      <c r="B658" s="211" t="s">
        <v>68</v>
      </c>
      <c r="F658" s="210" t="s">
        <v>30</v>
      </c>
      <c r="G658" s="210"/>
      <c r="H658" s="210"/>
      <c r="V658" s="17"/>
    </row>
    <row r="659" spans="2:41">
      <c r="B659" s="211"/>
      <c r="F659" s="210"/>
      <c r="G659" s="210"/>
      <c r="H659" s="210"/>
      <c r="V659" s="17"/>
    </row>
    <row r="660" spans="2:41" ht="26.25" customHeight="1">
      <c r="B660" s="211"/>
      <c r="F660" s="210"/>
      <c r="G660" s="210"/>
      <c r="H660" s="21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PAGAR","COBRAR'")</f>
        <v>COBRAR'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5" t="s">
        <v>29</v>
      </c>
      <c r="AD698" s="195"/>
      <c r="AE698" s="195"/>
    </row>
    <row r="699" spans="2:31" ht="15" customHeight="1">
      <c r="I699" s="76"/>
      <c r="J699" s="76"/>
      <c r="V699" s="17"/>
      <c r="AC699" s="195"/>
      <c r="AD699" s="195"/>
      <c r="AE699" s="195"/>
    </row>
    <row r="700" spans="2:31" ht="15" customHeight="1">
      <c r="H700" s="76"/>
      <c r="I700" s="76"/>
      <c r="J700" s="76"/>
      <c r="V700" s="17"/>
      <c r="AC700" s="195"/>
      <c r="AD700" s="195"/>
      <c r="AE700" s="195"/>
    </row>
    <row r="701" spans="2:31">
      <c r="B701" s="209" t="s">
        <v>69</v>
      </c>
      <c r="F701" s="210" t="s">
        <v>28</v>
      </c>
      <c r="G701" s="210"/>
      <c r="H701" s="210"/>
      <c r="V701" s="17"/>
    </row>
    <row r="702" spans="2:31">
      <c r="B702" s="209"/>
      <c r="F702" s="210"/>
      <c r="G702" s="210"/>
      <c r="H702" s="210"/>
      <c r="V702" s="17"/>
    </row>
    <row r="703" spans="2:31" ht="26.25" customHeight="1">
      <c r="B703" s="209"/>
      <c r="F703" s="210"/>
      <c r="G703" s="210"/>
      <c r="H703" s="21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7" t="s">
        <v>110</v>
      </c>
      <c r="P704" s="207"/>
      <c r="Q704" s="207"/>
      <c r="R704" s="207"/>
      <c r="V704" s="17"/>
      <c r="X704" s="23" t="s">
        <v>32</v>
      </c>
      <c r="Y704" s="20">
        <f>IF(B704="PAGADO",0,C709)</f>
        <v>194.41000000000008</v>
      </c>
      <c r="AA704" s="197" t="s">
        <v>20</v>
      </c>
      <c r="AB704" s="197"/>
      <c r="AC704" s="197"/>
      <c r="AD704" s="19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750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944.41000000000008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944.41000000000008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8" t="str">
        <f>IF(C709&lt;0,"NO PAGAR","COBRAR")</f>
        <v>COBRAR</v>
      </c>
      <c r="C710" s="198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COBRAR</v>
      </c>
      <c r="Y710" s="19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750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</row>
    <row r="729" spans="2:41">
      <c r="D729" t="s">
        <v>22</v>
      </c>
      <c r="E729" t="s">
        <v>21</v>
      </c>
      <c r="V729" s="17"/>
      <c r="Z729" t="s">
        <v>22</v>
      </c>
      <c r="AA729" t="s">
        <v>21</v>
      </c>
    </row>
    <row r="730" spans="2:41">
      <c r="E730" s="1" t="s">
        <v>19</v>
      </c>
      <c r="V730" s="17"/>
      <c r="AA730" s="1" t="s">
        <v>19</v>
      </c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>
      <c r="H742" s="76"/>
      <c r="I742" s="76"/>
      <c r="J742" s="76"/>
      <c r="V742" s="17"/>
      <c r="AA742" s="196"/>
      <c r="AB742" s="196"/>
      <c r="AC742" s="196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194.41000000000008</v>
      </c>
      <c r="E746" s="197" t="s">
        <v>555</v>
      </c>
      <c r="F746" s="197"/>
      <c r="G746" s="197"/>
      <c r="H746" s="197"/>
      <c r="V746" s="17"/>
      <c r="X746" s="23" t="s">
        <v>32</v>
      </c>
      <c r="Y746" s="20">
        <f>IF(B1546="PAGADO",0,C751)</f>
        <v>194.41000000000008</v>
      </c>
      <c r="AA746" s="197" t="s">
        <v>20</v>
      </c>
      <c r="AB746" s="197"/>
      <c r="AC746" s="197"/>
      <c r="AD746" s="197"/>
    </row>
    <row r="747" spans="1:43">
      <c r="B747" s="1" t="s">
        <v>0</v>
      </c>
      <c r="C747" s="19">
        <f>H762</f>
        <v>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194.41000000000008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194.41000000000008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194.41000000000008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194.41000000000008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tr">
        <f>IF(Y751&lt;0,"NO PAGAR","COBRAR'")</f>
        <v>COBRAR'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9" t="str">
        <f>IF(C751&lt;0,"NO PAGAR","COBRAR'")</f>
        <v>COBRAR'</v>
      </c>
      <c r="C753" s="19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5" t="s">
        <v>29</v>
      </c>
      <c r="AD788" s="195"/>
      <c r="AE788" s="195"/>
    </row>
    <row r="789" spans="2:41" ht="15" customHeight="1">
      <c r="H789" s="76" t="s">
        <v>28</v>
      </c>
      <c r="I789" s="76"/>
      <c r="J789" s="76"/>
      <c r="V789" s="17"/>
      <c r="AC789" s="195"/>
      <c r="AD789" s="195"/>
      <c r="AE789" s="195"/>
    </row>
    <row r="790" spans="2:41" ht="15" customHeight="1">
      <c r="H790" s="76"/>
      <c r="I790" s="76"/>
      <c r="J790" s="76"/>
      <c r="V790" s="17"/>
      <c r="AC790" s="195"/>
      <c r="AD790" s="195"/>
      <c r="AE790" s="195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194.41000000000008</v>
      </c>
      <c r="E794" s="197" t="s">
        <v>555</v>
      </c>
      <c r="F794" s="197"/>
      <c r="G794" s="197"/>
      <c r="H794" s="197"/>
      <c r="V794" s="17"/>
      <c r="X794" s="23" t="s">
        <v>32</v>
      </c>
      <c r="Y794" s="20">
        <f>IF(B794="PAGADO",0,C799)</f>
        <v>194.41000000000008</v>
      </c>
      <c r="AA794" s="197" t="s">
        <v>20</v>
      </c>
      <c r="AB794" s="197"/>
      <c r="AC794" s="197"/>
      <c r="AD794" s="197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194.41000000000008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194.41000000000008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194.41000000000008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194.41000000000008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8" t="str">
        <f>IF(C799&lt;0,"NO PAGAR","COBRAR")</f>
        <v>COBRAR</v>
      </c>
      <c r="C800" s="19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8" t="str">
        <f>IF(Y799&lt;0,"NO PAGAR","COBRAR")</f>
        <v>COBRAR</v>
      </c>
      <c r="Y800" s="19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 t="b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6" t="s">
        <v>31</v>
      </c>
      <c r="AB834" s="196"/>
      <c r="AC834" s="196"/>
    </row>
    <row r="835" spans="2:41" ht="15" customHeight="1">
      <c r="H835" s="76"/>
      <c r="I835" s="76"/>
      <c r="J835" s="76"/>
      <c r="V835" s="17"/>
      <c r="AA835" s="196"/>
      <c r="AB835" s="196"/>
      <c r="AC835" s="196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194.41000000000008</v>
      </c>
      <c r="E839" s="197" t="s">
        <v>555</v>
      </c>
      <c r="F839" s="197"/>
      <c r="G839" s="197"/>
      <c r="H839" s="197"/>
      <c r="V839" s="17"/>
      <c r="X839" s="23" t="s">
        <v>32</v>
      </c>
      <c r="Y839" s="20">
        <f>IF(B1639="PAGADO",0,C844)</f>
        <v>194.41000000000008</v>
      </c>
      <c r="AA839" s="197" t="s">
        <v>20</v>
      </c>
      <c r="AB839" s="197"/>
      <c r="AC839" s="197"/>
      <c r="AD839" s="197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194.41000000000008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194.41000000000008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194.41000000000008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194.41000000000008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PAGAR","COBRAR'")</f>
        <v>COBRAR'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9" t="str">
        <f>IF(C844&lt;0,"NO PAGAR","COBRAR'")</f>
        <v>COBRAR'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5" t="s">
        <v>29</v>
      </c>
      <c r="AD882" s="195"/>
      <c r="AE882" s="195"/>
    </row>
    <row r="883" spans="2:41" ht="15" customHeight="1">
      <c r="H883" s="76" t="s">
        <v>28</v>
      </c>
      <c r="I883" s="76"/>
      <c r="J883" s="76"/>
      <c r="V883" s="17"/>
      <c r="AC883" s="195"/>
      <c r="AD883" s="195"/>
      <c r="AE883" s="195"/>
    </row>
    <row r="884" spans="2:41" ht="15" customHeight="1">
      <c r="H884" s="76"/>
      <c r="I884" s="76"/>
      <c r="J884" s="76"/>
      <c r="V884" s="17"/>
      <c r="AC884" s="195"/>
      <c r="AD884" s="195"/>
      <c r="AE884" s="195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194.41000000000008</v>
      </c>
      <c r="E888" s="197" t="s">
        <v>555</v>
      </c>
      <c r="F888" s="197"/>
      <c r="G888" s="197"/>
      <c r="H888" s="197"/>
      <c r="V888" s="17"/>
      <c r="X888" s="23" t="s">
        <v>32</v>
      </c>
      <c r="Y888" s="20">
        <f>IF(B888="PAGADO",0,C893)</f>
        <v>194.41000000000008</v>
      </c>
      <c r="AA888" s="197" t="s">
        <v>20</v>
      </c>
      <c r="AB888" s="197"/>
      <c r="AC888" s="197"/>
      <c r="AD888" s="197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194.41000000000008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194.41000000000008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194.41000000000008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194.41000000000008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8" t="str">
        <f>IF(C893&lt;0,"NO PAGAR","COBRAR")</f>
        <v>COBRAR</v>
      </c>
      <c r="C894" s="19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8" t="str">
        <f>IF(Y893&lt;0,"NO PAGAR","COBRAR")</f>
        <v>COBRAR</v>
      </c>
      <c r="Y894" s="19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6" t="s">
        <v>31</v>
      </c>
      <c r="AB928" s="196"/>
      <c r="AC928" s="196"/>
    </row>
    <row r="929" spans="2:41" ht="15" customHeight="1">
      <c r="H929" s="76"/>
      <c r="I929" s="76"/>
      <c r="J929" s="76"/>
      <c r="V929" s="17"/>
      <c r="AA929" s="196"/>
      <c r="AB929" s="196"/>
      <c r="AC929" s="196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194.41000000000008</v>
      </c>
      <c r="E933" s="197" t="s">
        <v>555</v>
      </c>
      <c r="F933" s="197"/>
      <c r="G933" s="197"/>
      <c r="H933" s="197"/>
      <c r="V933" s="17"/>
      <c r="X933" s="23" t="s">
        <v>32</v>
      </c>
      <c r="Y933" s="20">
        <f>IF(B1733="PAGADO",0,C938)</f>
        <v>194.41000000000008</v>
      </c>
      <c r="AA933" s="197" t="s">
        <v>20</v>
      </c>
      <c r="AB933" s="197"/>
      <c r="AC933" s="197"/>
      <c r="AD933" s="197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194.41000000000008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194.41000000000008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194.41000000000008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194.41000000000008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tr">
        <f>IF(Y938&lt;0,"NO PAGAR","COBRAR'")</f>
        <v>COBRAR'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9" t="str">
        <f>IF(C938&lt;0,"NO PAGAR","COBRAR'")</f>
        <v>COBRAR'</v>
      </c>
      <c r="C940" s="19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5" t="s">
        <v>29</v>
      </c>
      <c r="AD975" s="195"/>
      <c r="AE975" s="195"/>
    </row>
    <row r="976" spans="2:31" ht="15" customHeight="1">
      <c r="H976" s="76" t="s">
        <v>28</v>
      </c>
      <c r="I976" s="76"/>
      <c r="J976" s="76"/>
      <c r="V976" s="17"/>
      <c r="AC976" s="195"/>
      <c r="AD976" s="195"/>
      <c r="AE976" s="195"/>
    </row>
    <row r="977" spans="2:41" ht="15" customHeight="1">
      <c r="H977" s="76"/>
      <c r="I977" s="76"/>
      <c r="J977" s="76"/>
      <c r="V977" s="17"/>
      <c r="AC977" s="195"/>
      <c r="AD977" s="195"/>
      <c r="AE977" s="195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194.41000000000008</v>
      </c>
      <c r="E981" s="197" t="s">
        <v>555</v>
      </c>
      <c r="F981" s="197"/>
      <c r="G981" s="197"/>
      <c r="H981" s="197"/>
      <c r="V981" s="17"/>
      <c r="X981" s="23" t="s">
        <v>32</v>
      </c>
      <c r="Y981" s="20">
        <f>IF(B981="PAGADO",0,C986)</f>
        <v>194.41000000000008</v>
      </c>
      <c r="AA981" s="197" t="s">
        <v>20</v>
      </c>
      <c r="AB981" s="197"/>
      <c r="AC981" s="197"/>
      <c r="AD981" s="19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194.41000000000008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194.41000000000008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194.41000000000008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194.41000000000008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8" t="str">
        <f>IF(C986&lt;0,"NO PAGAR","COBRAR")</f>
        <v>COBRAR</v>
      </c>
      <c r="C987" s="19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8" t="str">
        <f>IF(Y986&lt;0,"NO PAGAR","COBRAR")</f>
        <v>COBRAR</v>
      </c>
      <c r="Y987" s="19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6" t="s">
        <v>31</v>
      </c>
      <c r="AB1021" s="196"/>
      <c r="AC1021" s="196"/>
    </row>
    <row r="1022" spans="1:43" ht="15" customHeight="1">
      <c r="H1022" s="76"/>
      <c r="I1022" s="76"/>
      <c r="J1022" s="76"/>
      <c r="V1022" s="17"/>
      <c r="AA1022" s="196"/>
      <c r="AB1022" s="196"/>
      <c r="AC1022" s="196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194.41000000000008</v>
      </c>
      <c r="E1026" s="197" t="s">
        <v>555</v>
      </c>
      <c r="F1026" s="197"/>
      <c r="G1026" s="197"/>
      <c r="H1026" s="197"/>
      <c r="V1026" s="17"/>
      <c r="X1026" s="23" t="s">
        <v>32</v>
      </c>
      <c r="Y1026" s="20">
        <f>IF(B1826="PAGADO",0,C1031)</f>
        <v>194.41000000000008</v>
      </c>
      <c r="AA1026" s="197" t="s">
        <v>20</v>
      </c>
      <c r="AB1026" s="197"/>
      <c r="AC1026" s="197"/>
      <c r="AD1026" s="197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194.41000000000008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194.41000000000008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194.41000000000008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194.41000000000008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9" t="str">
        <f>IF(Y1031&lt;0,"NO PAGAR","COBRAR'")</f>
        <v>COBRAR'</v>
      </c>
      <c r="Y1032" s="199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9" t="str">
        <f>IF(C1031&lt;0,"NO PAGAR","COBRAR'")</f>
        <v>COBRAR'</v>
      </c>
      <c r="C1033" s="19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Q651" zoomScale="82" zoomScaleNormal="82" workbookViewId="0">
      <selection activeCell="AD661" sqref="AD661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5" t="s">
        <v>29</v>
      </c>
      <c r="AD96" s="195"/>
      <c r="AE96" s="195"/>
    </row>
    <row r="97" spans="2:41">
      <c r="H97" s="196" t="s">
        <v>28</v>
      </c>
      <c r="I97" s="196"/>
      <c r="J97" s="196"/>
      <c r="V97" s="17"/>
      <c r="AC97" s="195"/>
      <c r="AD97" s="195"/>
      <c r="AE97" s="195"/>
    </row>
    <row r="98" spans="2:41">
      <c r="H98" s="196"/>
      <c r="I98" s="196"/>
      <c r="J98" s="196"/>
      <c r="V98" s="17"/>
      <c r="AC98" s="195"/>
      <c r="AD98" s="195"/>
      <c r="AE98" s="19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>
      <c r="H129" s="196"/>
      <c r="I129" s="196"/>
      <c r="J129" s="196"/>
      <c r="V129" s="17"/>
      <c r="AA129" s="196"/>
      <c r="AB129" s="196"/>
      <c r="AC129" s="19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9" t="str">
        <f>IF(Y138&lt;0,"NO PAGAR","COBRAR'")</f>
        <v>COBRAR'</v>
      </c>
      <c r="Y139" s="19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9" t="str">
        <f>IF(C138&lt;0,"NO PAGAR","COBRAR'")</f>
        <v>COBRAR'</v>
      </c>
      <c r="C140" s="19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5" t="s">
        <v>29</v>
      </c>
      <c r="AD167" s="195"/>
      <c r="AE167" s="195"/>
    </row>
    <row r="168" spans="2:41">
      <c r="H168" s="196" t="s">
        <v>28</v>
      </c>
      <c r="I168" s="196"/>
      <c r="J168" s="196"/>
      <c r="V168" s="17"/>
      <c r="AC168" s="195"/>
      <c r="AD168" s="195"/>
      <c r="AE168" s="195"/>
    </row>
    <row r="169" spans="2:41">
      <c r="H169" s="196"/>
      <c r="I169" s="196"/>
      <c r="J169" s="196"/>
      <c r="V169" s="17"/>
      <c r="AC169" s="195"/>
      <c r="AD169" s="195"/>
      <c r="AE169" s="19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>
      <c r="H214" s="196"/>
      <c r="I214" s="196"/>
      <c r="J214" s="196"/>
      <c r="V214" s="17"/>
      <c r="AA214" s="196"/>
      <c r="AB214" s="196"/>
      <c r="AC214" s="19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9" t="str">
        <f>IF(C222&lt;0,"NO PAGAR","COBRAR'")</f>
        <v>COBRAR'</v>
      </c>
      <c r="C224" s="19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9" t="str">
        <f>IF(Y223&lt;0,"NO PAGAR","COBRAR'")</f>
        <v>NO PAGAR</v>
      </c>
      <c r="Y224" s="19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5" t="s">
        <v>29</v>
      </c>
      <c r="AD259" s="195"/>
      <c r="AE259" s="195"/>
    </row>
    <row r="260" spans="2:41">
      <c r="H260" s="196" t="s">
        <v>28</v>
      </c>
      <c r="I260" s="196"/>
      <c r="J260" s="196"/>
      <c r="V260" s="17"/>
      <c r="AC260" s="195"/>
      <c r="AD260" s="195"/>
      <c r="AE260" s="195"/>
    </row>
    <row r="261" spans="2:41">
      <c r="H261" s="196"/>
      <c r="I261" s="196"/>
      <c r="J261" s="196"/>
      <c r="V261" s="17"/>
      <c r="AC261" s="195"/>
      <c r="AD261" s="195"/>
      <c r="AE261" s="19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>
      <c r="H306" s="196"/>
      <c r="I306" s="196"/>
      <c r="J306" s="196"/>
      <c r="V306" s="17"/>
      <c r="AA306" s="196"/>
      <c r="AB306" s="196"/>
      <c r="AC306" s="19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IF(B1027="PAGADO",0,C315)</f>
        <v>-647.71</v>
      </c>
      <c r="AA310" s="197" t="s">
        <v>702</v>
      </c>
      <c r="AB310" s="197"/>
      <c r="AC310" s="197"/>
      <c r="AD310" s="19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9" t="str">
        <f>IF(Y315&lt;0,"NO PAGAR","COBRAR'")</f>
        <v>NO PAGAR</v>
      </c>
      <c r="Y316" s="19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6" t="s">
        <v>28</v>
      </c>
      <c r="I345" s="196"/>
      <c r="J345" s="196"/>
      <c r="V345" s="17"/>
    </row>
    <row r="346" spans="2:41">
      <c r="H346" s="196"/>
      <c r="I346" s="196"/>
      <c r="J346" s="196"/>
      <c r="V346" s="17"/>
    </row>
    <row r="347" spans="2:41">
      <c r="V347" s="17"/>
      <c r="X347" s="209" t="s">
        <v>64</v>
      </c>
      <c r="AB347" s="203" t="s">
        <v>29</v>
      </c>
      <c r="AC347" s="203"/>
      <c r="AD347" s="203"/>
    </row>
    <row r="348" spans="2:41">
      <c r="V348" s="17"/>
      <c r="X348" s="209"/>
      <c r="AB348" s="203"/>
      <c r="AC348" s="203"/>
      <c r="AD348" s="203"/>
    </row>
    <row r="349" spans="2:41" ht="23.25">
      <c r="B349" s="22" t="s">
        <v>64</v>
      </c>
      <c r="V349" s="17"/>
      <c r="X349" s="209"/>
      <c r="AB349" s="203"/>
      <c r="AC349" s="203"/>
      <c r="AD349" s="203"/>
    </row>
    <row r="350" spans="2:41" ht="23.2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>
      <c r="H385" s="196"/>
      <c r="I385" s="196"/>
      <c r="J385" s="196"/>
      <c r="V385" s="17"/>
      <c r="AA385" s="196"/>
      <c r="AB385" s="196"/>
      <c r="AC385" s="19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IF(B1120="PAGADO",0,C394)</f>
        <v>-132.38000000000011</v>
      </c>
      <c r="AA389" s="197" t="s">
        <v>842</v>
      </c>
      <c r="AB389" s="197"/>
      <c r="AC389" s="197"/>
      <c r="AD389" s="19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9" t="str">
        <f>IF(Y394&lt;0,"NO PAGAR","COBRAR'")</f>
        <v>COBRAR'</v>
      </c>
      <c r="Y395" s="19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9" t="str">
        <f>IF(C394&lt;0,"NO PAGAR","COBRAR'")</f>
        <v>NO PAGAR</v>
      </c>
      <c r="C396" s="19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>
      <c r="H420" s="196"/>
      <c r="I420" s="196"/>
      <c r="J420" s="196"/>
      <c r="V420" s="17"/>
      <c r="AC420" s="24"/>
      <c r="AD420" s="24"/>
      <c r="AE420" s="24"/>
    </row>
    <row r="421" spans="2:41" ht="23.25">
      <c r="V421" s="17"/>
      <c r="AB421" s="195" t="s">
        <v>29</v>
      </c>
      <c r="AC421" s="19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>
      <c r="H460" s="196"/>
      <c r="I460" s="196"/>
      <c r="J460" s="196"/>
      <c r="V460" s="17"/>
      <c r="AA460" s="196"/>
      <c r="AB460" s="196"/>
      <c r="AC460" s="19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9" t="str">
        <f>IF(Y469&lt;0,"NO PAGAR","COBRAR'")</f>
        <v>COBRAR'</v>
      </c>
      <c r="Y470" s="19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9" t="str">
        <f>IF(C469&lt;0,"NO PAGAR","COBRAR'")</f>
        <v>COBRAR'</v>
      </c>
      <c r="C471" s="19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5" t="s">
        <v>29</v>
      </c>
      <c r="AD491" s="195"/>
      <c r="AE491" s="195"/>
    </row>
    <row r="492" spans="2:42">
      <c r="H492" s="196" t="s">
        <v>28</v>
      </c>
      <c r="I492" s="196"/>
      <c r="J492" s="196"/>
      <c r="V492" s="17"/>
      <c r="AC492" s="195"/>
      <c r="AD492" s="195"/>
      <c r="AE492" s="195"/>
    </row>
    <row r="493" spans="2:42">
      <c r="H493" s="196"/>
      <c r="I493" s="196"/>
      <c r="J493" s="196"/>
      <c r="V493" s="17"/>
      <c r="AC493" s="195"/>
      <c r="AD493" s="195"/>
      <c r="AE493" s="19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>
      <c r="H534" s="196"/>
      <c r="I534" s="196"/>
      <c r="J534" s="196"/>
      <c r="V534" s="17"/>
      <c r="AA534" s="196"/>
      <c r="AB534" s="196"/>
      <c r="AC534" s="19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PAGAR","COBRAR'")</f>
        <v>COBRAR'</v>
      </c>
      <c r="Y544" s="19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9" t="str">
        <f>IF(C543&lt;0,"NO PAGAR","COBRAR'")</f>
        <v>COBRAR'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5" t="s">
        <v>29</v>
      </c>
      <c r="AD565" s="195"/>
      <c r="AE565" s="195"/>
    </row>
    <row r="566" spans="2:41">
      <c r="H566" s="196" t="s">
        <v>28</v>
      </c>
      <c r="I566" s="196"/>
      <c r="J566" s="196"/>
      <c r="V566" s="17"/>
      <c r="AC566" s="195"/>
      <c r="AD566" s="195"/>
      <c r="AE566" s="195"/>
    </row>
    <row r="567" spans="2:41">
      <c r="H567" s="196"/>
      <c r="I567" s="196"/>
      <c r="J567" s="196"/>
      <c r="V567" s="17"/>
      <c r="AC567" s="195"/>
      <c r="AD567" s="195"/>
      <c r="AE567" s="19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>
      <c r="H612" s="196"/>
      <c r="I612" s="196"/>
      <c r="J612" s="196"/>
      <c r="V612" s="17"/>
      <c r="AA612" s="196"/>
      <c r="AB612" s="196"/>
      <c r="AC612" s="19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9" t="str">
        <f>IF(Y621&lt;0,"NO PAGAR","COBRAR'")</f>
        <v>COBRAR'</v>
      </c>
      <c r="Y622" s="19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9" t="str">
        <f>IF(C621&lt;0,"NO PAGAR","COBRAR'")</f>
        <v>COBRAR'</v>
      </c>
      <c r="C623" s="19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  <c r="AC653" s="195" t="s">
        <v>29</v>
      </c>
      <c r="AD653" s="195"/>
      <c r="AE653" s="195"/>
    </row>
    <row r="654" spans="2:31">
      <c r="H654" s="196" t="s">
        <v>28</v>
      </c>
      <c r="I654" s="196"/>
      <c r="J654" s="196"/>
      <c r="V654" s="17"/>
      <c r="AC654" s="195"/>
      <c r="AD654" s="195"/>
      <c r="AE654" s="195"/>
    </row>
    <row r="655" spans="2:31">
      <c r="H655" s="196"/>
      <c r="I655" s="196"/>
      <c r="J655" s="196"/>
      <c r="V655" s="17"/>
      <c r="AC655" s="195"/>
      <c r="AD655" s="195"/>
      <c r="AE655" s="195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7" t="s">
        <v>110</v>
      </c>
      <c r="P657" s="207"/>
      <c r="Q657" s="207"/>
      <c r="V657" s="17"/>
      <c r="X657" s="23" t="s">
        <v>32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530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530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Y684</f>
        <v>699.46999999999935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-169.46999999999935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6.25">
      <c r="B663" s="198" t="str">
        <f>IF(C662&lt;0,"NO PAGAR","COBRAR")</f>
        <v>NO PAGAR</v>
      </c>
      <c r="C663" s="198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8" t="str">
        <f>IF(Y662&lt;0,"NO PAGAR","COBRAR")</f>
        <v>NO PAGAR</v>
      </c>
      <c r="Y663" s="19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530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2"/>
      <c r="Y682" s="10"/>
    </row>
    <row r="683" spans="2:41">
      <c r="B683" s="11"/>
      <c r="C683" s="10"/>
      <c r="F683" s="1" t="s">
        <v>19</v>
      </c>
      <c r="R683" s="188">
        <f>SUM(R676:R682)</f>
        <v>370.78</v>
      </c>
      <c r="V683" s="17"/>
      <c r="X683" s="11"/>
      <c r="Y683" s="10"/>
    </row>
    <row r="684" spans="2:41">
      <c r="B684" s="15" t="s">
        <v>18</v>
      </c>
      <c r="C684" s="16">
        <f>SUM(C665:C683)</f>
        <v>2979.0599999999995</v>
      </c>
      <c r="V684" s="17"/>
      <c r="X684" s="15" t="s">
        <v>18</v>
      </c>
      <c r="Y684" s="16">
        <f>SUM(Y665:Y683)</f>
        <v>699.46999999999935</v>
      </c>
    </row>
    <row r="685" spans="2:41">
      <c r="V685" s="17"/>
      <c r="Z685" t="s">
        <v>22</v>
      </c>
      <c r="AA685" t="s">
        <v>21</v>
      </c>
    </row>
    <row r="686" spans="2:41">
      <c r="V686" s="17"/>
      <c r="AA686" s="1" t="s">
        <v>19</v>
      </c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>
      <c r="H698" s="196"/>
      <c r="I698" s="196"/>
      <c r="J698" s="196"/>
      <c r="V698" s="17"/>
      <c r="AA698" s="196"/>
      <c r="AB698" s="196"/>
      <c r="AC698" s="196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IF(X657="PAGADO",0,C662)</f>
        <v>-699.46999999999935</v>
      </c>
      <c r="E702" s="197" t="s">
        <v>20</v>
      </c>
      <c r="F702" s="197"/>
      <c r="G702" s="197"/>
      <c r="H702" s="197"/>
      <c r="V702" s="17"/>
      <c r="X702" s="23" t="s">
        <v>32</v>
      </c>
      <c r="Y702" s="20">
        <f>IF(B1502="PAGADO",0,C707)</f>
        <v>-169.46999999999935</v>
      </c>
      <c r="AA702" s="197" t="s">
        <v>20</v>
      </c>
      <c r="AB702" s="197"/>
      <c r="AC702" s="197"/>
      <c r="AD702" s="197"/>
    </row>
    <row r="703" spans="1:43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169.46999999999935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169.46999999999935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-169.46999999999935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-169.46999999999935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tr">
        <f>IF(Y707&lt;0,"NO PAGAR","COBRAR'")</f>
        <v>NO PAGAR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9" t="str">
        <f>IF(C707&lt;0,"NO PAGAR","COBRAR'")</f>
        <v>NO PAGAR</v>
      </c>
      <c r="C709" s="19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ADELANTADO</v>
      </c>
      <c r="C711" s="10">
        <f>IF(Y662&lt;=0,Y662*-1)</f>
        <v>169.46999999999935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ADELANTADO</v>
      </c>
      <c r="Y711" s="10">
        <f>IF(C707&lt;=0,C707*-1)</f>
        <v>169.46999999999935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169.46999999999935</v>
      </c>
      <c r="D730" t="s">
        <v>22</v>
      </c>
      <c r="E730" t="s">
        <v>21</v>
      </c>
      <c r="V730" s="17"/>
      <c r="X730" s="15" t="s">
        <v>18</v>
      </c>
      <c r="Y730" s="16">
        <f>SUM(Y711:Y729)</f>
        <v>169.46999999999935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5" t="s">
        <v>29</v>
      </c>
      <c r="AD744" s="195"/>
      <c r="AE744" s="195"/>
    </row>
    <row r="745" spans="2:41">
      <c r="H745" s="196" t="s">
        <v>28</v>
      </c>
      <c r="I745" s="196"/>
      <c r="J745" s="196"/>
      <c r="V745" s="17"/>
      <c r="AC745" s="195"/>
      <c r="AD745" s="195"/>
      <c r="AE745" s="195"/>
    </row>
    <row r="746" spans="2:41">
      <c r="H746" s="196"/>
      <c r="I746" s="196"/>
      <c r="J746" s="196"/>
      <c r="V746" s="17"/>
      <c r="AC746" s="195"/>
      <c r="AD746" s="195"/>
      <c r="AE746" s="195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-169.46999999999935</v>
      </c>
      <c r="E750" s="197" t="s">
        <v>20</v>
      </c>
      <c r="F750" s="197"/>
      <c r="G750" s="197"/>
      <c r="H750" s="197"/>
      <c r="V750" s="17"/>
      <c r="X750" s="23" t="s">
        <v>32</v>
      </c>
      <c r="Y750" s="20">
        <f>IF(B750="PAGADO",0,C755)</f>
        <v>-169.46999999999935</v>
      </c>
      <c r="AA750" s="197" t="s">
        <v>20</v>
      </c>
      <c r="AB750" s="197"/>
      <c r="AC750" s="197"/>
      <c r="AD750" s="197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169.46999999999935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169.46999999999935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-169.46999999999935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-169.46999999999935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8" t="str">
        <f>IF(C755&lt;0,"NO PAGAR","COBRAR")</f>
        <v>NO PAGAR</v>
      </c>
      <c r="C756" s="19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8" t="str">
        <f>IF(Y755&lt;0,"NO PAGAR","COBRAR")</f>
        <v>NO PAGAR</v>
      </c>
      <c r="Y756" s="19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169.46999999999935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ADELANTADO</v>
      </c>
      <c r="Y758" s="10">
        <f>IF(C755&lt;=0,C755*-1)</f>
        <v>169.46999999999935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169.46999999999935</v>
      </c>
      <c r="V777" s="17"/>
      <c r="X777" s="15" t="s">
        <v>18</v>
      </c>
      <c r="Y777" s="16">
        <f>SUM(Y758:Y776)</f>
        <v>169.46999999999935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6" t="s">
        <v>30</v>
      </c>
      <c r="I790" s="196"/>
      <c r="J790" s="196"/>
      <c r="V790" s="17"/>
      <c r="AA790" s="196" t="s">
        <v>31</v>
      </c>
      <c r="AB790" s="196"/>
      <c r="AC790" s="196"/>
    </row>
    <row r="791" spans="1:43">
      <c r="H791" s="196"/>
      <c r="I791" s="196"/>
      <c r="J791" s="196"/>
      <c r="V791" s="17"/>
      <c r="AA791" s="196"/>
      <c r="AB791" s="196"/>
      <c r="AC791" s="196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-169.46999999999935</v>
      </c>
      <c r="E795" s="197" t="s">
        <v>20</v>
      </c>
      <c r="F795" s="197"/>
      <c r="G795" s="197"/>
      <c r="H795" s="197"/>
      <c r="V795" s="17"/>
      <c r="X795" s="23" t="s">
        <v>32</v>
      </c>
      <c r="Y795" s="20">
        <f>IF(B1595="PAGADO",0,C800)</f>
        <v>-169.46999999999935</v>
      </c>
      <c r="AA795" s="197" t="s">
        <v>20</v>
      </c>
      <c r="AB795" s="197"/>
      <c r="AC795" s="197"/>
      <c r="AD795" s="197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169.46999999999935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169.46999999999935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-169.46999999999935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-169.46999999999935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9" t="str">
        <f>IF(Y800&lt;0,"NO PAGAR","COBRAR'")</f>
        <v>NO PAGAR</v>
      </c>
      <c r="Y801" s="19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9" t="str">
        <f>IF(C800&lt;0,"NO PAGAR","COBRAR'")</f>
        <v>NO PAGAR</v>
      </c>
      <c r="C802" s="19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ADELANTADO</v>
      </c>
      <c r="C804" s="10">
        <f>IF(Y755&lt;=0,Y755*-1)</f>
        <v>169.46999999999935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ADELANTADO</v>
      </c>
      <c r="Y804" s="10">
        <f>IF(C800&lt;=0,C800*-1)</f>
        <v>169.46999999999935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169.46999999999935</v>
      </c>
      <c r="D823" t="s">
        <v>22</v>
      </c>
      <c r="E823" t="s">
        <v>21</v>
      </c>
      <c r="V823" s="17"/>
      <c r="X823" s="15" t="s">
        <v>18</v>
      </c>
      <c r="Y823" s="16">
        <f>SUM(Y804:Y822)</f>
        <v>169.46999999999935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5" t="s">
        <v>29</v>
      </c>
      <c r="AD838" s="195"/>
      <c r="AE838" s="195"/>
    </row>
    <row r="839" spans="2:41">
      <c r="H839" s="196" t="s">
        <v>28</v>
      </c>
      <c r="I839" s="196"/>
      <c r="J839" s="196"/>
      <c r="V839" s="17"/>
      <c r="AC839" s="195"/>
      <c r="AD839" s="195"/>
      <c r="AE839" s="195"/>
    </row>
    <row r="840" spans="2:41">
      <c r="H840" s="196"/>
      <c r="I840" s="196"/>
      <c r="J840" s="196"/>
      <c r="V840" s="17"/>
      <c r="AC840" s="195"/>
      <c r="AD840" s="195"/>
      <c r="AE840" s="195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-169.46999999999935</v>
      </c>
      <c r="E844" s="197" t="s">
        <v>20</v>
      </c>
      <c r="F844" s="197"/>
      <c r="G844" s="197"/>
      <c r="H844" s="197"/>
      <c r="V844" s="17"/>
      <c r="X844" s="23" t="s">
        <v>32</v>
      </c>
      <c r="Y844" s="20">
        <f>IF(B844="PAGADO",0,C849)</f>
        <v>-169.46999999999935</v>
      </c>
      <c r="AA844" s="197" t="s">
        <v>20</v>
      </c>
      <c r="AB844" s="197"/>
      <c r="AC844" s="197"/>
      <c r="AD844" s="197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169.46999999999935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169.46999999999935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-169.46999999999935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-169.46999999999935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8" t="str">
        <f>IF(C849&lt;0,"NO PAGAR","COBRAR")</f>
        <v>NO PAGAR</v>
      </c>
      <c r="C850" s="19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8" t="str">
        <f>IF(Y849&lt;0,"NO PAGAR","COBRAR")</f>
        <v>NO PAGAR</v>
      </c>
      <c r="Y850" s="19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169.46999999999935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ADELANTADO</v>
      </c>
      <c r="Y852" s="10">
        <f>IF(C849&lt;=0,C849*-1)</f>
        <v>169.46999999999935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169.46999999999935</v>
      </c>
      <c r="V871" s="17"/>
      <c r="X871" s="15" t="s">
        <v>18</v>
      </c>
      <c r="Y871" s="16">
        <f>SUM(Y852:Y870)</f>
        <v>169.46999999999935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6" t="s">
        <v>30</v>
      </c>
      <c r="I884" s="196"/>
      <c r="J884" s="196"/>
      <c r="V884" s="17"/>
      <c r="AA884" s="196" t="s">
        <v>31</v>
      </c>
      <c r="AB884" s="196"/>
      <c r="AC884" s="196"/>
    </row>
    <row r="885" spans="1:43">
      <c r="H885" s="196"/>
      <c r="I885" s="196"/>
      <c r="J885" s="196"/>
      <c r="V885" s="17"/>
      <c r="AA885" s="196"/>
      <c r="AB885" s="196"/>
      <c r="AC885" s="196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-169.46999999999935</v>
      </c>
      <c r="E889" s="197" t="s">
        <v>20</v>
      </c>
      <c r="F889" s="197"/>
      <c r="G889" s="197"/>
      <c r="H889" s="197"/>
      <c r="V889" s="17"/>
      <c r="X889" s="23" t="s">
        <v>32</v>
      </c>
      <c r="Y889" s="20">
        <f>IF(B1689="PAGADO",0,C894)</f>
        <v>-169.46999999999935</v>
      </c>
      <c r="AA889" s="197" t="s">
        <v>20</v>
      </c>
      <c r="AB889" s="197"/>
      <c r="AC889" s="197"/>
      <c r="AD889" s="197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169.46999999999935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169.46999999999935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-169.46999999999935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-169.46999999999935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9" t="str">
        <f>IF(Y894&lt;0,"NO PAGAR","COBRAR'")</f>
        <v>NO PAGAR</v>
      </c>
      <c r="Y895" s="19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9" t="str">
        <f>IF(C894&lt;0,"NO PAGAR","COBRAR'")</f>
        <v>NO PAGAR</v>
      </c>
      <c r="C896" s="19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ADELANTADO</v>
      </c>
      <c r="C898" s="10">
        <f>IF(Y849&lt;=0,Y849*-1)</f>
        <v>169.46999999999935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ADELANTADO</v>
      </c>
      <c r="Y898" s="10">
        <f>IF(C894&lt;=0,C894*-1)</f>
        <v>169.46999999999935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169.46999999999935</v>
      </c>
      <c r="D917" t="s">
        <v>22</v>
      </c>
      <c r="E917" t="s">
        <v>21</v>
      </c>
      <c r="V917" s="17"/>
      <c r="X917" s="15" t="s">
        <v>18</v>
      </c>
      <c r="Y917" s="16">
        <f>SUM(Y898:Y916)</f>
        <v>169.46999999999935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5" t="s">
        <v>29</v>
      </c>
      <c r="AD931" s="195"/>
      <c r="AE931" s="195"/>
    </row>
    <row r="932" spans="2:41">
      <c r="H932" s="196" t="s">
        <v>28</v>
      </c>
      <c r="I932" s="196"/>
      <c r="J932" s="196"/>
      <c r="V932" s="17"/>
      <c r="AC932" s="195"/>
      <c r="AD932" s="195"/>
      <c r="AE932" s="195"/>
    </row>
    <row r="933" spans="2:41">
      <c r="H933" s="196"/>
      <c r="I933" s="196"/>
      <c r="J933" s="196"/>
      <c r="V933" s="17"/>
      <c r="AC933" s="195"/>
      <c r="AD933" s="195"/>
      <c r="AE933" s="195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-169.46999999999935</v>
      </c>
      <c r="E937" s="197" t="s">
        <v>20</v>
      </c>
      <c r="F937" s="197"/>
      <c r="G937" s="197"/>
      <c r="H937" s="197"/>
      <c r="V937" s="17"/>
      <c r="X937" s="23" t="s">
        <v>32</v>
      </c>
      <c r="Y937" s="20">
        <f>IF(B937="PAGADO",0,C942)</f>
        <v>-169.46999999999935</v>
      </c>
      <c r="AA937" s="197" t="s">
        <v>20</v>
      </c>
      <c r="AB937" s="197"/>
      <c r="AC937" s="197"/>
      <c r="AD937" s="197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169.46999999999935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169.46999999999935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-169.46999999999935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-169.46999999999935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8" t="str">
        <f>IF(C942&lt;0,"NO PAGAR","COBRAR")</f>
        <v>NO PAGAR</v>
      </c>
      <c r="C943" s="19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8" t="str">
        <f>IF(Y942&lt;0,"NO PAGAR","COBRAR")</f>
        <v>NO PAGAR</v>
      </c>
      <c r="Y943" s="19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169.46999999999935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ADELANTADO</v>
      </c>
      <c r="Y945" s="10">
        <f>IF(C942&lt;=0,C942*-1)</f>
        <v>169.46999999999935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169.46999999999935</v>
      </c>
      <c r="V964" s="17"/>
      <c r="X964" s="15" t="s">
        <v>18</v>
      </c>
      <c r="Y964" s="16">
        <f>SUM(Y945:Y963)</f>
        <v>169.46999999999935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6" t="s">
        <v>30</v>
      </c>
      <c r="I977" s="196"/>
      <c r="J977" s="196"/>
      <c r="V977" s="17"/>
      <c r="AA977" s="196" t="s">
        <v>31</v>
      </c>
      <c r="AB977" s="196"/>
      <c r="AC977" s="196"/>
    </row>
    <row r="978" spans="2:41">
      <c r="H978" s="196"/>
      <c r="I978" s="196"/>
      <c r="J978" s="196"/>
      <c r="V978" s="17"/>
      <c r="AA978" s="196"/>
      <c r="AB978" s="196"/>
      <c r="AC978" s="196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-169.46999999999935</v>
      </c>
      <c r="E982" s="197" t="s">
        <v>20</v>
      </c>
      <c r="F982" s="197"/>
      <c r="G982" s="197"/>
      <c r="H982" s="197"/>
      <c r="V982" s="17"/>
      <c r="X982" s="23" t="s">
        <v>32</v>
      </c>
      <c r="Y982" s="20">
        <f>IF(B1782="PAGADO",0,C987)</f>
        <v>-169.46999999999935</v>
      </c>
      <c r="AA982" s="197" t="s">
        <v>20</v>
      </c>
      <c r="AB982" s="197"/>
      <c r="AC982" s="197"/>
      <c r="AD982" s="19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169.46999999999935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169.46999999999935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-169.46999999999935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-169.46999999999935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9" t="str">
        <f>IF(Y987&lt;0,"NO PAGAR","COBRAR'")</f>
        <v>NO PAGAR</v>
      </c>
      <c r="Y988" s="19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9" t="str">
        <f>IF(C987&lt;0,"NO PAGAR","COBRAR'")</f>
        <v>NO PAGAR</v>
      </c>
      <c r="C989" s="19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ADELANTADO</v>
      </c>
      <c r="C991" s="10">
        <f>IF(Y942&lt;=0,Y942*-1)</f>
        <v>169.46999999999935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ADELANTADO</v>
      </c>
      <c r="Y991" s="10">
        <f>IF(C987&lt;=0,C987*-1)</f>
        <v>169.46999999999935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169.46999999999935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169.46999999999935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AC653:AE655"/>
    <mergeCell ref="H654:J655"/>
    <mergeCell ref="E657:H657"/>
    <mergeCell ref="AA657:AD657"/>
    <mergeCell ref="B663:C663"/>
    <mergeCell ref="X663:Y663"/>
    <mergeCell ref="O657:Q657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S697" zoomScale="93" zoomScaleNormal="93" workbookViewId="0">
      <selection activeCell="Z701" sqref="Z70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5" t="s">
        <v>29</v>
      </c>
      <c r="AD95" s="195"/>
      <c r="AE95" s="195"/>
    </row>
    <row r="96" spans="8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>
      <c r="H130" s="196"/>
      <c r="I130" s="196"/>
      <c r="J130" s="196"/>
      <c r="V130" s="17"/>
      <c r="AA130" s="196"/>
      <c r="AB130" s="196"/>
      <c r="AC130" s="19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9" t="str">
        <f>IF(Y139&lt;0,"NO PAGAR","COBRAR'")</f>
        <v>NO PAGAR</v>
      </c>
      <c r="Y140" s="19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9" t="str">
        <f>IF(C139&lt;0,"NO PAGAR","COBRAR'")</f>
        <v>NO PAGAR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5" t="s">
        <v>29</v>
      </c>
      <c r="AD168" s="195"/>
      <c r="AE168" s="195"/>
    </row>
    <row r="169" spans="2:41">
      <c r="H169" s="196" t="s">
        <v>28</v>
      </c>
      <c r="I169" s="196"/>
      <c r="J169" s="196"/>
      <c r="V169" s="17"/>
      <c r="AC169" s="195"/>
      <c r="AD169" s="195"/>
      <c r="AE169" s="195"/>
    </row>
    <row r="170" spans="2:41">
      <c r="H170" s="196"/>
      <c r="I170" s="196"/>
      <c r="J170" s="196"/>
      <c r="V170" s="17"/>
      <c r="AC170" s="195"/>
      <c r="AD170" s="195"/>
      <c r="AE170" s="19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>
      <c r="H215" s="196"/>
      <c r="I215" s="196"/>
      <c r="J215" s="196"/>
      <c r="V215" s="17"/>
      <c r="AA215" s="196"/>
      <c r="AB215" s="196"/>
      <c r="AC215" s="19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9" t="str">
        <f>IF(C223&lt;0,"NO PAGAR","COBRAR'")</f>
        <v>NO PAGAR</v>
      </c>
      <c r="C225" s="19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9" t="str">
        <f>IF(Y224&lt;0,"NO PAGAR","COBRAR'")</f>
        <v>NO PAGAR</v>
      </c>
      <c r="Y225" s="19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5" t="s">
        <v>29</v>
      </c>
      <c r="AD260" s="195"/>
      <c r="AE260" s="195"/>
    </row>
    <row r="261" spans="2:41">
      <c r="H261" s="196" t="s">
        <v>28</v>
      </c>
      <c r="I261" s="196"/>
      <c r="J261" s="196"/>
      <c r="V261" s="17"/>
      <c r="AC261" s="195"/>
      <c r="AD261" s="195"/>
      <c r="AE261" s="195"/>
    </row>
    <row r="262" spans="2:41">
      <c r="H262" s="196"/>
      <c r="I262" s="196"/>
      <c r="J262" s="196"/>
      <c r="V262" s="17"/>
      <c r="AC262" s="195"/>
      <c r="AD262" s="195"/>
      <c r="AE262" s="19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>
      <c r="H307" s="196"/>
      <c r="I307" s="196"/>
      <c r="J307" s="196"/>
      <c r="V307" s="17"/>
      <c r="AA307" s="196"/>
      <c r="AB307" s="196"/>
      <c r="AC307" s="19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IF(B1064="PAGADO",0,C315)</f>
        <v>-3648.456000000001</v>
      </c>
      <c r="AA311" s="197" t="s">
        <v>681</v>
      </c>
      <c r="AB311" s="197"/>
      <c r="AC311" s="197"/>
      <c r="AD311" s="19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9" t="str">
        <f>IF(Y316&lt;0,"NO PAGAR","COBRAR'")</f>
        <v>NO PAGAR</v>
      </c>
      <c r="Y317" s="19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6" t="s">
        <v>28</v>
      </c>
      <c r="I354" s="196"/>
      <c r="J354" s="196"/>
      <c r="V354" s="17"/>
    </row>
    <row r="355" spans="2:40">
      <c r="H355" s="196"/>
      <c r="I355" s="196"/>
      <c r="J355" s="196"/>
      <c r="V355" s="17"/>
    </row>
    <row r="356" spans="2:40">
      <c r="V356" s="17"/>
      <c r="X356" s="209" t="s">
        <v>64</v>
      </c>
      <c r="AB356" s="203" t="s">
        <v>29</v>
      </c>
      <c r="AC356" s="203"/>
      <c r="AD356" s="203"/>
    </row>
    <row r="357" spans="2:40" ht="23.25">
      <c r="B357" s="22" t="s">
        <v>64</v>
      </c>
      <c r="V357" s="17"/>
      <c r="X357" s="209"/>
      <c r="AB357" s="203"/>
      <c r="AC357" s="203"/>
      <c r="AD357" s="20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9"/>
      <c r="AB358" s="203"/>
      <c r="AC358" s="203"/>
      <c r="AD358" s="203"/>
    </row>
    <row r="359" spans="2:40" ht="23.2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>
      <c r="H393" s="196"/>
      <c r="I393" s="196"/>
      <c r="J393" s="196"/>
      <c r="V393" s="17"/>
      <c r="AA393" s="196"/>
      <c r="AB393" s="196"/>
      <c r="AC393" s="19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IF(B1157="PAGADO",0,C402)</f>
        <v>-3884.1160000000018</v>
      </c>
      <c r="AA397" s="197" t="s">
        <v>593</v>
      </c>
      <c r="AB397" s="197"/>
      <c r="AC397" s="197"/>
      <c r="AD397" s="19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9" t="str">
        <f>IF(Y402&lt;0,"NO PAGAR","COBRAR'")</f>
        <v>NO PAGAR</v>
      </c>
      <c r="Y403" s="19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9" t="str">
        <f>IF(C402&lt;0,"NO PAGAR","COBRAR'")</f>
        <v>NO PAGAR</v>
      </c>
      <c r="C404" s="19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>
      <c r="H478" s="196"/>
      <c r="I478" s="196"/>
      <c r="J478" s="196"/>
      <c r="V478" s="17"/>
      <c r="AA478" s="196"/>
      <c r="AB478" s="196"/>
      <c r="AC478" s="19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IF(B1254="PAGADO",0,C487)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9" t="str">
        <f>IF(Y487&lt;0,"NO PAGAR","COBRAR'")</f>
        <v>NO PAGAR</v>
      </c>
      <c r="Y488" s="19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9" t="str">
        <f>IF(C487&lt;0,"NO PAGAR","COBRAR'")</f>
        <v>NO PAGAR</v>
      </c>
      <c r="C489" s="19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5" t="s">
        <v>29</v>
      </c>
      <c r="AD524" s="195"/>
      <c r="AE524" s="195"/>
    </row>
    <row r="525" spans="2:31">
      <c r="H525" s="196" t="s">
        <v>28</v>
      </c>
      <c r="I525" s="196"/>
      <c r="J525" s="196"/>
      <c r="V525" s="17"/>
      <c r="AC525" s="195"/>
      <c r="AD525" s="195"/>
      <c r="AE525" s="195"/>
    </row>
    <row r="526" spans="2:31">
      <c r="H526" s="196"/>
      <c r="I526" s="196"/>
      <c r="J526" s="196"/>
      <c r="V526" s="17"/>
      <c r="AC526" s="195"/>
      <c r="AD526" s="195"/>
      <c r="AE526" s="19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>
      <c r="H565" s="196"/>
      <c r="I565" s="196"/>
      <c r="J565" s="196"/>
      <c r="V565" s="17"/>
      <c r="AA565" s="196"/>
      <c r="AB565" s="196"/>
      <c r="AC565" s="19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IF(B1353="PAGADO",0,C574)</f>
        <v>-2187.0370000000021</v>
      </c>
      <c r="AA569" s="197" t="s">
        <v>357</v>
      </c>
      <c r="AB569" s="197"/>
      <c r="AC569" s="197"/>
      <c r="AD569" s="19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9" t="str">
        <f>IF(Y574&lt;0,"NO PAGAR","COBRAR'")</f>
        <v>NO PAGAR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9" t="str">
        <f>IF(C574&lt;0,"NO PAGAR","COBRAR'")</f>
        <v>NO PAGAR</v>
      </c>
      <c r="C576" s="19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5" t="s">
        <v>29</v>
      </c>
      <c r="AD607" s="195"/>
      <c r="AE607" s="195"/>
    </row>
    <row r="608" spans="2:31">
      <c r="H608" s="196" t="s">
        <v>28</v>
      </c>
      <c r="I608" s="196"/>
      <c r="J608" s="196"/>
      <c r="V608" s="17"/>
      <c r="AC608" s="195"/>
      <c r="AD608" s="195"/>
      <c r="AE608" s="195"/>
    </row>
    <row r="609" spans="2:41">
      <c r="H609" s="196"/>
      <c r="I609" s="196"/>
      <c r="J609" s="196"/>
      <c r="V609" s="17"/>
      <c r="AC609" s="195"/>
      <c r="AD609" s="195"/>
      <c r="AE609" s="19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>
      <c r="H652" s="196"/>
      <c r="I652" s="196"/>
      <c r="J652" s="196"/>
      <c r="V652" s="17"/>
      <c r="AA652" s="196"/>
      <c r="AB652" s="196"/>
      <c r="AC652" s="19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IF(B1446="PAGADO",0,C661)</f>
        <v>-2262.0810000000019</v>
      </c>
      <c r="AA656" s="197" t="s">
        <v>254</v>
      </c>
      <c r="AB656" s="197"/>
      <c r="AC656" s="197"/>
      <c r="AD656" s="19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9" t="str">
        <f>IF(Y661&lt;0,"NO PAGAR","COBRAR'")</f>
        <v>NO PAGAR</v>
      </c>
      <c r="Y662" s="19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9" t="str">
        <f>IF(C661&lt;0,"NO PAGAR","COBRAR'")</f>
        <v>NO PAGAR</v>
      </c>
      <c r="C663" s="19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5" t="s">
        <v>29</v>
      </c>
      <c r="AD692" s="195"/>
      <c r="AE692" s="195"/>
    </row>
    <row r="693" spans="2:41">
      <c r="H693" s="196" t="s">
        <v>28</v>
      </c>
      <c r="I693" s="196"/>
      <c r="J693" s="196"/>
      <c r="V693" s="17"/>
      <c r="AC693" s="195"/>
      <c r="AD693" s="195"/>
      <c r="AE693" s="195"/>
    </row>
    <row r="694" spans="2:41">
      <c r="H694" s="196"/>
      <c r="I694" s="196"/>
      <c r="J694" s="196"/>
      <c r="V694" s="17"/>
      <c r="AC694" s="195"/>
      <c r="AD694" s="195"/>
      <c r="AE694" s="19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20</v>
      </c>
      <c r="AB698" s="197"/>
      <c r="AC698" s="197"/>
      <c r="AD698" s="197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200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200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418.08100000000195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-218.08100000000195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200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418.08100000000195</v>
      </c>
    </row>
    <row r="722" spans="1:43">
      <c r="V722" s="17"/>
      <c r="Z722" t="s">
        <v>22</v>
      </c>
      <c r="AA722" t="s">
        <v>21</v>
      </c>
    </row>
    <row r="723" spans="1:43">
      <c r="E723" s="1"/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>
      <c r="H735" s="196"/>
      <c r="I735" s="196"/>
      <c r="J735" s="196"/>
      <c r="V735" s="17"/>
      <c r="AA735" s="196"/>
      <c r="AB735" s="196"/>
      <c r="AC735" s="196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7" t="s">
        <v>20</v>
      </c>
      <c r="F739" s="197"/>
      <c r="G739" s="197"/>
      <c r="H739" s="197"/>
      <c r="V739" s="17"/>
      <c r="X739" s="23" t="s">
        <v>32</v>
      </c>
      <c r="Y739" s="20">
        <f>IF(B1539="PAGADO",0,C744)</f>
        <v>-218.08100000000195</v>
      </c>
      <c r="AA739" s="197" t="s">
        <v>20</v>
      </c>
      <c r="AB739" s="197"/>
      <c r="AC739" s="197"/>
      <c r="AD739" s="197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218.08100000000195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218.08100000000195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-218.08100000000195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-218.08100000000195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tr">
        <f>IF(Y744&lt;0,"NO PAGAR","COBRAR'")</f>
        <v>NO PAGAR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9" t="str">
        <f>IF(C744&lt;0,"NO PAGAR","COBRAR'")</f>
        <v>NO PAGAR</v>
      </c>
      <c r="C746" s="19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218.08100000000195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218.08100000000195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218.08100000000195</v>
      </c>
      <c r="D767" t="s">
        <v>22</v>
      </c>
      <c r="E767" t="s">
        <v>21</v>
      </c>
      <c r="V767" s="17"/>
      <c r="X767" s="15" t="s">
        <v>18</v>
      </c>
      <c r="Y767" s="16">
        <f>SUM(Y748:Y766)</f>
        <v>218.08100000000195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5" t="s">
        <v>29</v>
      </c>
      <c r="AD781" s="195"/>
      <c r="AE781" s="195"/>
    </row>
    <row r="782" spans="8:31">
      <c r="H782" s="196" t="s">
        <v>28</v>
      </c>
      <c r="I782" s="196"/>
      <c r="J782" s="196"/>
      <c r="V782" s="17"/>
      <c r="AC782" s="195"/>
      <c r="AD782" s="195"/>
      <c r="AE782" s="195"/>
    </row>
    <row r="783" spans="8:31">
      <c r="H783" s="196"/>
      <c r="I783" s="196"/>
      <c r="J783" s="196"/>
      <c r="V783" s="17"/>
      <c r="AC783" s="195"/>
      <c r="AD783" s="195"/>
      <c r="AE783" s="195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-218.08100000000195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-218.08100000000195</v>
      </c>
      <c r="AA787" s="197" t="s">
        <v>20</v>
      </c>
      <c r="AB787" s="197"/>
      <c r="AC787" s="197"/>
      <c r="AD787" s="19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218.08100000000195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218.08100000000195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-218.08100000000195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-218.08100000000195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8" t="str">
        <f>IF(C792&lt;0,"NO PAGAR","COBRAR")</f>
        <v>NO PAGAR</v>
      </c>
      <c r="C793" s="198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8" t="str">
        <f>IF(Y792&lt;0,"NO PAGAR","COBRAR")</f>
        <v>NO PAGAR</v>
      </c>
      <c r="Y793" s="19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218.08100000000195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218.08100000000195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218.08100000000195</v>
      </c>
      <c r="V814" s="17"/>
      <c r="X814" s="15" t="s">
        <v>18</v>
      </c>
      <c r="Y814" s="16">
        <f>SUM(Y795:Y813)</f>
        <v>218.08100000000195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>
      <c r="H828" s="196"/>
      <c r="I828" s="196"/>
      <c r="J828" s="196"/>
      <c r="V828" s="17"/>
      <c r="AA828" s="196"/>
      <c r="AB828" s="196"/>
      <c r="AC828" s="196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-218.08100000000195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-218.08100000000195</v>
      </c>
      <c r="AA832" s="197" t="s">
        <v>20</v>
      </c>
      <c r="AB832" s="197"/>
      <c r="AC832" s="197"/>
      <c r="AD832" s="197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218.08100000000195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218.08100000000195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-218.08100000000195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-218.08100000000195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9" t="str">
        <f>IF(Y837&lt;0,"NO PAGAR","COBRAR'")</f>
        <v>NO PAGAR</v>
      </c>
      <c r="Y838" s="19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9" t="str">
        <f>IF(C837&lt;0,"NO PAGAR","COBRAR'")</f>
        <v>NO PAGAR</v>
      </c>
      <c r="C839" s="199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218.08100000000195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218.08100000000195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218.08100000000195</v>
      </c>
      <c r="D860" t="s">
        <v>22</v>
      </c>
      <c r="E860" t="s">
        <v>21</v>
      </c>
      <c r="V860" s="17"/>
      <c r="X860" s="15" t="s">
        <v>18</v>
      </c>
      <c r="Y860" s="16">
        <f>SUM(Y841:Y859)</f>
        <v>218.08100000000195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5" t="s">
        <v>29</v>
      </c>
      <c r="AD875" s="195"/>
      <c r="AE875" s="195"/>
    </row>
    <row r="876" spans="2:31">
      <c r="H876" s="196" t="s">
        <v>28</v>
      </c>
      <c r="I876" s="196"/>
      <c r="J876" s="196"/>
      <c r="V876" s="17"/>
      <c r="AC876" s="195"/>
      <c r="AD876" s="195"/>
      <c r="AE876" s="195"/>
    </row>
    <row r="877" spans="2:31">
      <c r="H877" s="196"/>
      <c r="I877" s="196"/>
      <c r="J877" s="196"/>
      <c r="V877" s="17"/>
      <c r="AC877" s="195"/>
      <c r="AD877" s="195"/>
      <c r="AE877" s="195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-218.08100000000195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-218.08100000000195</v>
      </c>
      <c r="AA881" s="197" t="s">
        <v>20</v>
      </c>
      <c r="AB881" s="197"/>
      <c r="AC881" s="197"/>
      <c r="AD881" s="19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218.08100000000195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218.08100000000195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-218.08100000000195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-218.08100000000195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8" t="str">
        <f>IF(C886&lt;0,"NO PAGAR","COBRAR")</f>
        <v>NO PAGAR</v>
      </c>
      <c r="C887" s="19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8" t="str">
        <f>IF(Y886&lt;0,"NO PAGAR","COBRAR")</f>
        <v>NO PAGAR</v>
      </c>
      <c r="Y887" s="19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218.08100000000195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218.08100000000195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218.08100000000195</v>
      </c>
      <c r="V908" s="17"/>
      <c r="X908" s="15" t="s">
        <v>18</v>
      </c>
      <c r="Y908" s="16">
        <f>SUM(Y889:Y907)</f>
        <v>218.08100000000195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>
      <c r="H922" s="196"/>
      <c r="I922" s="196"/>
      <c r="J922" s="196"/>
      <c r="V922" s="17"/>
      <c r="AA922" s="196"/>
      <c r="AB922" s="196"/>
      <c r="AC922" s="196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-218.08100000000195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-218.08100000000195</v>
      </c>
      <c r="AA926" s="197" t="s">
        <v>20</v>
      </c>
      <c r="AB926" s="197"/>
      <c r="AC926" s="197"/>
      <c r="AD926" s="197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218.08100000000195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218.08100000000195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-218.08100000000195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-218.08100000000195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9" t="str">
        <f>IF(Y931&lt;0,"NO PAGAR","COBRAR'")</f>
        <v>NO PAGAR</v>
      </c>
      <c r="Y932" s="19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9" t="str">
        <f>IF(C931&lt;0,"NO PAGAR","COBRAR'")</f>
        <v>NO PAGAR</v>
      </c>
      <c r="C933" s="19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218.08100000000195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218.08100000000195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218.08100000000195</v>
      </c>
      <c r="D954" t="s">
        <v>22</v>
      </c>
      <c r="E954" t="s">
        <v>21</v>
      </c>
      <c r="V954" s="17"/>
      <c r="X954" s="15" t="s">
        <v>18</v>
      </c>
      <c r="Y954" s="16">
        <f>SUM(Y935:Y953)</f>
        <v>218.08100000000195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5" t="s">
        <v>29</v>
      </c>
      <c r="AD968" s="195"/>
      <c r="AE968" s="195"/>
    </row>
    <row r="969" spans="2:41">
      <c r="H969" s="196" t="s">
        <v>28</v>
      </c>
      <c r="I969" s="196"/>
      <c r="J969" s="196"/>
      <c r="V969" s="17"/>
      <c r="AC969" s="195"/>
      <c r="AD969" s="195"/>
      <c r="AE969" s="195"/>
    </row>
    <row r="970" spans="2:41">
      <c r="H970" s="196"/>
      <c r="I970" s="196"/>
      <c r="J970" s="196"/>
      <c r="V970" s="17"/>
      <c r="AC970" s="195"/>
      <c r="AD970" s="195"/>
      <c r="AE970" s="195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-218.08100000000195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-218.08100000000195</v>
      </c>
      <c r="AA974" s="197" t="s">
        <v>20</v>
      </c>
      <c r="AB974" s="197"/>
      <c r="AC974" s="197"/>
      <c r="AD974" s="197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218.08100000000195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218.08100000000195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-218.08100000000195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-218.08100000000195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8" t="str">
        <f>IF(C979&lt;0,"NO PAGAR","COBRAR")</f>
        <v>NO PAGAR</v>
      </c>
      <c r="C980" s="198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8" t="str">
        <f>IF(Y979&lt;0,"NO PAGAR","COBRAR")</f>
        <v>NO PAGAR</v>
      </c>
      <c r="Y980" s="19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218.08100000000195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218.08100000000195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218.08100000000195</v>
      </c>
      <c r="V1001" s="17"/>
      <c r="X1001" s="15" t="s">
        <v>18</v>
      </c>
      <c r="Y1001" s="16">
        <f>SUM(Y982:Y1000)</f>
        <v>218.08100000000195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>
      <c r="H1015" s="196"/>
      <c r="I1015" s="196"/>
      <c r="J1015" s="196"/>
      <c r="V1015" s="17"/>
      <c r="AA1015" s="196"/>
      <c r="AB1015" s="196"/>
      <c r="AC1015" s="196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-218.08100000000195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-218.08100000000195</v>
      </c>
      <c r="AA1019" s="197" t="s">
        <v>20</v>
      </c>
      <c r="AB1019" s="197"/>
      <c r="AC1019" s="197"/>
      <c r="AD1019" s="197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218.08100000000195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218.08100000000195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-218.08100000000195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-218.08100000000195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9" t="str">
        <f>IF(Y1024&lt;0,"NO PAGAR","COBRAR'")</f>
        <v>NO PAGAR</v>
      </c>
      <c r="Y1025" s="19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9" t="str">
        <f>IF(C1024&lt;0,"NO PAGAR","COBRAR'")</f>
        <v>NO PAGAR</v>
      </c>
      <c r="C1026" s="19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218.08100000000195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218.08100000000195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218.08100000000195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218.08100000000195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2"/>
  <sheetViews>
    <sheetView topLeftCell="Q689" zoomScale="93" zoomScaleNormal="93" workbookViewId="0">
      <selection activeCell="AA695" sqref="AA695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7" t="s">
        <v>110</v>
      </c>
      <c r="AL8" s="207"/>
      <c r="AM8" s="20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>
      <c r="H131" s="196"/>
      <c r="I131" s="196"/>
      <c r="J131" s="196"/>
      <c r="V131" s="17"/>
      <c r="AA131" s="196"/>
      <c r="AB131" s="196"/>
      <c r="AC131" s="19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9" t="str">
        <f>IF(Y140&lt;0,"NO PAGAR","COBRAR'")</f>
        <v>COBRAR'</v>
      </c>
      <c r="Y141" s="19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9" t="str">
        <f>IF(C140&lt;0,"NO PAGAR","COBRAR'")</f>
        <v>COBRAR'</v>
      </c>
      <c r="C142" s="19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5" t="s">
        <v>29</v>
      </c>
      <c r="AD169" s="195"/>
      <c r="AE169" s="195"/>
    </row>
    <row r="170" spans="2:41">
      <c r="H170" s="196" t="s">
        <v>28</v>
      </c>
      <c r="I170" s="196"/>
      <c r="J170" s="196"/>
      <c r="V170" s="17"/>
      <c r="AC170" s="195"/>
      <c r="AD170" s="195"/>
      <c r="AE170" s="195"/>
    </row>
    <row r="171" spans="2:41">
      <c r="H171" s="196"/>
      <c r="I171" s="196"/>
      <c r="J171" s="196"/>
      <c r="V171" s="17"/>
      <c r="AC171" s="195"/>
      <c r="AD171" s="195"/>
      <c r="AE171" s="19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>
      <c r="H208" s="196"/>
      <c r="I208" s="196"/>
      <c r="J208" s="196"/>
      <c r="V208" s="17"/>
      <c r="AA208" s="196"/>
      <c r="AB208" s="196"/>
      <c r="AC208" s="19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9" t="str">
        <f>IF(Y217&lt;0,"NO PAGAR","COBRAR'")</f>
        <v>COBRAR'</v>
      </c>
      <c r="Y218" s="19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9" t="str">
        <f>IF(C217&lt;0,"NO PAGAR","COBRAR'")</f>
        <v>COBRAR'</v>
      </c>
      <c r="C219" s="19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5" t="s">
        <v>29</v>
      </c>
      <c r="AD253" s="195"/>
      <c r="AE253" s="195"/>
    </row>
    <row r="254" spans="5:31">
      <c r="H254" s="196" t="s">
        <v>28</v>
      </c>
      <c r="I254" s="196"/>
      <c r="J254" s="196"/>
      <c r="V254" s="17"/>
      <c r="AC254" s="195"/>
      <c r="AD254" s="195"/>
      <c r="AE254" s="195"/>
    </row>
    <row r="255" spans="5:31">
      <c r="H255" s="196"/>
      <c r="I255" s="196"/>
      <c r="J255" s="196"/>
      <c r="V255" s="17"/>
      <c r="AC255" s="195"/>
      <c r="AD255" s="195"/>
      <c r="AE255" s="19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>
      <c r="H300" s="196"/>
      <c r="I300" s="196"/>
      <c r="J300" s="196"/>
      <c r="V300" s="17"/>
      <c r="AA300" s="196"/>
      <c r="AB300" s="196"/>
      <c r="AC300" s="19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IF(B1062="PAGADO",0,C309)</f>
        <v>240</v>
      </c>
      <c r="AA304" s="197" t="s">
        <v>677</v>
      </c>
      <c r="AB304" s="197"/>
      <c r="AC304" s="197"/>
      <c r="AD304" s="19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9" t="str">
        <f>IF(Y309&lt;0,"NO PAGAR","COBRAR'")</f>
        <v>COBRAR'</v>
      </c>
      <c r="Y310" s="19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9" t="str">
        <f>IF(C309&lt;0,"NO PAGAR","COBRAR'")</f>
        <v>COBRAR'</v>
      </c>
      <c r="C311" s="19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6" t="s">
        <v>28</v>
      </c>
      <c r="I347" s="196"/>
      <c r="J347" s="196"/>
      <c r="V347" s="17"/>
    </row>
    <row r="348" spans="2:30">
      <c r="H348" s="196"/>
      <c r="I348" s="196"/>
      <c r="J348" s="196"/>
      <c r="V348" s="17"/>
    </row>
    <row r="349" spans="2:30">
      <c r="V349" s="17"/>
      <c r="X349" s="209" t="s">
        <v>64</v>
      </c>
      <c r="AB349" s="203" t="s">
        <v>29</v>
      </c>
      <c r="AC349" s="203"/>
      <c r="AD349" s="203"/>
    </row>
    <row r="350" spans="2:30">
      <c r="V350" s="17"/>
      <c r="X350" s="209"/>
      <c r="AB350" s="203"/>
      <c r="AC350" s="203"/>
      <c r="AD350" s="203"/>
    </row>
    <row r="351" spans="2:30" ht="23.25">
      <c r="B351" s="22" t="s">
        <v>64</v>
      </c>
      <c r="V351" s="17"/>
      <c r="X351" s="209"/>
      <c r="AB351" s="203"/>
      <c r="AC351" s="203"/>
      <c r="AD351" s="203"/>
    </row>
    <row r="352" spans="2:30" ht="23.2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>
      <c r="H387" s="196"/>
      <c r="I387" s="196"/>
      <c r="J387" s="196"/>
      <c r="V387" s="17"/>
      <c r="AA387" s="196"/>
      <c r="AB387" s="196"/>
      <c r="AC387" s="19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9" t="str">
        <f>IF(Y396&lt;0,"NO PAGAR","COBRAR'")</f>
        <v>COBRAR'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9" t="str">
        <f>IF(C396&lt;0,"NO PAGAR","COBRAR'")</f>
        <v>COBRAR'</v>
      </c>
      <c r="C398" s="19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5" t="s">
        <v>29</v>
      </c>
      <c r="AD431" s="195"/>
      <c r="AE431" s="195"/>
    </row>
    <row r="432" spans="8:31">
      <c r="H432" s="196" t="s">
        <v>28</v>
      </c>
      <c r="I432" s="196"/>
      <c r="J432" s="196"/>
      <c r="V432" s="17"/>
      <c r="AC432" s="195"/>
      <c r="AD432" s="195"/>
      <c r="AE432" s="195"/>
    </row>
    <row r="433" spans="2:41">
      <c r="H433" s="196"/>
      <c r="I433" s="196"/>
      <c r="J433" s="196"/>
      <c r="V433" s="17"/>
      <c r="AC433" s="195"/>
      <c r="AD433" s="195"/>
      <c r="AE433" s="19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>
      <c r="H472" s="196"/>
      <c r="I472" s="196"/>
      <c r="J472" s="19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COBRAR'</v>
      </c>
      <c r="Y480" s="19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9" t="str">
        <f>IF(C479&lt;0,"NO PAGAR","COBRAR'")</f>
        <v>COBRAR'</v>
      </c>
      <c r="C481" s="19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5" t="s">
        <v>29</v>
      </c>
      <c r="AD516" s="195"/>
      <c r="AE516" s="195"/>
    </row>
    <row r="517" spans="2:41" ht="15.75" customHeight="1">
      <c r="H517" s="196" t="s">
        <v>28</v>
      </c>
      <c r="I517" s="196"/>
      <c r="J517" s="196"/>
      <c r="V517" s="17"/>
      <c r="AC517" s="195"/>
      <c r="AD517" s="195"/>
      <c r="AE517" s="195"/>
    </row>
    <row r="518" spans="2:41">
      <c r="H518" s="196"/>
      <c r="I518" s="196"/>
      <c r="J518" s="196"/>
      <c r="V518" s="17"/>
      <c r="AC518" s="195"/>
      <c r="AD518" s="195"/>
      <c r="AE518" s="19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>
      <c r="H557" s="196"/>
      <c r="I557" s="196"/>
      <c r="J557" s="196"/>
      <c r="V557" s="17"/>
      <c r="AA557" s="196"/>
      <c r="AB557" s="196"/>
      <c r="AC557" s="19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9" t="str">
        <f>IF(Y566&lt;0,"NO PAGAR","COBRAR'")</f>
        <v>COBRAR'</v>
      </c>
      <c r="Y567" s="19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9" t="str">
        <f>IF(C566&lt;0,"NO PAGAR","COBRAR'")</f>
        <v>COBRAR'</v>
      </c>
      <c r="C568" s="19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5" t="s">
        <v>29</v>
      </c>
      <c r="AD599" s="195"/>
      <c r="AE599" s="195"/>
    </row>
    <row r="600" spans="2:41">
      <c r="H600" s="196" t="s">
        <v>28</v>
      </c>
      <c r="I600" s="196"/>
      <c r="J600" s="196"/>
      <c r="V600" s="17"/>
      <c r="AC600" s="195"/>
      <c r="AD600" s="195"/>
      <c r="AE600" s="195"/>
    </row>
    <row r="601" spans="2:41">
      <c r="H601" s="196"/>
      <c r="I601" s="196"/>
      <c r="J601" s="196"/>
      <c r="V601" s="17"/>
      <c r="AC601" s="195"/>
      <c r="AD601" s="195"/>
      <c r="AE601" s="19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>
      <c r="H646" s="196"/>
      <c r="I646" s="196"/>
      <c r="J646" s="196"/>
      <c r="V646" s="17"/>
      <c r="AA646" s="196"/>
      <c r="AB646" s="196"/>
      <c r="AC646" s="19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9" t="str">
        <f>IF(Y655&lt;0,"NO PAGAR","COBRAR'")</f>
        <v>COBRAR'</v>
      </c>
      <c r="Y656" s="19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9" t="str">
        <f>IF(C655&lt;0,"NO PAGAR","COBRAR'")</f>
        <v>COBRAR'</v>
      </c>
      <c r="C657" s="199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5" t="s">
        <v>29</v>
      </c>
      <c r="AD688" s="195"/>
      <c r="AE688" s="195"/>
    </row>
    <row r="689" spans="2:41">
      <c r="H689" s="196" t="s">
        <v>28</v>
      </c>
      <c r="I689" s="196"/>
      <c r="J689" s="196"/>
      <c r="V689" s="17"/>
      <c r="AC689" s="195"/>
      <c r="AD689" s="195"/>
      <c r="AE689" s="195"/>
    </row>
    <row r="690" spans="2:41">
      <c r="H690" s="196"/>
      <c r="I690" s="196"/>
      <c r="J690" s="196"/>
      <c r="V690" s="17"/>
      <c r="AC690" s="195"/>
      <c r="AD690" s="195"/>
      <c r="AE690" s="195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7" t="s">
        <v>545</v>
      </c>
      <c r="F694" s="197"/>
      <c r="G694" s="197"/>
      <c r="H694" s="197"/>
      <c r="V694" s="17"/>
      <c r="X694" s="23" t="s">
        <v>32</v>
      </c>
      <c r="Y694" s="20">
        <f>IF(B694="PAGADO",0,C699)</f>
        <v>-566.41000000000008</v>
      </c>
      <c r="AA694" s="197" t="s">
        <v>356</v>
      </c>
      <c r="AB694" s="197"/>
      <c r="AC694" s="197"/>
      <c r="AD694" s="197"/>
    </row>
    <row r="695" spans="2:41">
      <c r="B695" s="1" t="s">
        <v>0</v>
      </c>
      <c r="C695" s="19">
        <f>H710</f>
        <v>480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855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>
        <v>45147</v>
      </c>
      <c r="AB696" s="3" t="s">
        <v>492</v>
      </c>
      <c r="AC696" s="3" t="s">
        <v>200</v>
      </c>
      <c r="AD696" s="5">
        <v>75</v>
      </c>
      <c r="AJ696" s="25">
        <v>45175</v>
      </c>
      <c r="AK696" s="3" t="s">
        <v>433</v>
      </c>
      <c r="AL696" s="3">
        <v>500</v>
      </c>
      <c r="AM696" s="3">
        <v>1389</v>
      </c>
      <c r="AN696" s="18">
        <v>500</v>
      </c>
      <c r="AO696" s="3"/>
    </row>
    <row r="697" spans="2:41">
      <c r="B697" s="1" t="s">
        <v>24</v>
      </c>
      <c r="C697" s="19">
        <f>IF(C694&gt;0,C694+C695,C695)</f>
        <v>480</v>
      </c>
      <c r="E697" s="4">
        <v>45108</v>
      </c>
      <c r="F697" s="3" t="s">
        <v>1224</v>
      </c>
      <c r="G697" s="3" t="s">
        <v>1096</v>
      </c>
      <c r="H697" s="5">
        <v>210</v>
      </c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855</v>
      </c>
      <c r="AA697" s="4">
        <v>45140</v>
      </c>
      <c r="AB697" s="3" t="s">
        <v>201</v>
      </c>
      <c r="AC697" s="3" t="s">
        <v>1287</v>
      </c>
      <c r="AD697" s="5">
        <v>580</v>
      </c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C719</f>
        <v>1046.4100000000001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Y719</f>
        <v>1084.46</v>
      </c>
      <c r="AA698" s="4">
        <v>45156</v>
      </c>
      <c r="AB698" s="3" t="s">
        <v>201</v>
      </c>
      <c r="AC698" s="3" t="s">
        <v>152</v>
      </c>
      <c r="AD698" s="5">
        <v>200</v>
      </c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-566.41000000000008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-229.46000000000004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8" t="str">
        <f>IF(C699&lt;0,"NO PAGAR","COBRAR")</f>
        <v>NO PAGAR</v>
      </c>
      <c r="C700" s="198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8" t="str">
        <f>IF(Y699&lt;0,"NO PAGAR","COBRAR")</f>
        <v>NO PAGAR</v>
      </c>
      <c r="Y700" s="198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90" t="s">
        <v>9</v>
      </c>
      <c r="C701" s="191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0" t="s">
        <v>9</v>
      </c>
      <c r="Y701" s="191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IF(C733&lt;0,"SALDO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566.41000000000008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500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>
        <v>59.1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1367</v>
      </c>
      <c r="Y709" s="10">
        <v>18.05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1339</v>
      </c>
      <c r="C710" s="10">
        <f>R717</f>
        <v>337.31</v>
      </c>
      <c r="E710" s="192" t="s">
        <v>7</v>
      </c>
      <c r="F710" s="193"/>
      <c r="G710" s="194"/>
      <c r="H710" s="5">
        <f>SUM(H696:H709)</f>
        <v>480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2" t="s">
        <v>7</v>
      </c>
      <c r="AB710" s="193"/>
      <c r="AC710" s="194"/>
      <c r="AD710" s="5">
        <f>SUM(AD696:AD709)</f>
        <v>855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92" t="s">
        <v>7</v>
      </c>
      <c r="O712" s="193"/>
      <c r="P712" s="193"/>
      <c r="Q712" s="194"/>
      <c r="R712" s="18">
        <f>SUM(R696:R711)</f>
        <v>500</v>
      </c>
      <c r="S712" s="3"/>
      <c r="V712" s="17"/>
      <c r="X712" s="12"/>
      <c r="Y712" s="10"/>
      <c r="AJ712" s="192" t="s">
        <v>7</v>
      </c>
      <c r="AK712" s="193"/>
      <c r="AL712" s="193"/>
      <c r="AM712" s="194"/>
      <c r="AN712" s="18">
        <f>SUM(AN696:AN711)</f>
        <v>500</v>
      </c>
      <c r="AO712" s="3"/>
    </row>
    <row r="713" spans="2:41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>
      <c r="B717" s="12"/>
      <c r="C717" s="10"/>
      <c r="E717" t="s">
        <v>22</v>
      </c>
      <c r="F717" t="s">
        <v>21</v>
      </c>
      <c r="R717" s="188">
        <f>SUM(R713:R716)</f>
        <v>337.31</v>
      </c>
      <c r="V717" s="17"/>
      <c r="X717" s="12"/>
      <c r="Y717" s="10"/>
    </row>
    <row r="718" spans="2:41">
      <c r="B718" s="12"/>
      <c r="C718" s="10"/>
      <c r="F718" s="1" t="s">
        <v>19</v>
      </c>
      <c r="V718" s="17"/>
      <c r="X718" s="12"/>
      <c r="Y718" s="10"/>
    </row>
    <row r="719" spans="2:41">
      <c r="B719" s="15" t="s">
        <v>18</v>
      </c>
      <c r="C719" s="16">
        <f>SUM(C702:C718)</f>
        <v>1046.4100000000001</v>
      </c>
      <c r="V719" s="17"/>
      <c r="X719" s="15" t="s">
        <v>18</v>
      </c>
      <c r="Y719" s="16">
        <f>SUM(Y702:Y718)</f>
        <v>1084.46</v>
      </c>
    </row>
    <row r="720" spans="2:41">
      <c r="V720" s="17"/>
      <c r="Z720" t="s">
        <v>22</v>
      </c>
      <c r="AA720" t="s">
        <v>21</v>
      </c>
    </row>
    <row r="721" spans="1:43">
      <c r="E721" s="1"/>
      <c r="V721" s="17"/>
      <c r="AA721" s="1" t="s">
        <v>19</v>
      </c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V731" s="17"/>
    </row>
    <row r="732" spans="1:43">
      <c r="H732" s="196" t="s">
        <v>30</v>
      </c>
      <c r="I732" s="196"/>
      <c r="J732" s="196"/>
      <c r="V732" s="17"/>
      <c r="AA732" s="196" t="s">
        <v>31</v>
      </c>
      <c r="AB732" s="196"/>
      <c r="AC732" s="196"/>
    </row>
    <row r="733" spans="1:43">
      <c r="H733" s="196"/>
      <c r="I733" s="196"/>
      <c r="J733" s="196"/>
      <c r="V733" s="17"/>
      <c r="AA733" s="196"/>
      <c r="AB733" s="196"/>
      <c r="AC733" s="196"/>
    </row>
    <row r="734" spans="1:43">
      <c r="V734" s="17"/>
    </row>
    <row r="735" spans="1:43">
      <c r="V735" s="17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IF(X694="PAGADO",0,C699)</f>
        <v>-566.41000000000008</v>
      </c>
      <c r="E737" s="197" t="s">
        <v>20</v>
      </c>
      <c r="F737" s="197"/>
      <c r="G737" s="197"/>
      <c r="H737" s="197"/>
      <c r="V737" s="17"/>
      <c r="X737" s="23" t="s">
        <v>32</v>
      </c>
      <c r="Y737" s="20">
        <f>IF(B1537="PAGADO",0,C742)</f>
        <v>-229.46000000000004</v>
      </c>
      <c r="AA737" s="197" t="s">
        <v>20</v>
      </c>
      <c r="AB737" s="197"/>
      <c r="AC737" s="197"/>
      <c r="AD737" s="197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C765</f>
        <v>229.46000000000004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Y765</f>
        <v>229.46000000000004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-229.46000000000004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-229.46000000000004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9" t="str">
        <f>IF(Y742&lt;0,"NO PAGAR","COBRAR'")</f>
        <v>NO PAGAR</v>
      </c>
      <c r="Y743" s="19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199" t="str">
        <f>IF(C742&lt;0,"NO PAGAR","COBRAR'")</f>
        <v>NO PAGAR</v>
      </c>
      <c r="C744" s="19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0" t="s">
        <v>9</v>
      </c>
      <c r="C745" s="191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0" t="s">
        <v>9</v>
      </c>
      <c r="Y745" s="191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IF(Y699&lt;0,"SALDO ADELANTADO","SALDO A FAVOR '")</f>
        <v>SALDO ADELANTADO</v>
      </c>
      <c r="C746" s="10">
        <f>IF(Y699&lt;=0,Y699*-1)</f>
        <v>229.46000000000004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ADELANTADO</v>
      </c>
      <c r="Y746" s="10">
        <f>IF(C742&lt;=0,C742*-1)</f>
        <v>229.46000000000004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2" t="s">
        <v>7</v>
      </c>
      <c r="F753" s="193"/>
      <c r="G753" s="194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2" t="s">
        <v>7</v>
      </c>
      <c r="AB753" s="193"/>
      <c r="AC753" s="194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2" t="s">
        <v>7</v>
      </c>
      <c r="O755" s="193"/>
      <c r="P755" s="193"/>
      <c r="Q755" s="194"/>
      <c r="R755" s="18">
        <f>SUM(R739:R754)</f>
        <v>0</v>
      </c>
      <c r="S755" s="3"/>
      <c r="V755" s="17"/>
      <c r="X755" s="12"/>
      <c r="Y755" s="10"/>
      <c r="AJ755" s="192" t="s">
        <v>7</v>
      </c>
      <c r="AK755" s="193"/>
      <c r="AL755" s="193"/>
      <c r="AM755" s="194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229.46000000000004</v>
      </c>
      <c r="D765" t="s">
        <v>22</v>
      </c>
      <c r="E765" t="s">
        <v>21</v>
      </c>
      <c r="V765" s="17"/>
      <c r="X765" s="15" t="s">
        <v>18</v>
      </c>
      <c r="Y765" s="16">
        <f>SUM(Y746:Y764)</f>
        <v>229.46000000000004</v>
      </c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  <c r="AC779" s="195" t="s">
        <v>29</v>
      </c>
      <c r="AD779" s="195"/>
      <c r="AE779" s="195"/>
    </row>
    <row r="780" spans="2:31">
      <c r="H780" s="196" t="s">
        <v>28</v>
      </c>
      <c r="I780" s="196"/>
      <c r="J780" s="196"/>
      <c r="V780" s="17"/>
      <c r="AC780" s="195"/>
      <c r="AD780" s="195"/>
      <c r="AE780" s="195"/>
    </row>
    <row r="781" spans="2:31">
      <c r="H781" s="196"/>
      <c r="I781" s="196"/>
      <c r="J781" s="196"/>
      <c r="V781" s="17"/>
      <c r="AC781" s="195"/>
      <c r="AD781" s="195"/>
      <c r="AE781" s="195"/>
    </row>
    <row r="782" spans="2:31">
      <c r="V782" s="17"/>
    </row>
    <row r="783" spans="2:31">
      <c r="V783" s="17"/>
    </row>
    <row r="784" spans="2:31" ht="23.25">
      <c r="B784" s="22" t="s">
        <v>70</v>
      </c>
      <c r="V784" s="17"/>
      <c r="X784" s="22" t="s">
        <v>70</v>
      </c>
    </row>
    <row r="785" spans="2:41" ht="23.25">
      <c r="B785" s="23" t="s">
        <v>32</v>
      </c>
      <c r="C785" s="20">
        <f>IF(X737="PAGADO",0,Y742)</f>
        <v>-229.46000000000004</v>
      </c>
      <c r="E785" s="197" t="s">
        <v>20</v>
      </c>
      <c r="F785" s="197"/>
      <c r="G785" s="197"/>
      <c r="H785" s="197"/>
      <c r="V785" s="17"/>
      <c r="X785" s="23" t="s">
        <v>32</v>
      </c>
      <c r="Y785" s="20">
        <f>IF(B785="PAGADO",0,C790)</f>
        <v>-229.46000000000004</v>
      </c>
      <c r="AA785" s="197" t="s">
        <v>20</v>
      </c>
      <c r="AB785" s="197"/>
      <c r="AC785" s="197"/>
      <c r="AD785" s="197"/>
    </row>
    <row r="786" spans="2:41">
      <c r="B786" s="1" t="s">
        <v>0</v>
      </c>
      <c r="C786" s="19">
        <f>H801</f>
        <v>0</v>
      </c>
      <c r="E786" s="2" t="s">
        <v>1</v>
      </c>
      <c r="F786" s="2" t="s">
        <v>2</v>
      </c>
      <c r="G786" s="2" t="s">
        <v>3</v>
      </c>
      <c r="H786" s="2" t="s">
        <v>4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2" t="s">
        <v>1</v>
      </c>
      <c r="AK786" s="2" t="s">
        <v>5</v>
      </c>
      <c r="AL786" s="2" t="s">
        <v>4</v>
      </c>
      <c r="AM786" s="2" t="s">
        <v>6</v>
      </c>
      <c r="AN786" s="2" t="s">
        <v>7</v>
      </c>
      <c r="AO786" s="3"/>
    </row>
    <row r="787" spans="2:41">
      <c r="C787" s="2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" t="s">
        <v>24</v>
      </c>
      <c r="C788" s="19">
        <f>IF(C785&gt;0,C785+C786,C786)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IF(Y785&gt;0,Y786+Y785,Y786)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" t="s">
        <v>9</v>
      </c>
      <c r="C789" s="20">
        <f>C812</f>
        <v>229.46000000000004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Y812</f>
        <v>229.46000000000004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6" t="s">
        <v>25</v>
      </c>
      <c r="C790" s="21">
        <f>C788-C789</f>
        <v>-229.46000000000004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 t="s">
        <v>8</v>
      </c>
      <c r="Y790" s="21">
        <f>Y788-Y789</f>
        <v>-229.46000000000004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6.25">
      <c r="B791" s="198" t="str">
        <f>IF(C790&lt;0,"NO PAGAR","COBRAR")</f>
        <v>NO PAGAR</v>
      </c>
      <c r="C791" s="19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8" t="str">
        <f>IF(Y790&lt;0,"NO PAGAR","COBRAR")</f>
        <v>NO PAGAR</v>
      </c>
      <c r="Y791" s="19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90" t="s">
        <v>9</v>
      </c>
      <c r="C792" s="191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90" t="s">
        <v>9</v>
      </c>
      <c r="Y792" s="191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9" t="str">
        <f>IF(C826&lt;0,"SALDO A FAVOR","SALDO ADELANTAD0'")</f>
        <v>SALDO ADELANTAD0'</v>
      </c>
      <c r="C793" s="10">
        <f>IF(Y737&lt;=0,Y737*-1)</f>
        <v>229.46000000000004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9" t="str">
        <f>IF(C790&lt;0,"SALDO ADELANTADO","SALDO A FAVOR'")</f>
        <v>SALDO ADELANTADO</v>
      </c>
      <c r="Y793" s="10">
        <f>IF(C790&lt;=0,C790*-1)</f>
        <v>229.46000000000004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10</v>
      </c>
      <c r="C794" s="10">
        <f>R803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10</v>
      </c>
      <c r="Y794" s="10">
        <f>AN803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11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11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12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12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13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13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14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14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16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16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17</v>
      </c>
      <c r="C801" s="10"/>
      <c r="E801" s="192" t="s">
        <v>7</v>
      </c>
      <c r="F801" s="193"/>
      <c r="G801" s="194"/>
      <c r="H801" s="5">
        <f>SUM(H787:H800)</f>
        <v>0</v>
      </c>
      <c r="N801" s="3"/>
      <c r="O801" s="3"/>
      <c r="P801" s="3"/>
      <c r="Q801" s="3"/>
      <c r="R801" s="18"/>
      <c r="S801" s="3"/>
      <c r="V801" s="17"/>
      <c r="X801" s="11" t="s">
        <v>17</v>
      </c>
      <c r="Y801" s="10"/>
      <c r="AA801" s="192" t="s">
        <v>7</v>
      </c>
      <c r="AB801" s="193"/>
      <c r="AC801" s="194"/>
      <c r="AD801" s="5">
        <f>SUM(AD787:AD800)</f>
        <v>0</v>
      </c>
      <c r="AJ801" s="3"/>
      <c r="AK801" s="3"/>
      <c r="AL801" s="3"/>
      <c r="AM801" s="3"/>
      <c r="AN801" s="18"/>
      <c r="AO801" s="3"/>
    </row>
    <row r="802" spans="2:41">
      <c r="B802" s="12"/>
      <c r="C802" s="10"/>
      <c r="E802" s="13"/>
      <c r="F802" s="13"/>
      <c r="G802" s="13"/>
      <c r="N802" s="3"/>
      <c r="O802" s="3"/>
      <c r="P802" s="3"/>
      <c r="Q802" s="3"/>
      <c r="R802" s="18"/>
      <c r="S802" s="3"/>
      <c r="V802" s="17"/>
      <c r="X802" s="12"/>
      <c r="Y802" s="10"/>
      <c r="AA802" s="13"/>
      <c r="AB802" s="13"/>
      <c r="AC802" s="13"/>
      <c r="AJ802" s="3"/>
      <c r="AK802" s="3"/>
      <c r="AL802" s="3"/>
      <c r="AM802" s="3"/>
      <c r="AN802" s="18"/>
      <c r="AO802" s="3"/>
    </row>
    <row r="803" spans="2:41">
      <c r="B803" s="12"/>
      <c r="C803" s="10"/>
      <c r="N803" s="192" t="s">
        <v>7</v>
      </c>
      <c r="O803" s="193"/>
      <c r="P803" s="193"/>
      <c r="Q803" s="194"/>
      <c r="R803" s="18">
        <f>SUM(R787:R802)</f>
        <v>0</v>
      </c>
      <c r="S803" s="3"/>
      <c r="V803" s="17"/>
      <c r="X803" s="12"/>
      <c r="Y803" s="10"/>
      <c r="AJ803" s="192" t="s">
        <v>7</v>
      </c>
      <c r="AK803" s="193"/>
      <c r="AL803" s="193"/>
      <c r="AM803" s="194"/>
      <c r="AN803" s="18">
        <f>SUM(AN787:AN802)</f>
        <v>0</v>
      </c>
      <c r="AO803" s="3"/>
    </row>
    <row r="804" spans="2:41">
      <c r="B804" s="12"/>
      <c r="C804" s="10"/>
      <c r="V804" s="17"/>
      <c r="X804" s="12"/>
      <c r="Y804" s="10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E806" s="14"/>
      <c r="V806" s="17"/>
      <c r="X806" s="12"/>
      <c r="Y806" s="10"/>
      <c r="AA806" s="14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1"/>
      <c r="C811" s="10"/>
      <c r="V811" s="17"/>
      <c r="X811" s="11"/>
      <c r="Y811" s="10"/>
    </row>
    <row r="812" spans="2:41">
      <c r="B812" s="15" t="s">
        <v>18</v>
      </c>
      <c r="C812" s="16">
        <f>SUM(C793:C811)</f>
        <v>229.46000000000004</v>
      </c>
      <c r="V812" s="17"/>
      <c r="X812" s="15" t="s">
        <v>18</v>
      </c>
      <c r="Y812" s="16">
        <f>SUM(Y793:Y811)</f>
        <v>229.46000000000004</v>
      </c>
    </row>
    <row r="813" spans="2:41">
      <c r="D813" t="s">
        <v>22</v>
      </c>
      <c r="E813" t="s">
        <v>21</v>
      </c>
      <c r="V813" s="17"/>
      <c r="Z813" t="s">
        <v>22</v>
      </c>
      <c r="AA813" t="s">
        <v>21</v>
      </c>
    </row>
    <row r="814" spans="2:41">
      <c r="E814" s="1" t="s">
        <v>19</v>
      </c>
      <c r="V814" s="17"/>
      <c r="AA814" s="1" t="s">
        <v>19</v>
      </c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V824" s="17"/>
    </row>
    <row r="825" spans="1:43">
      <c r="H825" s="196" t="s">
        <v>30</v>
      </c>
      <c r="I825" s="196"/>
      <c r="J825" s="196"/>
      <c r="V825" s="17"/>
      <c r="AA825" s="196" t="s">
        <v>31</v>
      </c>
      <c r="AB825" s="196"/>
      <c r="AC825" s="196"/>
    </row>
    <row r="826" spans="1:43">
      <c r="H826" s="196"/>
      <c r="I826" s="196"/>
      <c r="J826" s="196"/>
      <c r="V826" s="17"/>
      <c r="AA826" s="196"/>
      <c r="AB826" s="196"/>
      <c r="AC826" s="196"/>
    </row>
    <row r="827" spans="1:43">
      <c r="V827" s="17"/>
    </row>
    <row r="828" spans="1:43">
      <c r="V828" s="17"/>
    </row>
    <row r="829" spans="1:43" ht="23.25">
      <c r="B829" s="24" t="s">
        <v>70</v>
      </c>
      <c r="V829" s="17"/>
      <c r="X829" s="22" t="s">
        <v>70</v>
      </c>
    </row>
    <row r="830" spans="1:43" ht="23.25">
      <c r="B830" s="23" t="s">
        <v>32</v>
      </c>
      <c r="C830" s="20">
        <f>IF(X785="PAGADO",0,C790)</f>
        <v>-229.46000000000004</v>
      </c>
      <c r="E830" s="197" t="s">
        <v>20</v>
      </c>
      <c r="F830" s="197"/>
      <c r="G830" s="197"/>
      <c r="H830" s="197"/>
      <c r="V830" s="17"/>
      <c r="X830" s="23" t="s">
        <v>32</v>
      </c>
      <c r="Y830" s="20">
        <f>IF(B1630="PAGADO",0,C835)</f>
        <v>-229.46000000000004</v>
      </c>
      <c r="AA830" s="197" t="s">
        <v>20</v>
      </c>
      <c r="AB830" s="197"/>
      <c r="AC830" s="197"/>
      <c r="AD830" s="197"/>
    </row>
    <row r="831" spans="1:43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1:43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IF(Y830&gt;0,Y830+Y831,Y831)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C858</f>
        <v>229.46000000000004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Y858</f>
        <v>229.46000000000004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26</v>
      </c>
      <c r="C835" s="21">
        <f>C833-C834</f>
        <v>-229.46000000000004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27</v>
      </c>
      <c r="Y835" s="21">
        <f>Y833-Y834</f>
        <v>-229.46000000000004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6"/>
      <c r="C836" s="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9" t="str">
        <f>IF(Y835&lt;0,"NO PAGAR","COBRAR'")</f>
        <v>NO PAGAR</v>
      </c>
      <c r="Y836" s="199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>
      <c r="B837" s="199" t="str">
        <f>IF(C835&lt;0,"NO PAGAR","COBRAR'")</f>
        <v>NO PAGAR</v>
      </c>
      <c r="C837" s="19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/>
      <c r="Y837" s="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90" t="s">
        <v>9</v>
      </c>
      <c r="C838" s="191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0" t="s">
        <v>9</v>
      </c>
      <c r="Y838" s="191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IF(Y790&lt;0,"SALDO ADELANTADO","SALDO A FAVOR '")</f>
        <v>SALDO ADELANTADO</v>
      </c>
      <c r="C839" s="10">
        <f>IF(Y790&lt;=0,Y790*-1)</f>
        <v>229.46000000000004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IF(C835&lt;0,"SALDO ADELANTADO","SALDO A FAVOR'")</f>
        <v>SALDO ADELANTADO</v>
      </c>
      <c r="Y839" s="10">
        <f>IF(C835&lt;=0,C835*-1)</f>
        <v>229.46000000000004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R848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AN848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192" t="s">
        <v>7</v>
      </c>
      <c r="F846" s="193"/>
      <c r="G846" s="194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192" t="s">
        <v>7</v>
      </c>
      <c r="AB846" s="193"/>
      <c r="AC846" s="194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92" t="s">
        <v>7</v>
      </c>
      <c r="O848" s="193"/>
      <c r="P848" s="193"/>
      <c r="Q848" s="194"/>
      <c r="R848" s="18">
        <f>SUM(R832:R847)</f>
        <v>0</v>
      </c>
      <c r="S848" s="3"/>
      <c r="V848" s="17"/>
      <c r="X848" s="12"/>
      <c r="Y848" s="10"/>
      <c r="AJ848" s="192" t="s">
        <v>7</v>
      </c>
      <c r="AK848" s="193"/>
      <c r="AL848" s="193"/>
      <c r="AM848" s="194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2"/>
      <c r="C856" s="10"/>
      <c r="V856" s="17"/>
      <c r="X856" s="12"/>
      <c r="Y856" s="10"/>
    </row>
    <row r="857" spans="2:27">
      <c r="B857" s="11"/>
      <c r="C857" s="10"/>
      <c r="V857" s="17"/>
      <c r="X857" s="11"/>
      <c r="Y857" s="10"/>
    </row>
    <row r="858" spans="2:27">
      <c r="B858" s="15" t="s">
        <v>18</v>
      </c>
      <c r="C858" s="16">
        <f>SUM(C839:C857)</f>
        <v>229.46000000000004</v>
      </c>
      <c r="D858" t="s">
        <v>22</v>
      </c>
      <c r="E858" t="s">
        <v>21</v>
      </c>
      <c r="V858" s="17"/>
      <c r="X858" s="15" t="s">
        <v>18</v>
      </c>
      <c r="Y858" s="16">
        <f>SUM(Y839:Y857)</f>
        <v>229.46000000000004</v>
      </c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</row>
    <row r="873" spans="2:41">
      <c r="V873" s="17"/>
      <c r="AC873" s="195" t="s">
        <v>29</v>
      </c>
      <c r="AD873" s="195"/>
      <c r="AE873" s="195"/>
    </row>
    <row r="874" spans="2:41">
      <c r="H874" s="196" t="s">
        <v>28</v>
      </c>
      <c r="I874" s="196"/>
      <c r="J874" s="196"/>
      <c r="V874" s="17"/>
      <c r="AC874" s="195"/>
      <c r="AD874" s="195"/>
      <c r="AE874" s="195"/>
    </row>
    <row r="875" spans="2:41">
      <c r="H875" s="196"/>
      <c r="I875" s="196"/>
      <c r="J875" s="196"/>
      <c r="V875" s="17"/>
      <c r="AC875" s="195"/>
      <c r="AD875" s="195"/>
      <c r="AE875" s="195"/>
    </row>
    <row r="876" spans="2:41">
      <c r="V876" s="17"/>
    </row>
    <row r="877" spans="2:41">
      <c r="V877" s="17"/>
    </row>
    <row r="878" spans="2:41" ht="23.25">
      <c r="B878" s="22" t="s">
        <v>71</v>
      </c>
      <c r="V878" s="17"/>
      <c r="X878" s="22" t="s">
        <v>71</v>
      </c>
    </row>
    <row r="879" spans="2:41" ht="23.25">
      <c r="B879" s="23" t="s">
        <v>32</v>
      </c>
      <c r="C879" s="20">
        <f>IF(X830="PAGADO",0,Y835)</f>
        <v>-229.46000000000004</v>
      </c>
      <c r="E879" s="197" t="s">
        <v>20</v>
      </c>
      <c r="F879" s="197"/>
      <c r="G879" s="197"/>
      <c r="H879" s="197"/>
      <c r="V879" s="17"/>
      <c r="X879" s="23" t="s">
        <v>32</v>
      </c>
      <c r="Y879" s="20">
        <f>IF(B879="PAGADO",0,C884)</f>
        <v>-229.46000000000004</v>
      </c>
      <c r="AA879" s="197" t="s">
        <v>20</v>
      </c>
      <c r="AB879" s="197"/>
      <c r="AC879" s="197"/>
      <c r="AD879" s="197"/>
    </row>
    <row r="880" spans="2:41">
      <c r="B880" s="1" t="s">
        <v>0</v>
      </c>
      <c r="C880" s="19">
        <f>H895</f>
        <v>0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Y881" s="2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24</v>
      </c>
      <c r="C882" s="19">
        <f>IF(C879&gt;0,C879+C880,C880)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IF(Y879&gt;0,Y880+Y879,Y880)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229.46000000000004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229.46000000000004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6" t="s">
        <v>25</v>
      </c>
      <c r="C884" s="21">
        <f>C882-C883</f>
        <v>-229.46000000000004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6" t="s">
        <v>8</v>
      </c>
      <c r="Y884" s="21">
        <f>Y882-Y883</f>
        <v>-229.46000000000004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6.25">
      <c r="B885" s="198" t="str">
        <f>IF(C884&lt;0,"NO PAGAR","COBRAR")</f>
        <v>NO PAGAR</v>
      </c>
      <c r="C885" s="19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8" t="str">
        <f>IF(Y884&lt;0,"NO PAGAR","COBRAR")</f>
        <v>NO PAGAR</v>
      </c>
      <c r="Y885" s="19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90" t="s">
        <v>9</v>
      </c>
      <c r="C886" s="191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90" t="s">
        <v>9</v>
      </c>
      <c r="Y886" s="191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9" t="str">
        <f>IF(C920&lt;0,"SALDO A FAVOR","SALDO ADELANTAD0'")</f>
        <v>SALDO ADELANTAD0'</v>
      </c>
      <c r="C887" s="10">
        <f>IF(Y835&lt;=0,Y835*-1)</f>
        <v>229.46000000000004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IF(C884&lt;0,"SALDO ADELANTADO","SALDO A FAVOR'")</f>
        <v>SALDO ADELANTADO</v>
      </c>
      <c r="Y887" s="10">
        <f>IF(C884&lt;=0,C884*-1)</f>
        <v>229.46000000000004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10</v>
      </c>
      <c r="C888" s="10">
        <f>R897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AN897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17</v>
      </c>
      <c r="C895" s="10"/>
      <c r="E895" s="192" t="s">
        <v>7</v>
      </c>
      <c r="F895" s="193"/>
      <c r="G895" s="194"/>
      <c r="H895" s="5">
        <f>SUM(H881:H894)</f>
        <v>0</v>
      </c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92" t="s">
        <v>7</v>
      </c>
      <c r="AB895" s="193"/>
      <c r="AC895" s="194"/>
      <c r="AD895" s="5">
        <f>SUM(AD881:AD894)</f>
        <v>0</v>
      </c>
      <c r="AJ895" s="3"/>
      <c r="AK895" s="3"/>
      <c r="AL895" s="3"/>
      <c r="AM895" s="3"/>
      <c r="AN895" s="18"/>
      <c r="AO895" s="3"/>
    </row>
    <row r="896" spans="2:41">
      <c r="B896" s="12"/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2"/>
      <c r="Y896" s="10"/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192" t="s">
        <v>7</v>
      </c>
      <c r="O897" s="193"/>
      <c r="P897" s="193"/>
      <c r="Q897" s="194"/>
      <c r="R897" s="18">
        <f>SUM(R881:R896)</f>
        <v>0</v>
      </c>
      <c r="S897" s="3"/>
      <c r="V897" s="17"/>
      <c r="X897" s="12"/>
      <c r="Y897" s="10"/>
      <c r="AJ897" s="192" t="s">
        <v>7</v>
      </c>
      <c r="AK897" s="193"/>
      <c r="AL897" s="193"/>
      <c r="AM897" s="194"/>
      <c r="AN897" s="18">
        <f>SUM(AN881:AN896)</f>
        <v>0</v>
      </c>
      <c r="AO897" s="3"/>
    </row>
    <row r="898" spans="2:41">
      <c r="B898" s="12"/>
      <c r="C898" s="10"/>
      <c r="V898" s="17"/>
      <c r="X898" s="12"/>
      <c r="Y898" s="10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E900" s="14"/>
      <c r="V900" s="17"/>
      <c r="X900" s="12"/>
      <c r="Y900" s="10"/>
      <c r="AA900" s="14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1"/>
      <c r="C905" s="10"/>
      <c r="V905" s="17"/>
      <c r="X905" s="11"/>
      <c r="Y905" s="10"/>
    </row>
    <row r="906" spans="2:41">
      <c r="B906" s="15" t="s">
        <v>18</v>
      </c>
      <c r="C906" s="16">
        <f>SUM(C887:C905)</f>
        <v>229.46000000000004</v>
      </c>
      <c r="V906" s="17"/>
      <c r="X906" s="15" t="s">
        <v>18</v>
      </c>
      <c r="Y906" s="16">
        <f>SUM(Y887:Y905)</f>
        <v>229.46000000000004</v>
      </c>
    </row>
    <row r="907" spans="2:41">
      <c r="D907" t="s">
        <v>22</v>
      </c>
      <c r="E907" t="s">
        <v>21</v>
      </c>
      <c r="V907" s="17"/>
      <c r="Z907" t="s">
        <v>22</v>
      </c>
      <c r="AA907" t="s">
        <v>21</v>
      </c>
    </row>
    <row r="908" spans="2:41">
      <c r="E908" s="1" t="s">
        <v>19</v>
      </c>
      <c r="V908" s="17"/>
      <c r="AA908" s="1" t="s">
        <v>19</v>
      </c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V918" s="17"/>
    </row>
    <row r="919" spans="1:43">
      <c r="H919" s="196" t="s">
        <v>30</v>
      </c>
      <c r="I919" s="196"/>
      <c r="J919" s="196"/>
      <c r="V919" s="17"/>
      <c r="AA919" s="196" t="s">
        <v>31</v>
      </c>
      <c r="AB919" s="196"/>
      <c r="AC919" s="196"/>
    </row>
    <row r="920" spans="1:43">
      <c r="H920" s="196"/>
      <c r="I920" s="196"/>
      <c r="J920" s="196"/>
      <c r="V920" s="17"/>
      <c r="AA920" s="196"/>
      <c r="AB920" s="196"/>
      <c r="AC920" s="196"/>
    </row>
    <row r="921" spans="1:43">
      <c r="V921" s="17"/>
    </row>
    <row r="922" spans="1:43">
      <c r="V922" s="17"/>
    </row>
    <row r="923" spans="1:43" ht="23.25">
      <c r="B923" s="24" t="s">
        <v>73</v>
      </c>
      <c r="V923" s="17"/>
      <c r="X923" s="22" t="s">
        <v>71</v>
      </c>
    </row>
    <row r="924" spans="1:43" ht="23.25">
      <c r="B924" s="23" t="s">
        <v>32</v>
      </c>
      <c r="C924" s="20">
        <f>IF(X879="PAGADO",0,C884)</f>
        <v>-229.46000000000004</v>
      </c>
      <c r="E924" s="197" t="s">
        <v>20</v>
      </c>
      <c r="F924" s="197"/>
      <c r="G924" s="197"/>
      <c r="H924" s="197"/>
      <c r="V924" s="17"/>
      <c r="X924" s="23" t="s">
        <v>32</v>
      </c>
      <c r="Y924" s="20">
        <f>IF(B1724="PAGADO",0,C929)</f>
        <v>-229.46000000000004</v>
      </c>
      <c r="AA924" s="197" t="s">
        <v>20</v>
      </c>
      <c r="AB924" s="197"/>
      <c r="AC924" s="197"/>
      <c r="AD924" s="197"/>
    </row>
    <row r="925" spans="1:43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1:43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IF(Y924&gt;0,Y924+Y925,Y925)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1" t="s">
        <v>9</v>
      </c>
      <c r="C928" s="20">
        <f>C952</f>
        <v>229.46000000000004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Y952</f>
        <v>229.46000000000004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26</v>
      </c>
      <c r="C929" s="21">
        <f>C927-C928</f>
        <v>-229.46000000000004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27</v>
      </c>
      <c r="Y929" s="21">
        <f>Y927-Y928</f>
        <v>-229.46000000000004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6"/>
      <c r="C930" s="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9" t="str">
        <f>IF(Y929&lt;0,"NO PAGAR","COBRAR'")</f>
        <v>NO PAGAR</v>
      </c>
      <c r="Y930" s="199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>
      <c r="B931" s="199" t="str">
        <f>IF(C929&lt;0,"NO PAGAR","COBRAR'")</f>
        <v>NO PAGAR</v>
      </c>
      <c r="C931" s="19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/>
      <c r="Y931" s="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90" t="s">
        <v>9</v>
      </c>
      <c r="C932" s="191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0" t="s">
        <v>9</v>
      </c>
      <c r="Y932" s="191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IF(Y884&lt;0,"SALDO ADELANTADO","SALDO A FAVOR '")</f>
        <v>SALDO ADELANTADO</v>
      </c>
      <c r="C933" s="10">
        <f>IF(Y884&lt;=0,Y884*-1)</f>
        <v>229.46000000000004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IF(C929&lt;0,"SALDO ADELANTADO","SALDO A FAVOR'")</f>
        <v>SALDO ADELANTADO</v>
      </c>
      <c r="Y933" s="10">
        <f>IF(C929&lt;=0,C929*-1)</f>
        <v>229.46000000000004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R942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AN942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192" t="s">
        <v>7</v>
      </c>
      <c r="F940" s="193"/>
      <c r="G940" s="194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192" t="s">
        <v>7</v>
      </c>
      <c r="AB940" s="193"/>
      <c r="AC940" s="194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92" t="s">
        <v>7</v>
      </c>
      <c r="O942" s="193"/>
      <c r="P942" s="193"/>
      <c r="Q942" s="194"/>
      <c r="R942" s="18">
        <f>SUM(R926:R941)</f>
        <v>0</v>
      </c>
      <c r="S942" s="3"/>
      <c r="V942" s="17"/>
      <c r="X942" s="12"/>
      <c r="Y942" s="10"/>
      <c r="AJ942" s="192" t="s">
        <v>7</v>
      </c>
      <c r="AK942" s="193"/>
      <c r="AL942" s="193"/>
      <c r="AM942" s="194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E945" s="14"/>
      <c r="V945" s="17"/>
      <c r="X945" s="12"/>
      <c r="Y945" s="10"/>
      <c r="AA945" s="14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229.46000000000004</v>
      </c>
      <c r="D952" t="s">
        <v>22</v>
      </c>
      <c r="E952" t="s">
        <v>21</v>
      </c>
      <c r="V952" s="17"/>
      <c r="X952" s="15" t="s">
        <v>18</v>
      </c>
      <c r="Y952" s="16">
        <f>SUM(Y933:Y951)</f>
        <v>229.46000000000004</v>
      </c>
      <c r="Z952" t="s">
        <v>22</v>
      </c>
      <c r="AA952" t="s">
        <v>21</v>
      </c>
    </row>
    <row r="953" spans="2:27">
      <c r="E953" s="1" t="s">
        <v>19</v>
      </c>
      <c r="V953" s="17"/>
      <c r="AA953" s="1" t="s">
        <v>19</v>
      </c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  <c r="AC966" s="195" t="s">
        <v>29</v>
      </c>
      <c r="AD966" s="195"/>
      <c r="AE966" s="195"/>
    </row>
    <row r="967" spans="2:41">
      <c r="H967" s="196" t="s">
        <v>28</v>
      </c>
      <c r="I967" s="196"/>
      <c r="J967" s="196"/>
      <c r="V967" s="17"/>
      <c r="AC967" s="195"/>
      <c r="AD967" s="195"/>
      <c r="AE967" s="195"/>
    </row>
    <row r="968" spans="2:41">
      <c r="H968" s="196"/>
      <c r="I968" s="196"/>
      <c r="J968" s="196"/>
      <c r="V968" s="17"/>
      <c r="AC968" s="195"/>
      <c r="AD968" s="195"/>
      <c r="AE968" s="195"/>
    </row>
    <row r="969" spans="2:41">
      <c r="V969" s="17"/>
    </row>
    <row r="970" spans="2:41">
      <c r="V970" s="17"/>
    </row>
    <row r="971" spans="2:41" ht="23.25">
      <c r="B971" s="22" t="s">
        <v>72</v>
      </c>
      <c r="V971" s="17"/>
      <c r="X971" s="22" t="s">
        <v>74</v>
      </c>
    </row>
    <row r="972" spans="2:41" ht="23.25">
      <c r="B972" s="23" t="s">
        <v>32</v>
      </c>
      <c r="C972" s="20">
        <f>IF(X924="PAGADO",0,Y929)</f>
        <v>-229.46000000000004</v>
      </c>
      <c r="E972" s="197" t="s">
        <v>20</v>
      </c>
      <c r="F972" s="197"/>
      <c r="G972" s="197"/>
      <c r="H972" s="197"/>
      <c r="V972" s="17"/>
      <c r="X972" s="23" t="s">
        <v>32</v>
      </c>
      <c r="Y972" s="20">
        <f>IF(B972="PAGADO",0,C977)</f>
        <v>-229.46000000000004</v>
      </c>
      <c r="AA972" s="197" t="s">
        <v>20</v>
      </c>
      <c r="AB972" s="197"/>
      <c r="AC972" s="197"/>
      <c r="AD972" s="197"/>
    </row>
    <row r="973" spans="2:41">
      <c r="B973" s="1" t="s">
        <v>0</v>
      </c>
      <c r="C973" s="19">
        <f>H988</f>
        <v>0</v>
      </c>
      <c r="E973" s="2" t="s">
        <v>1</v>
      </c>
      <c r="F973" s="2" t="s">
        <v>2</v>
      </c>
      <c r="G973" s="2" t="s">
        <v>3</v>
      </c>
      <c r="H973" s="2" t="s">
        <v>4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2" t="s">
        <v>1</v>
      </c>
      <c r="AK973" s="2" t="s">
        <v>5</v>
      </c>
      <c r="AL973" s="2" t="s">
        <v>4</v>
      </c>
      <c r="AM973" s="2" t="s">
        <v>6</v>
      </c>
      <c r="AN973" s="2" t="s">
        <v>7</v>
      </c>
      <c r="AO973" s="3"/>
    </row>
    <row r="974" spans="2:41">
      <c r="C974" s="2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24</v>
      </c>
      <c r="C975" s="19">
        <f>IF(C972&gt;0,C972+C973,C973)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" t="s">
        <v>9</v>
      </c>
      <c r="C976" s="20">
        <f>C999</f>
        <v>229.46000000000004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Y999</f>
        <v>229.46000000000004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6" t="s">
        <v>25</v>
      </c>
      <c r="C977" s="21">
        <f>C975-C976</f>
        <v>-229.46000000000004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 t="s">
        <v>8</v>
      </c>
      <c r="Y977" s="21">
        <f>Y975-Y976</f>
        <v>-229.46000000000004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6.25">
      <c r="B978" s="198" t="str">
        <f>IF(C977&lt;0,"NO PAGAR","COBRAR")</f>
        <v>NO PAGAR</v>
      </c>
      <c r="C978" s="19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8" t="str">
        <f>IF(Y977&lt;0,"NO PAGAR","COBRAR")</f>
        <v>NO PAGAR</v>
      </c>
      <c r="Y978" s="19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90" t="s">
        <v>9</v>
      </c>
      <c r="C979" s="191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90" t="s">
        <v>9</v>
      </c>
      <c r="Y979" s="191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IF(C1013&lt;0,"SALDO A FAVOR","SALDO ADELANTAD0'")</f>
        <v>SALDO ADELANTAD0'</v>
      </c>
      <c r="C980" s="10">
        <f>IF(Y924&lt;=0,Y924*-1)</f>
        <v>229.46000000000004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IF(C977&lt;0,"SALDO ADELANTADO","SALDO A FAVOR'")</f>
        <v>SALDO ADELANTADO</v>
      </c>
      <c r="Y980" s="10">
        <f>IF(C977&lt;=0,C977*-1)</f>
        <v>229.46000000000004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R990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AN990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92" t="s">
        <v>7</v>
      </c>
      <c r="F988" s="193"/>
      <c r="G988" s="194"/>
      <c r="H988" s="5">
        <f>SUM(H974:H987)</f>
        <v>0</v>
      </c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92" t="s">
        <v>7</v>
      </c>
      <c r="AB988" s="193"/>
      <c r="AC988" s="194"/>
      <c r="AD988" s="5">
        <f>SUM(AD974:AD987)</f>
        <v>0</v>
      </c>
      <c r="AJ988" s="3"/>
      <c r="AK988" s="3"/>
      <c r="AL988" s="3"/>
      <c r="AM988" s="3"/>
      <c r="AN988" s="18"/>
      <c r="AO988" s="3"/>
    </row>
    <row r="989" spans="2:41">
      <c r="B989" s="12"/>
      <c r="C989" s="10"/>
      <c r="E989" s="13"/>
      <c r="F989" s="13"/>
      <c r="G989" s="13"/>
      <c r="N989" s="3"/>
      <c r="O989" s="3"/>
      <c r="P989" s="3"/>
      <c r="Q989" s="3"/>
      <c r="R989" s="18"/>
      <c r="S989" s="3"/>
      <c r="V989" s="17"/>
      <c r="X989" s="12"/>
      <c r="Y989" s="10"/>
      <c r="AA989" s="13"/>
      <c r="AB989" s="13"/>
      <c r="AC989" s="13"/>
      <c r="AJ989" s="3"/>
      <c r="AK989" s="3"/>
      <c r="AL989" s="3"/>
      <c r="AM989" s="3"/>
      <c r="AN989" s="18"/>
      <c r="AO989" s="3"/>
    </row>
    <row r="990" spans="2:41">
      <c r="B990" s="12"/>
      <c r="C990" s="10"/>
      <c r="N990" s="192" t="s">
        <v>7</v>
      </c>
      <c r="O990" s="193"/>
      <c r="P990" s="193"/>
      <c r="Q990" s="194"/>
      <c r="R990" s="18">
        <f>SUM(R974:R989)</f>
        <v>0</v>
      </c>
      <c r="S990" s="3"/>
      <c r="V990" s="17"/>
      <c r="X990" s="12"/>
      <c r="Y990" s="10"/>
      <c r="AJ990" s="192" t="s">
        <v>7</v>
      </c>
      <c r="AK990" s="193"/>
      <c r="AL990" s="193"/>
      <c r="AM990" s="194"/>
      <c r="AN990" s="18">
        <f>SUM(AN974:AN989)</f>
        <v>0</v>
      </c>
      <c r="AO990" s="3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E993" s="14"/>
      <c r="V993" s="17"/>
      <c r="X993" s="12"/>
      <c r="Y993" s="10"/>
      <c r="AA993" s="14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2"/>
      <c r="C997" s="10"/>
      <c r="V997" s="17"/>
      <c r="X997" s="12"/>
      <c r="Y997" s="10"/>
    </row>
    <row r="998" spans="1:43">
      <c r="B998" s="11"/>
      <c r="C998" s="10"/>
      <c r="V998" s="17"/>
      <c r="X998" s="11"/>
      <c r="Y998" s="10"/>
    </row>
    <row r="999" spans="1:43">
      <c r="B999" s="15" t="s">
        <v>18</v>
      </c>
      <c r="C999" s="16">
        <f>SUM(C980:C998)</f>
        <v>229.46000000000004</v>
      </c>
      <c r="V999" s="17"/>
      <c r="X999" s="15" t="s">
        <v>18</v>
      </c>
      <c r="Y999" s="16">
        <f>SUM(Y980:Y998)</f>
        <v>229.46000000000004</v>
      </c>
    </row>
    <row r="1000" spans="1:43">
      <c r="D1000" t="s">
        <v>22</v>
      </c>
      <c r="E1000" t="s">
        <v>21</v>
      </c>
      <c r="V1000" s="17"/>
      <c r="Z1000" t="s">
        <v>22</v>
      </c>
      <c r="AA1000" t="s">
        <v>21</v>
      </c>
    </row>
    <row r="1001" spans="1:43">
      <c r="E1001" s="1" t="s">
        <v>19</v>
      </c>
      <c r="V1001" s="17"/>
      <c r="AA1001" s="1" t="s">
        <v>19</v>
      </c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V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V1011" s="17"/>
    </row>
    <row r="1012" spans="1:43">
      <c r="H1012" s="196" t="s">
        <v>30</v>
      </c>
      <c r="I1012" s="196"/>
      <c r="J1012" s="196"/>
      <c r="V1012" s="17"/>
      <c r="AA1012" s="196" t="s">
        <v>31</v>
      </c>
      <c r="AB1012" s="196"/>
      <c r="AC1012" s="196"/>
    </row>
    <row r="1013" spans="1:43">
      <c r="H1013" s="196"/>
      <c r="I1013" s="196"/>
      <c r="J1013" s="196"/>
      <c r="V1013" s="17"/>
      <c r="AA1013" s="196"/>
      <c r="AB1013" s="196"/>
      <c r="AC1013" s="196"/>
    </row>
    <row r="1014" spans="1:43">
      <c r="V1014" s="17"/>
    </row>
    <row r="1015" spans="1:43">
      <c r="V1015" s="17"/>
    </row>
    <row r="1016" spans="1:43" ht="23.25">
      <c r="B1016" s="24" t="s">
        <v>72</v>
      </c>
      <c r="V1016" s="17"/>
      <c r="X1016" s="22" t="s">
        <v>72</v>
      </c>
    </row>
    <row r="1017" spans="1:43" ht="23.25">
      <c r="B1017" s="23" t="s">
        <v>32</v>
      </c>
      <c r="C1017" s="20">
        <f>IF(X972="PAGADO",0,C977)</f>
        <v>-229.46000000000004</v>
      </c>
      <c r="E1017" s="197" t="s">
        <v>20</v>
      </c>
      <c r="F1017" s="197"/>
      <c r="G1017" s="197"/>
      <c r="H1017" s="197"/>
      <c r="V1017" s="17"/>
      <c r="X1017" s="23" t="s">
        <v>32</v>
      </c>
      <c r="Y1017" s="20">
        <f>IF(B1817="PAGADO",0,C1022)</f>
        <v>-229.46000000000004</v>
      </c>
      <c r="AA1017" s="197" t="s">
        <v>20</v>
      </c>
      <c r="AB1017" s="197"/>
      <c r="AC1017" s="197"/>
      <c r="AD1017" s="197"/>
    </row>
    <row r="1018" spans="1:43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1:43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1" t="s">
        <v>9</v>
      </c>
      <c r="C1021" s="20">
        <f>C1045</f>
        <v>229.46000000000004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Y1045</f>
        <v>229.46000000000004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6" t="s">
        <v>26</v>
      </c>
      <c r="C1022" s="21">
        <f>C1020-C1021</f>
        <v>-229.46000000000004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27</v>
      </c>
      <c r="Y1022" s="21">
        <f>Y1020-Y1021</f>
        <v>-229.46000000000004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6"/>
      <c r="C1023" s="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9" t="str">
        <f>IF(Y1022&lt;0,"NO PAGAR","COBRAR'")</f>
        <v>NO PAGAR</v>
      </c>
      <c r="Y1023" s="199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ht="23.25">
      <c r="B1024" s="199" t="str">
        <f>IF(C1022&lt;0,"NO PAGAR","COBRAR'")</f>
        <v>NO PAGAR</v>
      </c>
      <c r="C1024" s="19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/>
      <c r="Y1024" s="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90" t="s">
        <v>9</v>
      </c>
      <c r="C1025" s="191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0" t="s">
        <v>9</v>
      </c>
      <c r="Y1025" s="191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IF(Y977&lt;0,"SALDO ADELANTADO","SALDO A FAVOR '")</f>
        <v>SALDO ADELANTADO</v>
      </c>
      <c r="C1026" s="10">
        <f>IF(Y977&lt;=0,Y977*-1)</f>
        <v>229.46000000000004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IF(C1022&lt;0,"SALDO ADELANTADO","SALDO A FAVOR'")</f>
        <v>SALDO ADELANTADO</v>
      </c>
      <c r="Y1026" s="10">
        <f>IF(C1022&lt;=0,C1022*-1)</f>
        <v>229.46000000000004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R1035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AN1035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192" t="s">
        <v>7</v>
      </c>
      <c r="F1033" s="193"/>
      <c r="G1033" s="194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192" t="s">
        <v>7</v>
      </c>
      <c r="AB1033" s="193"/>
      <c r="AC1033" s="194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92" t="s">
        <v>7</v>
      </c>
      <c r="O1035" s="193"/>
      <c r="P1035" s="193"/>
      <c r="Q1035" s="194"/>
      <c r="R1035" s="18">
        <f>SUM(R1019:R1034)</f>
        <v>0</v>
      </c>
      <c r="S1035" s="3"/>
      <c r="V1035" s="17"/>
      <c r="X1035" s="12"/>
      <c r="Y1035" s="10"/>
      <c r="AJ1035" s="192" t="s">
        <v>7</v>
      </c>
      <c r="AK1035" s="193"/>
      <c r="AL1035" s="193"/>
      <c r="AM1035" s="194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1"/>
      <c r="C1044" s="10"/>
      <c r="V1044" s="17"/>
      <c r="X1044" s="11"/>
      <c r="Y1044" s="10"/>
    </row>
    <row r="1045" spans="2:27">
      <c r="B1045" s="15" t="s">
        <v>18</v>
      </c>
      <c r="C1045" s="16">
        <f>SUM(C1026:C1044)</f>
        <v>229.46000000000004</v>
      </c>
      <c r="D1045" t="s">
        <v>22</v>
      </c>
      <c r="E1045" t="s">
        <v>21</v>
      </c>
      <c r="V1045" s="17"/>
      <c r="X1045" s="15" t="s">
        <v>18</v>
      </c>
      <c r="Y1045" s="16">
        <f>SUM(Y1026:Y1044)</f>
        <v>229.46000000000004</v>
      </c>
      <c r="Z1045" t="s">
        <v>22</v>
      </c>
      <c r="AA1045" t="s">
        <v>21</v>
      </c>
    </row>
    <row r="1046" spans="2:27">
      <c r="E1046" s="1" t="s">
        <v>19</v>
      </c>
      <c r="V1046" s="17"/>
      <c r="AA1046" s="1" t="s">
        <v>19</v>
      </c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</sheetData>
  <mergeCells count="290">
    <mergeCell ref="E1033:G1033"/>
    <mergeCell ref="AA1033:AC1033"/>
    <mergeCell ref="N1035:Q1035"/>
    <mergeCell ref="AJ1035:AM1035"/>
    <mergeCell ref="E1017:H1017"/>
    <mergeCell ref="AA1017:AD1017"/>
    <mergeCell ref="X1023:Y1023"/>
    <mergeCell ref="B1024:C1024"/>
    <mergeCell ref="B1025:C1025"/>
    <mergeCell ref="X1025:Y1025"/>
    <mergeCell ref="E988:G988"/>
    <mergeCell ref="AA988:AC988"/>
    <mergeCell ref="N990:Q990"/>
    <mergeCell ref="AJ990:AM990"/>
    <mergeCell ref="H1012:J1013"/>
    <mergeCell ref="AA1012:AC1013"/>
    <mergeCell ref="E972:H972"/>
    <mergeCell ref="AA972:AD972"/>
    <mergeCell ref="B978:C978"/>
    <mergeCell ref="X978:Y978"/>
    <mergeCell ref="B979:C979"/>
    <mergeCell ref="X979:Y979"/>
    <mergeCell ref="E940:G940"/>
    <mergeCell ref="AA940:AC940"/>
    <mergeCell ref="N942:Q942"/>
    <mergeCell ref="AJ942:AM942"/>
    <mergeCell ref="AC966:AE968"/>
    <mergeCell ref="H967:J968"/>
    <mergeCell ref="E924:H924"/>
    <mergeCell ref="AA924:AD924"/>
    <mergeCell ref="X930:Y930"/>
    <mergeCell ref="B931:C931"/>
    <mergeCell ref="B932:C932"/>
    <mergeCell ref="X932:Y932"/>
    <mergeCell ref="E895:G895"/>
    <mergeCell ref="AA895:AC895"/>
    <mergeCell ref="N897:Q897"/>
    <mergeCell ref="AJ897:AM897"/>
    <mergeCell ref="H919:J920"/>
    <mergeCell ref="AA919:AC920"/>
    <mergeCell ref="E879:H879"/>
    <mergeCell ref="AA879:AD879"/>
    <mergeCell ref="B885:C885"/>
    <mergeCell ref="X885:Y885"/>
    <mergeCell ref="B886:C886"/>
    <mergeCell ref="X886:Y886"/>
    <mergeCell ref="E846:G846"/>
    <mergeCell ref="AA846:AC846"/>
    <mergeCell ref="N848:Q848"/>
    <mergeCell ref="AJ848:AM848"/>
    <mergeCell ref="AC873:AE875"/>
    <mergeCell ref="H874:J875"/>
    <mergeCell ref="E830:H830"/>
    <mergeCell ref="AA830:AD830"/>
    <mergeCell ref="X836:Y836"/>
    <mergeCell ref="B837:C837"/>
    <mergeCell ref="B838:C838"/>
    <mergeCell ref="X838:Y838"/>
    <mergeCell ref="E801:G801"/>
    <mergeCell ref="AA801:AC801"/>
    <mergeCell ref="N803:Q803"/>
    <mergeCell ref="AJ803:AM803"/>
    <mergeCell ref="H825:J826"/>
    <mergeCell ref="AA825:AC826"/>
    <mergeCell ref="E785:H785"/>
    <mergeCell ref="AA785:AD785"/>
    <mergeCell ref="B791:C791"/>
    <mergeCell ref="X791:Y791"/>
    <mergeCell ref="B792:C792"/>
    <mergeCell ref="X792:Y792"/>
    <mergeCell ref="E753:G753"/>
    <mergeCell ref="AA753:AC753"/>
    <mergeCell ref="N755:Q755"/>
    <mergeCell ref="AJ755:AM755"/>
    <mergeCell ref="AC779:AE781"/>
    <mergeCell ref="H780:J781"/>
    <mergeCell ref="E737:H737"/>
    <mergeCell ref="AA737:AD737"/>
    <mergeCell ref="X743:Y743"/>
    <mergeCell ref="B744:C744"/>
    <mergeCell ref="B745:C745"/>
    <mergeCell ref="X745:Y745"/>
    <mergeCell ref="E710:G710"/>
    <mergeCell ref="AA710:AC710"/>
    <mergeCell ref="N712:Q712"/>
    <mergeCell ref="AJ712:AM712"/>
    <mergeCell ref="H732:J733"/>
    <mergeCell ref="AA732:AC733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abSelected="1" topLeftCell="Z691" zoomScale="85" zoomScaleNormal="85" workbookViewId="0">
      <selection activeCell="AO702" sqref="AO702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62</v>
      </c>
      <c r="F8" s="197"/>
      <c r="G8" s="197"/>
      <c r="H8" s="197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5" t="s">
        <v>29</v>
      </c>
      <c r="AD99" s="195"/>
      <c r="AE99" s="195"/>
    </row>
    <row r="100" spans="2:41">
      <c r="H100" s="196" t="s">
        <v>28</v>
      </c>
      <c r="I100" s="196"/>
      <c r="J100" s="196"/>
      <c r="V100" s="17"/>
      <c r="AC100" s="195"/>
      <c r="AD100" s="195"/>
      <c r="AE100" s="195"/>
    </row>
    <row r="101" spans="2:41">
      <c r="H101" s="196"/>
      <c r="I101" s="196"/>
      <c r="J101" s="196"/>
      <c r="V101" s="17"/>
      <c r="AC101" s="195"/>
      <c r="AD101" s="195"/>
      <c r="AE101" s="19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>
      <c r="H133" s="196"/>
      <c r="I133" s="196"/>
      <c r="J133" s="196"/>
      <c r="V133" s="17"/>
      <c r="AA133" s="196"/>
      <c r="AB133" s="196"/>
      <c r="AC133" s="19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9" t="str">
        <f>IF(Y142&lt;0,"NO PAGAR","COBRAR'")</f>
        <v>COBRAR'</v>
      </c>
      <c r="Y143" s="19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9" t="str">
        <f>IF(C142&lt;0,"NO PAGAR","COBRAR'")</f>
        <v>COBRAR'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5" t="s">
        <v>29</v>
      </c>
      <c r="AD180" s="195"/>
      <c r="AE180" s="195"/>
    </row>
    <row r="181" spans="2:41">
      <c r="H181" s="196" t="s">
        <v>28</v>
      </c>
      <c r="I181" s="196"/>
      <c r="J181" s="196"/>
      <c r="V181" s="17"/>
      <c r="AC181" s="195"/>
      <c r="AD181" s="195"/>
      <c r="AE181" s="195"/>
    </row>
    <row r="182" spans="2:41">
      <c r="H182" s="196"/>
      <c r="I182" s="196"/>
      <c r="J182" s="196"/>
      <c r="V182" s="17"/>
      <c r="AC182" s="195"/>
      <c r="AD182" s="195"/>
      <c r="AE182" s="19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>
      <c r="H227" s="196"/>
      <c r="I227" s="196"/>
      <c r="J227" s="196"/>
      <c r="V227" s="17"/>
      <c r="AA227" s="196"/>
      <c r="AB227" s="196"/>
      <c r="AC227" s="19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9" t="str">
        <f>IF(Y236&lt;0,"NO PAGAR","COBRAR'")</f>
        <v>COBRAR'</v>
      </c>
      <c r="Y237" s="19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9" t="str">
        <f>IF(C236&lt;0,"NO PAGAR","COBRAR'")</f>
        <v>COBRAR'</v>
      </c>
      <c r="C238" s="19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5" t="s">
        <v>29</v>
      </c>
      <c r="AD272" s="195"/>
      <c r="AE272" s="195"/>
    </row>
    <row r="273" spans="2:41">
      <c r="H273" s="196" t="s">
        <v>28</v>
      </c>
      <c r="I273" s="196"/>
      <c r="J273" s="196"/>
      <c r="V273" s="17"/>
      <c r="AC273" s="195"/>
      <c r="AD273" s="195"/>
      <c r="AE273" s="195"/>
    </row>
    <row r="274" spans="2:41">
      <c r="H274" s="196"/>
      <c r="I274" s="196"/>
      <c r="J274" s="196"/>
      <c r="V274" s="17"/>
      <c r="AC274" s="195"/>
      <c r="AD274" s="195"/>
      <c r="AE274" s="19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>
      <c r="H319" s="196"/>
      <c r="I319" s="196"/>
      <c r="J319" s="196"/>
      <c r="V319" s="17"/>
      <c r="AA319" s="196"/>
      <c r="AB319" s="196"/>
      <c r="AC319" s="19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IF(B1070="PAGADO",0,C328)</f>
        <v>-324.73999999999978</v>
      </c>
      <c r="AA323" s="197" t="s">
        <v>309</v>
      </c>
      <c r="AB323" s="197"/>
      <c r="AC323" s="197"/>
      <c r="AD323" s="19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9" t="str">
        <f>IF(Y328&lt;0,"NO PAGAR","COBRAR'")</f>
        <v>NO PAGAR</v>
      </c>
      <c r="Y329" s="19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9" t="str">
        <f>IF(C328&lt;0,"NO PAGAR","COBRAR'")</f>
        <v>NO PAGAR</v>
      </c>
      <c r="C330" s="19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9" t="s">
        <v>64</v>
      </c>
      <c r="AC368" s="203" t="s">
        <v>29</v>
      </c>
      <c r="AD368" s="203"/>
      <c r="AE368" s="203"/>
    </row>
    <row r="369" spans="2:41">
      <c r="V369" s="17"/>
      <c r="X369" s="209"/>
      <c r="AC369" s="203"/>
      <c r="AD369" s="203"/>
      <c r="AE369" s="203"/>
    </row>
    <row r="370" spans="2:41" ht="23.25">
      <c r="B370" s="22" t="s">
        <v>64</v>
      </c>
      <c r="V370" s="17"/>
      <c r="X370" s="209"/>
      <c r="AC370" s="203"/>
      <c r="AD370" s="203"/>
      <c r="AE370" s="20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8" t="str">
        <f>IF(C376&lt;0,"NO PAGAR","COBRAR")</f>
        <v>COBRAR</v>
      </c>
      <c r="C377" s="19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>
      <c r="H406" s="76"/>
      <c r="I406" s="76"/>
      <c r="J406" s="76"/>
      <c r="V406" s="17"/>
      <c r="AA406" s="196"/>
      <c r="AB406" s="196"/>
      <c r="AC406" s="19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9" t="str">
        <f>IF(Y415&lt;0,"NO PAGAR","COBRAR'")</f>
        <v>COBRAR'</v>
      </c>
      <c r="Y416" s="19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9" t="str">
        <f>IF(C415&lt;0,"NO PAGAR","COBRAR'")</f>
        <v>COBRAR'</v>
      </c>
      <c r="C417" s="19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5" t="s">
        <v>29</v>
      </c>
      <c r="AD441" s="195"/>
      <c r="AE441" s="195"/>
    </row>
    <row r="442" spans="2:41" ht="35.25" customHeight="1">
      <c r="H442" s="76" t="s">
        <v>28</v>
      </c>
      <c r="I442" s="76"/>
      <c r="J442" s="76"/>
      <c r="V442" s="17"/>
      <c r="AC442" s="195"/>
      <c r="AD442" s="195"/>
      <c r="AE442" s="195"/>
    </row>
    <row r="443" spans="2:41" ht="15" customHeight="1">
      <c r="H443" s="76"/>
      <c r="I443" s="76"/>
      <c r="J443" s="76"/>
      <c r="V443" s="17"/>
      <c r="AC443" s="195"/>
      <c r="AD443" s="195"/>
      <c r="AE443" s="19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>
      <c r="H481" s="76"/>
      <c r="I481" s="76"/>
      <c r="J481" s="76"/>
      <c r="V481" s="17"/>
      <c r="AA481" s="196"/>
      <c r="AB481" s="196"/>
      <c r="AC481" s="19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IF(B1260="PAGADO",0,C488)</f>
        <v>-88.629999999999654</v>
      </c>
      <c r="AA483" s="197" t="s">
        <v>253</v>
      </c>
      <c r="AB483" s="197"/>
      <c r="AC483" s="197"/>
      <c r="AD483" s="19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9" t="str">
        <f>IF(Y488&lt;0,"NO PAGAR","COBRAR'")</f>
        <v>NO PAGAR</v>
      </c>
      <c r="Y489" s="19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9" t="str">
        <f>IF(C488&lt;0,"NO PAGAR","COBRAR'")</f>
        <v>NO PAGAR</v>
      </c>
      <c r="C490" s="19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5" t="s">
        <v>29</v>
      </c>
      <c r="AD522" s="195"/>
      <c r="AE522" s="195"/>
    </row>
    <row r="523" spans="2:41" ht="30" customHeight="1">
      <c r="H523" s="76" t="s">
        <v>28</v>
      </c>
      <c r="I523" s="76"/>
      <c r="J523" s="76"/>
      <c r="V523" s="17"/>
      <c r="AC523" s="195"/>
      <c r="AD523" s="195"/>
      <c r="AE523" s="19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IF(B1359="PAGADO",0,C572)</f>
        <v>-1694.4249999999993</v>
      </c>
      <c r="AA567" s="197" t="s">
        <v>309</v>
      </c>
      <c r="AB567" s="197"/>
      <c r="AC567" s="197"/>
      <c r="AD567" s="19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9" t="str">
        <f>IF(Y572&lt;0,"NO PAGAR","COBRAR'")</f>
        <v>NO PAGAR</v>
      </c>
      <c r="Y573" s="19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9" t="str">
        <f>IF(C572&lt;0,"NO PAGAR","COBRAR'")</f>
        <v>NO PAGAR</v>
      </c>
      <c r="C574" s="19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5" t="s">
        <v>29</v>
      </c>
      <c r="AD608" s="195"/>
      <c r="AE608" s="195"/>
    </row>
    <row r="609" spans="2:41" ht="23.25" customHeight="1">
      <c r="H609" s="76" t="s">
        <v>28</v>
      </c>
      <c r="I609" s="76"/>
      <c r="J609" s="76"/>
      <c r="V609" s="17"/>
      <c r="AC609" s="195"/>
      <c r="AD609" s="195"/>
      <c r="AE609" s="195"/>
    </row>
    <row r="610" spans="2:41" ht="15" customHeight="1">
      <c r="H610" s="76"/>
      <c r="I610" s="76"/>
      <c r="J610" s="76"/>
      <c r="V610" s="17"/>
      <c r="AC610" s="195"/>
      <c r="AD610" s="195"/>
      <c r="AE610" s="19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>
      <c r="H650" s="76"/>
      <c r="I650" s="76"/>
      <c r="J650" s="76"/>
      <c r="V650" s="17"/>
      <c r="AA650" s="196"/>
      <c r="AB650" s="196"/>
      <c r="AC650" s="19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IF(B1452="PAGADO",0,C657)</f>
        <v>125.01900000000069</v>
      </c>
      <c r="AA652" s="197" t="s">
        <v>309</v>
      </c>
      <c r="AB652" s="197"/>
      <c r="AC652" s="197"/>
      <c r="AD652" s="19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9" t="str">
        <f>IF(Y657&lt;0,"NO PAGAR","COBRAR'")</f>
        <v>NO PAGAR</v>
      </c>
      <c r="Y658" s="19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9" t="str">
        <f>IF(C657&lt;0,"NO PAGAR","COBRAR'")</f>
        <v>COBRAR'</v>
      </c>
      <c r="C659" s="199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 ht="26.25">
      <c r="V693" s="17"/>
      <c r="AK693" s="207" t="s">
        <v>10</v>
      </c>
      <c r="AL693" s="207"/>
      <c r="AM693" s="207"/>
    </row>
    <row r="694" spans="2:41" ht="16.5" customHeight="1">
      <c r="V694" s="17"/>
      <c r="AE694" s="185"/>
      <c r="AJ694" s="2" t="s">
        <v>1</v>
      </c>
      <c r="AK694" s="2" t="s">
        <v>5</v>
      </c>
      <c r="AL694" s="2" t="s">
        <v>4</v>
      </c>
      <c r="AM694" s="2" t="s">
        <v>6</v>
      </c>
      <c r="AN694" s="2" t="s">
        <v>7</v>
      </c>
      <c r="AO694" s="3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  <c r="AJ695" s="25">
        <v>45181</v>
      </c>
      <c r="AK695" s="3" t="s">
        <v>433</v>
      </c>
      <c r="AL695" s="3"/>
      <c r="AM695" s="3"/>
      <c r="AN695" s="18">
        <v>500</v>
      </c>
      <c r="AO695" s="3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-2037.6929999999993</v>
      </c>
      <c r="AA696" s="197" t="s">
        <v>62</v>
      </c>
      <c r="AB696" s="197"/>
      <c r="AC696" s="197"/>
      <c r="AD696" s="197"/>
      <c r="AE696" s="185"/>
      <c r="AJ696" s="25">
        <v>45181</v>
      </c>
      <c r="AK696" s="3" t="s">
        <v>433</v>
      </c>
      <c r="AL696" s="3"/>
      <c r="AM696" s="3"/>
      <c r="AN696" s="18">
        <v>2000</v>
      </c>
      <c r="AO696" s="3"/>
    </row>
    <row r="697" spans="2:41">
      <c r="V697" s="17"/>
      <c r="X697" s="1" t="s">
        <v>0</v>
      </c>
      <c r="Y697" s="19">
        <f>AD712</f>
        <v>1065</v>
      </c>
      <c r="AA697" s="2" t="s">
        <v>1</v>
      </c>
      <c r="AB697" s="2" t="s">
        <v>2</v>
      </c>
      <c r="AC697" s="2" t="s">
        <v>3</v>
      </c>
      <c r="AD697" s="2" t="s">
        <v>4</v>
      </c>
      <c r="AJ697" s="3"/>
      <c r="AK697" s="3"/>
      <c r="AL697" s="3"/>
      <c r="AM697" s="3"/>
      <c r="AN697" s="18"/>
      <c r="AO697" s="3"/>
    </row>
    <row r="698" spans="2:41">
      <c r="V698" s="17"/>
      <c r="Y698" s="20"/>
      <c r="AA698" s="4">
        <v>45177</v>
      </c>
      <c r="AB698" s="3" t="s">
        <v>1364</v>
      </c>
      <c r="AC698" s="3" t="s">
        <v>1365</v>
      </c>
      <c r="AD698" s="5">
        <v>525</v>
      </c>
      <c r="AJ698" s="3"/>
      <c r="AK698" s="3"/>
      <c r="AL698" s="3"/>
      <c r="AM698" s="3"/>
      <c r="AN698" s="18"/>
      <c r="AO698" s="3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1065</v>
      </c>
      <c r="AA699" s="4">
        <v>45120</v>
      </c>
      <c r="AB699" s="3" t="s">
        <v>1204</v>
      </c>
      <c r="AC699" s="3" t="s">
        <v>152</v>
      </c>
      <c r="AD699" s="5">
        <v>180</v>
      </c>
      <c r="AE699" t="s">
        <v>146</v>
      </c>
      <c r="AJ699" s="3"/>
      <c r="AK699" s="3"/>
      <c r="AL699" s="3"/>
      <c r="AM699" s="3"/>
      <c r="AN699" s="18"/>
      <c r="AO699" s="3"/>
    </row>
    <row r="700" spans="2:41" ht="23.25">
      <c r="B700" s="23" t="s">
        <v>32</v>
      </c>
      <c r="C700" s="20">
        <f>IF(X652="PAGADO",0,Y657)</f>
        <v>-1362.6509999999994</v>
      </c>
      <c r="E700" s="197" t="s">
        <v>309</v>
      </c>
      <c r="F700" s="197"/>
      <c r="G700" s="197"/>
      <c r="H700" s="197"/>
      <c r="V700" s="17"/>
      <c r="X700" s="1" t="s">
        <v>9</v>
      </c>
      <c r="Y700" s="20">
        <f>Y723</f>
        <v>4555.7429999999995</v>
      </c>
      <c r="AA700" s="4">
        <v>45141</v>
      </c>
      <c r="AB700" s="3" t="s">
        <v>199</v>
      </c>
      <c r="AC700" s="3" t="s">
        <v>169</v>
      </c>
      <c r="AD700" s="5">
        <v>180</v>
      </c>
      <c r="AE700" t="s">
        <v>146</v>
      </c>
      <c r="AJ700" s="3"/>
      <c r="AK700" s="3"/>
      <c r="AL700" s="3"/>
      <c r="AM700" s="3"/>
      <c r="AN700" s="18"/>
      <c r="AO700" s="3"/>
    </row>
    <row r="701" spans="2:41">
      <c r="B701" s="1" t="s">
        <v>0</v>
      </c>
      <c r="C701" s="19">
        <f>H716</f>
        <v>2130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-3490.7429999999995</v>
      </c>
      <c r="AA701" s="4">
        <v>45142</v>
      </c>
      <c r="AB701" s="3" t="s">
        <v>199</v>
      </c>
      <c r="AC701" s="3" t="s">
        <v>169</v>
      </c>
      <c r="AD701" s="5">
        <v>180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8" t="str">
        <f>IF(Y701&lt;0,"NO PAGAR","COBRAR")</f>
        <v>NO PAGAR</v>
      </c>
      <c r="Y702" s="19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2130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90" t="s">
        <v>9</v>
      </c>
      <c r="Y703" s="191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4167.6929999999993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2037.6929999999993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-2037.6929999999993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25">
        <v>45175</v>
      </c>
      <c r="O705" s="3" t="s">
        <v>110</v>
      </c>
      <c r="P705" s="3"/>
      <c r="Q705" s="3"/>
      <c r="R705" s="18">
        <v>150</v>
      </c>
      <c r="S705" s="3"/>
      <c r="V705" s="17"/>
      <c r="X705" s="11" t="s">
        <v>10</v>
      </c>
      <c r="Y705" s="10">
        <f>AN711</f>
        <v>2500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8" t="str">
        <f>IF(C705&lt;0,"NO PAGAR","COBRAR")</f>
        <v>NO PAGAR</v>
      </c>
      <c r="C706" s="198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25">
        <v>45175</v>
      </c>
      <c r="O706" s="3" t="s">
        <v>1357</v>
      </c>
      <c r="P706" s="3"/>
      <c r="Q706" s="3"/>
      <c r="R706" s="18">
        <v>59.1</v>
      </c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90" t="s">
        <v>9</v>
      </c>
      <c r="C707" s="191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25">
        <v>45175</v>
      </c>
      <c r="O707" s="3" t="s">
        <v>1358</v>
      </c>
      <c r="P707" s="3"/>
      <c r="Q707" s="3"/>
      <c r="R707" s="18">
        <v>59.1</v>
      </c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1928.1999999999998</v>
      </c>
      <c r="E709" s="4">
        <v>45133</v>
      </c>
      <c r="F709" s="3" t="s">
        <v>518</v>
      </c>
      <c r="G709" s="3" t="s">
        <v>1242</v>
      </c>
      <c r="H709" s="5">
        <v>160</v>
      </c>
      <c r="I709" t="s">
        <v>294</v>
      </c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>
        <v>150</v>
      </c>
      <c r="E710" s="4">
        <v>45135</v>
      </c>
      <c r="F710" s="3" t="s">
        <v>597</v>
      </c>
      <c r="G710" s="3" t="s">
        <v>1346</v>
      </c>
      <c r="H710" s="5">
        <v>160</v>
      </c>
      <c r="I710" t="s">
        <v>146</v>
      </c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>
        <v>45152</v>
      </c>
      <c r="F711" s="3" t="s">
        <v>414</v>
      </c>
      <c r="G711" s="3" t="s">
        <v>200</v>
      </c>
      <c r="H711" s="5">
        <v>150</v>
      </c>
      <c r="I711" t="s">
        <v>378</v>
      </c>
      <c r="N711" s="3"/>
      <c r="O711" s="3"/>
      <c r="P711" s="3"/>
      <c r="Q711" s="3"/>
      <c r="R711" s="18"/>
      <c r="S711" s="3"/>
      <c r="V711" s="17"/>
      <c r="X711" s="11" t="s">
        <v>1366</v>
      </c>
      <c r="Y711" s="10">
        <v>18.05</v>
      </c>
      <c r="AA711" s="4"/>
      <c r="AB711" s="3"/>
      <c r="AC711" s="3"/>
      <c r="AD711" s="5"/>
      <c r="AJ711" s="192" t="s">
        <v>7</v>
      </c>
      <c r="AK711" s="193"/>
      <c r="AL711" s="193"/>
      <c r="AM711" s="194"/>
      <c r="AN711" s="18">
        <f>SUM(AN695:AN710)</f>
        <v>2500</v>
      </c>
      <c r="AO711" s="3"/>
    </row>
    <row r="712" spans="2:41">
      <c r="B712" s="11" t="s">
        <v>13</v>
      </c>
      <c r="C712" s="10"/>
      <c r="E712" s="4">
        <v>45159</v>
      </c>
      <c r="F712" s="3" t="s">
        <v>414</v>
      </c>
      <c r="G712" s="3" t="s">
        <v>200</v>
      </c>
      <c r="H712" s="5">
        <v>200</v>
      </c>
      <c r="I712" t="s">
        <v>378</v>
      </c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2" t="s">
        <v>7</v>
      </c>
      <c r="AB712" s="193"/>
      <c r="AC712" s="194"/>
      <c r="AD712" s="5">
        <f>SUM(AD698:AD711)</f>
        <v>1065</v>
      </c>
    </row>
    <row r="713" spans="2:41">
      <c r="B713" s="11" t="s">
        <v>14</v>
      </c>
      <c r="C713" s="10">
        <v>98.8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</row>
    <row r="716" spans="2:41">
      <c r="B716" s="11" t="s">
        <v>1339</v>
      </c>
      <c r="C716" s="10">
        <f>R726</f>
        <v>628.04200000000003</v>
      </c>
      <c r="E716" s="192" t="s">
        <v>7</v>
      </c>
      <c r="F716" s="193"/>
      <c r="G716" s="194"/>
      <c r="H716" s="5">
        <f>SUM(H702:H715)</f>
        <v>2130</v>
      </c>
      <c r="N716" s="3"/>
      <c r="O716" s="3"/>
      <c r="P716" s="3"/>
      <c r="Q716" s="3"/>
      <c r="R716" s="18"/>
      <c r="S716" s="3"/>
      <c r="V716" s="17"/>
      <c r="X716" s="12"/>
      <c r="Y716" s="10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</row>
    <row r="718" spans="2:41">
      <c r="B718" s="12"/>
      <c r="C718" s="10"/>
      <c r="N718" s="192" t="s">
        <v>7</v>
      </c>
      <c r="O718" s="193"/>
      <c r="P718" s="193"/>
      <c r="Q718" s="194"/>
      <c r="R718" s="18">
        <f>SUM(R702:R717)</f>
        <v>1928.1999999999998</v>
      </c>
      <c r="S718" s="3"/>
      <c r="V718" s="17"/>
      <c r="X718" s="12"/>
      <c r="Y718" s="10"/>
    </row>
    <row r="719" spans="2:41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4555.7429999999995</v>
      </c>
    </row>
    <row r="724" spans="1:43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>
      <c r="B726" s="11"/>
      <c r="C726" s="10"/>
      <c r="R726" s="188">
        <f>SUM(R719:R725)</f>
        <v>628.04200000000003</v>
      </c>
      <c r="V726" s="17"/>
    </row>
    <row r="727" spans="1:43">
      <c r="B727" s="15" t="s">
        <v>18</v>
      </c>
      <c r="C727" s="16">
        <f>SUM(C708:C726)</f>
        <v>4167.6929999999993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6" t="s">
        <v>31</v>
      </c>
      <c r="AB736" s="196"/>
      <c r="AC736" s="196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6"/>
      <c r="AB737" s="196"/>
      <c r="AC737" s="196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-3490.7429999999995</v>
      </c>
      <c r="AA741" s="197" t="s">
        <v>20</v>
      </c>
      <c r="AB741" s="197"/>
      <c r="AC741" s="197"/>
      <c r="AD741" s="197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-2037.6929999999993</v>
      </c>
      <c r="E745" s="197" t="s">
        <v>20</v>
      </c>
      <c r="F745" s="197"/>
      <c r="G745" s="197"/>
      <c r="H745" s="197"/>
      <c r="V745" s="17"/>
      <c r="X745" s="1" t="s">
        <v>9</v>
      </c>
      <c r="Y745" s="20">
        <f>Y769</f>
        <v>3490.7429999999995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-3490.7429999999995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tr">
        <f>IF(Y746&lt;0,"NO PAGAR","COBRAR'")</f>
        <v>NO PAGAR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3490.7429999999995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-3490.7429999999995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3490.7429999999995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9" t="str">
        <f>IF(C750&lt;0,"NO PAGAR","COBRAR'")</f>
        <v>NO PAGAR</v>
      </c>
      <c r="C752" s="19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90" t="s">
        <v>9</v>
      </c>
      <c r="C753" s="191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3490.7429999999995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92" t="s">
        <v>7</v>
      </c>
      <c r="F761" s="193"/>
      <c r="G761" s="194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2" t="s">
        <v>7</v>
      </c>
      <c r="O763" s="193"/>
      <c r="P763" s="193"/>
      <c r="Q763" s="194"/>
      <c r="R763" s="18">
        <f>SUM(R747:R762)</f>
        <v>0</v>
      </c>
      <c r="S763" s="3"/>
      <c r="V763" s="17"/>
      <c r="X763" s="12"/>
      <c r="Y763" s="10"/>
      <c r="AJ763" s="192" t="s">
        <v>7</v>
      </c>
      <c r="AK763" s="193"/>
      <c r="AL763" s="193"/>
      <c r="AM763" s="194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3490.7429999999995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3490.7429999999995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-3490.7429999999995</v>
      </c>
      <c r="AA789" s="197" t="s">
        <v>20</v>
      </c>
      <c r="AB789" s="197"/>
      <c r="AC789" s="197"/>
      <c r="AD789" s="197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-3490.7429999999995</v>
      </c>
      <c r="E793" s="197" t="s">
        <v>20</v>
      </c>
      <c r="F793" s="197"/>
      <c r="G793" s="197"/>
      <c r="H793" s="197"/>
      <c r="V793" s="17"/>
      <c r="X793" s="1" t="s">
        <v>9</v>
      </c>
      <c r="Y793" s="20">
        <f>Y816</f>
        <v>3490.7429999999995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-3490.7429999999995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tr">
        <f>IF(Y794&lt;0,"NO PAGAR","COBRAR")</f>
        <v>NO PAGAR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3490.7429999999995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3490.7429999999995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-3490.7429999999995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8" t="str">
        <f>IF(C798&lt;0,"NO PAGAR","COBRAR")</f>
        <v>NO PAGAR</v>
      </c>
      <c r="C799" s="19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90" t="s">
        <v>9</v>
      </c>
      <c r="C800" s="191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3490.7429999999995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92" t="s">
        <v>7</v>
      </c>
      <c r="F809" s="193"/>
      <c r="G809" s="194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92" t="s">
        <v>7</v>
      </c>
      <c r="O811" s="193"/>
      <c r="P811" s="193"/>
      <c r="Q811" s="194"/>
      <c r="R811" s="18">
        <f>SUM(R795:R810)</f>
        <v>0</v>
      </c>
      <c r="S811" s="3"/>
      <c r="V811" s="17"/>
      <c r="X811" s="12"/>
      <c r="Y811" s="10"/>
      <c r="AJ811" s="192" t="s">
        <v>7</v>
      </c>
      <c r="AK811" s="193"/>
      <c r="AL811" s="193"/>
      <c r="AM811" s="194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3490.7429999999995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3490.7429999999995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6" t="s">
        <v>31</v>
      </c>
      <c r="AB829" s="196"/>
      <c r="AC829" s="196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6"/>
      <c r="AB830" s="196"/>
      <c r="AC830" s="196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-3490.7429999999995</v>
      </c>
      <c r="AA834" s="197" t="s">
        <v>20</v>
      </c>
      <c r="AB834" s="197"/>
      <c r="AC834" s="197"/>
      <c r="AD834" s="197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-3490.7429999999995</v>
      </c>
      <c r="E838" s="197" t="s">
        <v>20</v>
      </c>
      <c r="F838" s="197"/>
      <c r="G838" s="197"/>
      <c r="H838" s="197"/>
      <c r="V838" s="17"/>
      <c r="X838" s="1" t="s">
        <v>9</v>
      </c>
      <c r="Y838" s="20">
        <f>Y862</f>
        <v>3490.7429999999995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-3490.7429999999995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9" t="str">
        <f>IF(Y839&lt;0,"NO PAGAR","COBRAR'")</f>
        <v>NO PAGAR</v>
      </c>
      <c r="Y840" s="199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3490.7429999999995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-3490.7429999999995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3490.7429999999995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9" t="str">
        <f>IF(C843&lt;0,"NO PAGAR","COBRAR'")</f>
        <v>NO PAGAR</v>
      </c>
      <c r="C845" s="19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0" t="s">
        <v>9</v>
      </c>
      <c r="C846" s="191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3490.7429999999995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92" t="s">
        <v>7</v>
      </c>
      <c r="F854" s="193"/>
      <c r="G854" s="194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92" t="s">
        <v>7</v>
      </c>
      <c r="O856" s="193"/>
      <c r="P856" s="193"/>
      <c r="Q856" s="194"/>
      <c r="R856" s="18">
        <f>SUM(R840:R855)</f>
        <v>0</v>
      </c>
      <c r="S856" s="3"/>
      <c r="V856" s="17"/>
      <c r="X856" s="12"/>
      <c r="Y856" s="10"/>
      <c r="AJ856" s="192" t="s">
        <v>7</v>
      </c>
      <c r="AK856" s="193"/>
      <c r="AL856" s="193"/>
      <c r="AM856" s="194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3490.7429999999995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3490.7429999999995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-3490.7429999999995</v>
      </c>
      <c r="AA883" s="197" t="s">
        <v>20</v>
      </c>
      <c r="AB883" s="197"/>
      <c r="AC883" s="197"/>
      <c r="AD883" s="197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-3490.7429999999995</v>
      </c>
      <c r="E887" s="197" t="s">
        <v>20</v>
      </c>
      <c r="F887" s="197"/>
      <c r="G887" s="197"/>
      <c r="H887" s="197"/>
      <c r="V887" s="17"/>
      <c r="X887" s="1" t="s">
        <v>9</v>
      </c>
      <c r="Y887" s="20">
        <f>Y910</f>
        <v>3490.7429999999995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-3490.7429999999995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tr">
        <f>IF(Y888&lt;0,"NO PAGAR","COBRAR")</f>
        <v>NO PAGAR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3490.7429999999995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3490.7429999999995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-3490.7429999999995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8" t="str">
        <f>IF(C892&lt;0,"NO PAGAR","COBRAR")</f>
        <v>NO PAGAR</v>
      </c>
      <c r="C893" s="198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90" t="s">
        <v>9</v>
      </c>
      <c r="C894" s="19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3490.7429999999995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92" t="s">
        <v>7</v>
      </c>
      <c r="F903" s="193"/>
      <c r="G903" s="194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92" t="s">
        <v>7</v>
      </c>
      <c r="O905" s="193"/>
      <c r="P905" s="193"/>
      <c r="Q905" s="194"/>
      <c r="R905" s="18">
        <f>SUM(R889:R904)</f>
        <v>0</v>
      </c>
      <c r="S905" s="3"/>
      <c r="V905" s="17"/>
      <c r="X905" s="12"/>
      <c r="Y905" s="10"/>
      <c r="AJ905" s="192" t="s">
        <v>7</v>
      </c>
      <c r="AK905" s="193"/>
      <c r="AL905" s="193"/>
      <c r="AM905" s="194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3490.7429999999995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3490.7429999999995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6" t="s">
        <v>31</v>
      </c>
      <c r="AB923" s="196"/>
      <c r="AC923" s="19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6"/>
      <c r="AB924" s="196"/>
      <c r="AC924" s="19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-3490.7429999999995</v>
      </c>
      <c r="AA928" s="197" t="s">
        <v>20</v>
      </c>
      <c r="AB928" s="197"/>
      <c r="AC928" s="197"/>
      <c r="AD928" s="197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-3490.7429999999995</v>
      </c>
      <c r="E932" s="197" t="s">
        <v>20</v>
      </c>
      <c r="F932" s="197"/>
      <c r="G932" s="197"/>
      <c r="H932" s="197"/>
      <c r="V932" s="17"/>
      <c r="X932" s="1" t="s">
        <v>9</v>
      </c>
      <c r="Y932" s="20">
        <f>Y956</f>
        <v>3490.7429999999995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-3490.7429999999995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9" t="str">
        <f>IF(Y933&lt;0,"NO PAGAR","COBRAR'")</f>
        <v>NO PAGAR</v>
      </c>
      <c r="Y934" s="199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3490.7429999999995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-3490.7429999999995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3490.7429999999995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9" t="str">
        <f>IF(C937&lt;0,"NO PAGAR","COBRAR'")</f>
        <v>NO PAGAR</v>
      </c>
      <c r="C939" s="199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90" t="s">
        <v>9</v>
      </c>
      <c r="C940" s="191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3490.7429999999995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92" t="s">
        <v>7</v>
      </c>
      <c r="F948" s="193"/>
      <c r="G948" s="194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2" t="s">
        <v>7</v>
      </c>
      <c r="O950" s="193"/>
      <c r="P950" s="193"/>
      <c r="Q950" s="194"/>
      <c r="R950" s="18">
        <f>SUM(R934:R949)</f>
        <v>0</v>
      </c>
      <c r="S950" s="3"/>
      <c r="V950" s="17"/>
      <c r="X950" s="12"/>
      <c r="Y950" s="10"/>
      <c r="AJ950" s="192" t="s">
        <v>7</v>
      </c>
      <c r="AK950" s="193"/>
      <c r="AL950" s="193"/>
      <c r="AM950" s="194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3490.7429999999995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3490.7429999999995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-3490.7429999999995</v>
      </c>
      <c r="AA976" s="197" t="s">
        <v>20</v>
      </c>
      <c r="AB976" s="197"/>
      <c r="AC976" s="197"/>
      <c r="AD976" s="197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-3490.7429999999995</v>
      </c>
      <c r="E980" s="197" t="s">
        <v>20</v>
      </c>
      <c r="F980" s="197"/>
      <c r="G980" s="197"/>
      <c r="H980" s="197"/>
      <c r="V980" s="17"/>
      <c r="X980" s="1" t="s">
        <v>9</v>
      </c>
      <c r="Y980" s="20">
        <f>Y1003</f>
        <v>3490.7429999999995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-3490.7429999999995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tr">
        <f>IF(Y981&lt;0,"NO PAGAR","COBRAR")</f>
        <v>NO PAGAR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3490.7429999999995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3490.7429999999995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-3490.7429999999995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8" t="str">
        <f>IF(C985&lt;0,"NO PAGAR","COBRAR")</f>
        <v>NO PAGAR</v>
      </c>
      <c r="C986" s="19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90" t="s">
        <v>9</v>
      </c>
      <c r="C987" s="191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3490.7429999999995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92" t="s">
        <v>7</v>
      </c>
      <c r="F996" s="193"/>
      <c r="G996" s="194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92" t="s">
        <v>7</v>
      </c>
      <c r="O998" s="193"/>
      <c r="P998" s="193"/>
      <c r="Q998" s="194"/>
      <c r="R998" s="18">
        <f>SUM(R982:R997)</f>
        <v>0</v>
      </c>
      <c r="S998" s="3"/>
      <c r="V998" s="17"/>
      <c r="X998" s="12"/>
      <c r="Y998" s="10"/>
      <c r="AJ998" s="192" t="s">
        <v>7</v>
      </c>
      <c r="AK998" s="193"/>
      <c r="AL998" s="193"/>
      <c r="AM998" s="194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3490.7429999999995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3490.7429999999995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6" t="s">
        <v>31</v>
      </c>
      <c r="AB1016" s="196"/>
      <c r="AC1016" s="196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6"/>
      <c r="AB1017" s="196"/>
      <c r="AC1017" s="196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-3490.7429999999995</v>
      </c>
      <c r="AA1021" s="197" t="s">
        <v>20</v>
      </c>
      <c r="AB1021" s="197"/>
      <c r="AC1021" s="197"/>
      <c r="AD1021" s="197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-3490.7429999999995</v>
      </c>
      <c r="E1025" s="197" t="s">
        <v>20</v>
      </c>
      <c r="F1025" s="197"/>
      <c r="G1025" s="197"/>
      <c r="H1025" s="197"/>
      <c r="V1025" s="17"/>
      <c r="X1025" s="1" t="s">
        <v>9</v>
      </c>
      <c r="Y1025" s="20">
        <f>Y1049</f>
        <v>3490.7429999999995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-3490.7429999999995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9" t="str">
        <f>IF(Y1026&lt;0,"NO PAGAR","COBRAR'")</f>
        <v>NO PAGAR</v>
      </c>
      <c r="Y1027" s="19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3490.7429999999995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-3490.7429999999995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3490.7429999999995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9" t="str">
        <f>IF(C1030&lt;0,"NO PAGAR","COBRAR'")</f>
        <v>NO PAGAR</v>
      </c>
      <c r="C1032" s="19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90" t="s">
        <v>9</v>
      </c>
      <c r="C1033" s="191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3490.7429999999995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92" t="s">
        <v>7</v>
      </c>
      <c r="F1041" s="193"/>
      <c r="G1041" s="194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92" t="s">
        <v>7</v>
      </c>
      <c r="O1043" s="193"/>
      <c r="P1043" s="193"/>
      <c r="Q1043" s="194"/>
      <c r="R1043" s="18">
        <f>SUM(R1027:R1042)</f>
        <v>0</v>
      </c>
      <c r="S1043" s="3"/>
      <c r="V1043" s="17"/>
      <c r="X1043" s="12"/>
      <c r="Y1043" s="10"/>
      <c r="AJ1043" s="192" t="s">
        <v>7</v>
      </c>
      <c r="AK1043" s="193"/>
      <c r="AL1043" s="193"/>
      <c r="AM1043" s="194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3490.7429999999995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3490.7429999999995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0">
    <mergeCell ref="AA696:AD696"/>
    <mergeCell ref="AK693:AM69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716:G716"/>
    <mergeCell ref="AA712:AC712"/>
    <mergeCell ref="N718:Q718"/>
    <mergeCell ref="AJ711:AM711"/>
    <mergeCell ref="AA736:AC737"/>
    <mergeCell ref="E700:H700"/>
    <mergeCell ref="B706:C706"/>
    <mergeCell ref="X702:Y702"/>
    <mergeCell ref="B707:C707"/>
    <mergeCell ref="X703:Y703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5" t="s">
        <v>29</v>
      </c>
      <c r="AD95" s="195"/>
      <c r="AE95" s="195"/>
    </row>
    <row r="96" spans="2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>
      <c r="H134" s="196"/>
      <c r="I134" s="196"/>
      <c r="J134" s="196"/>
      <c r="V134" s="17"/>
      <c r="AA134" s="196"/>
      <c r="AB134" s="196"/>
      <c r="AC134" s="19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tr">
        <f>IF(Y143&lt;0,"NO PAGAR","COBRAR'")</f>
        <v>COBRAR'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9" t="str">
        <f>IF(C143&lt;0,"NO PAGAR","COBRAR'")</f>
        <v>COBRAR'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5" t="s">
        <v>29</v>
      </c>
      <c r="AD181" s="195"/>
      <c r="AE181" s="195"/>
    </row>
    <row r="182" spans="2:41">
      <c r="H182" s="196" t="s">
        <v>28</v>
      </c>
      <c r="I182" s="196"/>
      <c r="J182" s="196"/>
      <c r="V182" s="17"/>
      <c r="AC182" s="195"/>
      <c r="AD182" s="195"/>
      <c r="AE182" s="195"/>
    </row>
    <row r="183" spans="2:41">
      <c r="H183" s="196"/>
      <c r="I183" s="196"/>
      <c r="J183" s="196"/>
      <c r="V183" s="17"/>
      <c r="AC183" s="195"/>
      <c r="AD183" s="195"/>
      <c r="AE183" s="19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>
      <c r="H228" s="196"/>
      <c r="I228" s="196"/>
      <c r="J228" s="196"/>
      <c r="V228" s="17"/>
      <c r="AA228" s="196"/>
      <c r="AB228" s="196"/>
      <c r="AC228" s="19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tr">
        <f>IF(Y237&lt;0,"NO PAGAR","COBRAR'")</f>
        <v>COBRAR'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9" t="str">
        <f>IF(C237&lt;0,"NO PAGAR","COBRAR'")</f>
        <v>COBRAR'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5" t="s">
        <v>29</v>
      </c>
      <c r="AD273" s="195"/>
      <c r="AE273" s="195"/>
    </row>
    <row r="274" spans="2:41">
      <c r="H274" s="196" t="s">
        <v>28</v>
      </c>
      <c r="I274" s="196"/>
      <c r="J274" s="196"/>
      <c r="V274" s="17"/>
      <c r="AC274" s="195"/>
      <c r="AD274" s="195"/>
      <c r="AE274" s="195"/>
    </row>
    <row r="275" spans="2:41">
      <c r="H275" s="196"/>
      <c r="I275" s="196"/>
      <c r="J275" s="196"/>
      <c r="V275" s="17"/>
      <c r="AC275" s="195"/>
      <c r="AD275" s="195"/>
      <c r="AE275" s="19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>
      <c r="H320" s="196"/>
      <c r="I320" s="196"/>
      <c r="J320" s="196"/>
      <c r="V320" s="17"/>
      <c r="AA320" s="196"/>
      <c r="AB320" s="196"/>
      <c r="AC320" s="19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tr">
        <f>IF(Y329&lt;0,"NO PAGAR","COBRAR'")</f>
        <v>COBRAR'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9" t="str">
        <f>IF(C329&lt;0,"NO PAGAR","COBRAR'")</f>
        <v>COBRAR'</v>
      </c>
      <c r="C331" s="19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5" t="s">
        <v>29</v>
      </c>
      <c r="AD366" s="195"/>
      <c r="AE366" s="195"/>
    </row>
    <row r="367" spans="5:31">
      <c r="H367" s="196" t="s">
        <v>28</v>
      </c>
      <c r="I367" s="196"/>
      <c r="J367" s="196"/>
      <c r="V367" s="17"/>
      <c r="AC367" s="195"/>
      <c r="AD367" s="195"/>
      <c r="AE367" s="195"/>
    </row>
    <row r="368" spans="5:31">
      <c r="H368" s="196"/>
      <c r="I368" s="196"/>
      <c r="J368" s="196"/>
      <c r="V368" s="17"/>
      <c r="AC368" s="195"/>
      <c r="AD368" s="195"/>
      <c r="AE368" s="19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>
      <c r="H413" s="196"/>
      <c r="I413" s="196"/>
      <c r="J413" s="196"/>
      <c r="V413" s="17"/>
      <c r="AA413" s="196"/>
      <c r="AB413" s="196"/>
      <c r="AC413" s="19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tr">
        <f>IF(Y422&lt;0,"NO PAGAR","COBRAR'")</f>
        <v>COBRAR'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9" t="str">
        <f>IF(C422&lt;0,"NO PAGAR","COBRAR'")</f>
        <v>COBRAR'</v>
      </c>
      <c r="C424" s="19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5" t="s">
        <v>29</v>
      </c>
      <c r="AD463" s="195"/>
      <c r="AE463" s="195"/>
    </row>
    <row r="464" spans="8:31">
      <c r="H464" s="196" t="s">
        <v>28</v>
      </c>
      <c r="I464" s="196"/>
      <c r="J464" s="196"/>
      <c r="V464" s="17"/>
      <c r="AC464" s="195"/>
      <c r="AD464" s="195"/>
      <c r="AE464" s="195"/>
    </row>
    <row r="465" spans="2:41">
      <c r="H465" s="196"/>
      <c r="I465" s="196"/>
      <c r="J465" s="196"/>
      <c r="V465" s="17"/>
      <c r="AC465" s="195"/>
      <c r="AD465" s="195"/>
      <c r="AE465" s="19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>
      <c r="H510" s="196"/>
      <c r="I510" s="196"/>
      <c r="J510" s="196"/>
      <c r="V510" s="17"/>
      <c r="AA510" s="196"/>
      <c r="AB510" s="196"/>
      <c r="AC510" s="19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9" t="str">
        <f>IF(Y519&lt;0,"NO PAGAR","COBRAR'")</f>
        <v>COBRAR'</v>
      </c>
      <c r="Y520" s="19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9" t="str">
        <f>IF(C519&lt;0,"NO PAGAR","COBRAR'")</f>
        <v>COBRAR'</v>
      </c>
      <c r="C521" s="19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5" t="s">
        <v>29</v>
      </c>
      <c r="AD562" s="195"/>
      <c r="AE562" s="195"/>
    </row>
    <row r="563" spans="2:41">
      <c r="H563" s="196" t="s">
        <v>28</v>
      </c>
      <c r="I563" s="196"/>
      <c r="J563" s="196"/>
      <c r="V563" s="17"/>
      <c r="AC563" s="195"/>
      <c r="AD563" s="195"/>
      <c r="AE563" s="195"/>
    </row>
    <row r="564" spans="2:41">
      <c r="H564" s="196"/>
      <c r="I564" s="196"/>
      <c r="J564" s="196"/>
      <c r="V564" s="17"/>
      <c r="AC564" s="195"/>
      <c r="AD564" s="195"/>
      <c r="AE564" s="19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>
      <c r="H609" s="196"/>
      <c r="I609" s="196"/>
      <c r="J609" s="196"/>
      <c r="V609" s="17"/>
      <c r="AA609" s="196"/>
      <c r="AB609" s="196"/>
      <c r="AC609" s="19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9" t="str">
        <f>IF(Y618&lt;0,"NO PAGAR","COBRAR'")</f>
        <v>COBRAR'</v>
      </c>
      <c r="Y619" s="19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9" t="str">
        <f>IF(C618&lt;0,"NO PAGAR","COBRAR'")</f>
        <v>COBRAR'</v>
      </c>
      <c r="C620" s="19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5" t="s">
        <v>29</v>
      </c>
      <c r="AD655" s="195"/>
      <c r="AE655" s="195"/>
    </row>
    <row r="656" spans="2:31">
      <c r="H656" s="196" t="s">
        <v>28</v>
      </c>
      <c r="I656" s="196"/>
      <c r="J656" s="196"/>
      <c r="V656" s="17"/>
      <c r="AC656" s="195"/>
      <c r="AD656" s="195"/>
      <c r="AE656" s="195"/>
    </row>
    <row r="657" spans="2:41">
      <c r="H657" s="196"/>
      <c r="I657" s="196"/>
      <c r="J657" s="196"/>
      <c r="V657" s="17"/>
      <c r="AC657" s="195"/>
      <c r="AD657" s="195"/>
      <c r="AE657" s="19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>
      <c r="H702" s="196"/>
      <c r="I702" s="196"/>
      <c r="J702" s="196"/>
      <c r="V702" s="17"/>
      <c r="AA702" s="196"/>
      <c r="AB702" s="196"/>
      <c r="AC702" s="19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9" t="str">
        <f>IF(Y711&lt;0,"NO PAGAR","COBRAR'")</f>
        <v>COBRAR'</v>
      </c>
      <c r="Y712" s="19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9" t="str">
        <f>IF(C711&lt;0,"NO PAGAR","COBRAR'")</f>
        <v>COBRAR'</v>
      </c>
      <c r="C713" s="19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5" t="s">
        <v>29</v>
      </c>
      <c r="AD748" s="195"/>
      <c r="AE748" s="195"/>
    </row>
    <row r="749" spans="8:31">
      <c r="H749" s="196" t="s">
        <v>28</v>
      </c>
      <c r="I749" s="196"/>
      <c r="J749" s="196"/>
      <c r="V749" s="17"/>
      <c r="AC749" s="195"/>
      <c r="AD749" s="195"/>
      <c r="AE749" s="195"/>
    </row>
    <row r="750" spans="8:31">
      <c r="H750" s="196"/>
      <c r="I750" s="196"/>
      <c r="J750" s="196"/>
      <c r="V750" s="17"/>
      <c r="AC750" s="195"/>
      <c r="AD750" s="195"/>
      <c r="AE750" s="19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>
      <c r="H795" s="196"/>
      <c r="I795" s="196"/>
      <c r="J795" s="196"/>
      <c r="V795" s="17"/>
      <c r="AA795" s="196"/>
      <c r="AB795" s="196"/>
      <c r="AC795" s="19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9" t="str">
        <f>IF(Y804&lt;0,"NO PAGAR","COBRAR'")</f>
        <v>COBRAR'</v>
      </c>
      <c r="Y805" s="19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9" t="str">
        <f>IF(C804&lt;0,"NO PAGAR","COBRAR'")</f>
        <v>COBRAR'</v>
      </c>
      <c r="C806" s="19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5" t="s">
        <v>29</v>
      </c>
      <c r="AD841" s="195"/>
      <c r="AE841" s="195"/>
    </row>
    <row r="842" spans="2:41">
      <c r="H842" s="196" t="s">
        <v>28</v>
      </c>
      <c r="I842" s="196"/>
      <c r="J842" s="196"/>
      <c r="V842" s="17"/>
      <c r="AC842" s="195"/>
      <c r="AD842" s="195"/>
      <c r="AE842" s="195"/>
    </row>
    <row r="843" spans="2:41">
      <c r="H843" s="196"/>
      <c r="I843" s="196"/>
      <c r="J843" s="196"/>
      <c r="V843" s="17"/>
      <c r="AC843" s="195"/>
      <c r="AD843" s="195"/>
      <c r="AE843" s="19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>
      <c r="H888" s="196"/>
      <c r="I888" s="196"/>
      <c r="J888" s="196"/>
      <c r="V888" s="17"/>
      <c r="AA888" s="196"/>
      <c r="AB888" s="196"/>
      <c r="AC888" s="19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9" t="str">
        <f>IF(Y897&lt;0,"NO PAGAR","COBRAR'")</f>
        <v>COBRAR'</v>
      </c>
      <c r="Y898" s="19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9" t="str">
        <f>IF(C897&lt;0,"NO PAGAR","COBRAR'")</f>
        <v>COBRAR'</v>
      </c>
      <c r="C899" s="19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5" t="s">
        <v>29</v>
      </c>
      <c r="AD935" s="195"/>
      <c r="AE935" s="195"/>
    </row>
    <row r="936" spans="2:41">
      <c r="H936" s="196" t="s">
        <v>28</v>
      </c>
      <c r="I936" s="196"/>
      <c r="J936" s="196"/>
      <c r="V936" s="17"/>
      <c r="AC936" s="195"/>
      <c r="AD936" s="195"/>
      <c r="AE936" s="195"/>
    </row>
    <row r="937" spans="2:41">
      <c r="H937" s="196"/>
      <c r="I937" s="196"/>
      <c r="J937" s="196"/>
      <c r="V937" s="17"/>
      <c r="AC937" s="195"/>
      <c r="AD937" s="195"/>
      <c r="AE937" s="19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>
      <c r="H982" s="196"/>
      <c r="I982" s="196"/>
      <c r="J982" s="196"/>
      <c r="V982" s="17"/>
      <c r="AA982" s="196"/>
      <c r="AB982" s="196"/>
      <c r="AC982" s="19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9" t="str">
        <f>IF(Y991&lt;0,"NO PAGAR","COBRAR'")</f>
        <v>COBRAR'</v>
      </c>
      <c r="Y992" s="19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9" t="str">
        <f>IF(C991&lt;0,"NO PAGAR","COBRAR'")</f>
        <v>COBRAR'</v>
      </c>
      <c r="C993" s="19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5" t="s">
        <v>29</v>
      </c>
      <c r="AD1028" s="195"/>
      <c r="AE1028" s="195"/>
    </row>
    <row r="1029" spans="2:41">
      <c r="H1029" s="196" t="s">
        <v>28</v>
      </c>
      <c r="I1029" s="196"/>
      <c r="J1029" s="196"/>
      <c r="V1029" s="17"/>
      <c r="AC1029" s="195"/>
      <c r="AD1029" s="195"/>
      <c r="AE1029" s="195"/>
    </row>
    <row r="1030" spans="2:41">
      <c r="H1030" s="196"/>
      <c r="I1030" s="196"/>
      <c r="J1030" s="196"/>
      <c r="V1030" s="17"/>
      <c r="AC1030" s="195"/>
      <c r="AD1030" s="195"/>
      <c r="AE1030" s="19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>
      <c r="H1075" s="196"/>
      <c r="I1075" s="196"/>
      <c r="J1075" s="196"/>
      <c r="V1075" s="17"/>
      <c r="AA1075" s="196"/>
      <c r="AB1075" s="196"/>
      <c r="AC1075" s="19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9" t="str">
        <f>IF(Y1084&lt;0,"NO PAGAR","COBRAR'")</f>
        <v>COBRAR'</v>
      </c>
      <c r="Y1085" s="19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9" t="str">
        <f>IF(C1084&lt;0,"NO PAGAR","COBRAR'")</f>
        <v>COBRAR'</v>
      </c>
      <c r="C1086" s="19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COBRAR'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COBRAR'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5" t="s">
        <v>29</v>
      </c>
      <c r="AD468" s="195"/>
      <c r="AE468" s="195"/>
    </row>
    <row r="469" spans="2:41">
      <c r="H469" s="196" t="s">
        <v>28</v>
      </c>
      <c r="I469" s="196"/>
      <c r="J469" s="196"/>
      <c r="V469" s="17"/>
      <c r="AC469" s="195"/>
      <c r="AD469" s="195"/>
      <c r="AE469" s="195"/>
    </row>
    <row r="470" spans="2:41">
      <c r="H470" s="196"/>
      <c r="I470" s="196"/>
      <c r="J470" s="196"/>
      <c r="V470" s="17"/>
      <c r="AC470" s="195"/>
      <c r="AD470" s="195"/>
      <c r="AE470" s="19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>
      <c r="H515" s="196"/>
      <c r="I515" s="196"/>
      <c r="J515" s="196"/>
      <c r="V515" s="17"/>
      <c r="AA515" s="196"/>
      <c r="AB515" s="196"/>
      <c r="AC515" s="19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9" t="str">
        <f>IF(Y524&lt;0,"NO PAGAR","COBRAR'")</f>
        <v>COBRAR'</v>
      </c>
      <c r="Y525" s="19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9" t="str">
        <f>IF(C524&lt;0,"NO PAGAR","COBRAR'")</f>
        <v>COBRAR'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5" t="s">
        <v>29</v>
      </c>
      <c r="AD567" s="195"/>
      <c r="AE567" s="195"/>
    </row>
    <row r="568" spans="2:41">
      <c r="H568" s="196" t="s">
        <v>28</v>
      </c>
      <c r="I568" s="196"/>
      <c r="J568" s="196"/>
      <c r="V568" s="17"/>
      <c r="AC568" s="195"/>
      <c r="AD568" s="195"/>
      <c r="AE568" s="195"/>
    </row>
    <row r="569" spans="2:41">
      <c r="H569" s="196"/>
      <c r="I569" s="196"/>
      <c r="J569" s="196"/>
      <c r="V569" s="17"/>
      <c r="AC569" s="195"/>
      <c r="AD569" s="195"/>
      <c r="AE569" s="19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>
      <c r="H614" s="196"/>
      <c r="I614" s="196"/>
      <c r="J614" s="196"/>
      <c r="V614" s="17"/>
      <c r="AA614" s="196"/>
      <c r="AB614" s="196"/>
      <c r="AC614" s="19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tr">
        <f>IF(Y623&lt;0,"NO PAGAR","COBRAR'")</f>
        <v>COBRAR'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9" t="str">
        <f>IF(C623&lt;0,"NO PAGAR","COBRAR'")</f>
        <v>COBRAR'</v>
      </c>
      <c r="C625" s="19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5" t="s">
        <v>29</v>
      </c>
      <c r="AD660" s="195"/>
      <c r="AE660" s="195"/>
    </row>
    <row r="661" spans="2:41">
      <c r="H661" s="196" t="s">
        <v>28</v>
      </c>
      <c r="I661" s="196"/>
      <c r="J661" s="196"/>
      <c r="V661" s="17"/>
      <c r="AC661" s="195"/>
      <c r="AD661" s="195"/>
      <c r="AE661" s="195"/>
    </row>
    <row r="662" spans="2:41">
      <c r="H662" s="196"/>
      <c r="I662" s="196"/>
      <c r="J662" s="196"/>
      <c r="V662" s="17"/>
      <c r="AC662" s="195"/>
      <c r="AD662" s="195"/>
      <c r="AE662" s="19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>
      <c r="H707" s="196"/>
      <c r="I707" s="196"/>
      <c r="J707" s="196"/>
      <c r="V707" s="17"/>
      <c r="AA707" s="196"/>
      <c r="AB707" s="196"/>
      <c r="AC707" s="19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9" t="str">
        <f>IF(Y716&lt;0,"NO PAGAR","COBRAR'")</f>
        <v>COBRAR'</v>
      </c>
      <c r="Y717" s="19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9" t="str">
        <f>IF(C716&lt;0,"NO PAGAR","COBRAR'")</f>
        <v>COBRAR'</v>
      </c>
      <c r="C718" s="19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5" t="s">
        <v>29</v>
      </c>
      <c r="AD753" s="195"/>
      <c r="AE753" s="195"/>
    </row>
    <row r="754" spans="2:41">
      <c r="H754" s="196" t="s">
        <v>28</v>
      </c>
      <c r="I754" s="196"/>
      <c r="J754" s="196"/>
      <c r="V754" s="17"/>
      <c r="AC754" s="195"/>
      <c r="AD754" s="195"/>
      <c r="AE754" s="195"/>
    </row>
    <row r="755" spans="2:41">
      <c r="H755" s="196"/>
      <c r="I755" s="196"/>
      <c r="J755" s="196"/>
      <c r="V755" s="17"/>
      <c r="AC755" s="195"/>
      <c r="AD755" s="195"/>
      <c r="AE755" s="19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>
      <c r="H800" s="196"/>
      <c r="I800" s="196"/>
      <c r="J800" s="196"/>
      <c r="V800" s="17"/>
      <c r="AA800" s="196"/>
      <c r="AB800" s="196"/>
      <c r="AC800" s="19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9" t="str">
        <f>IF(Y809&lt;0,"NO PAGAR","COBRAR'")</f>
        <v>COBRAR'</v>
      </c>
      <c r="Y810" s="19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9" t="str">
        <f>IF(C809&lt;0,"NO PAGAR","COBRAR'")</f>
        <v>COBRAR'</v>
      </c>
      <c r="C811" s="19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5" t="s">
        <v>29</v>
      </c>
      <c r="AD846" s="195"/>
      <c r="AE846" s="195"/>
    </row>
    <row r="847" spans="5:31">
      <c r="H847" s="196" t="s">
        <v>28</v>
      </c>
      <c r="I847" s="196"/>
      <c r="J847" s="196"/>
      <c r="V847" s="17"/>
      <c r="AC847" s="195"/>
      <c r="AD847" s="195"/>
      <c r="AE847" s="195"/>
    </row>
    <row r="848" spans="5:31">
      <c r="H848" s="196"/>
      <c r="I848" s="196"/>
      <c r="J848" s="196"/>
      <c r="V848" s="17"/>
      <c r="AC848" s="195"/>
      <c r="AD848" s="195"/>
      <c r="AE848" s="19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>
      <c r="H893" s="196"/>
      <c r="I893" s="196"/>
      <c r="J893" s="196"/>
      <c r="V893" s="17"/>
      <c r="AA893" s="196"/>
      <c r="AB893" s="196"/>
      <c r="AC893" s="19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9" t="str">
        <f>IF(Y902&lt;0,"NO PAGAR","COBRAR'")</f>
        <v>COBRAR'</v>
      </c>
      <c r="Y903" s="19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9" t="str">
        <f>IF(C902&lt;0,"NO PAGAR","COBRAR'")</f>
        <v>COBRAR'</v>
      </c>
      <c r="C904" s="19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5" t="s">
        <v>29</v>
      </c>
      <c r="AD940" s="195"/>
      <c r="AE940" s="195"/>
    </row>
    <row r="941" spans="8:31">
      <c r="H941" s="196" t="s">
        <v>28</v>
      </c>
      <c r="I941" s="196"/>
      <c r="J941" s="196"/>
      <c r="V941" s="17"/>
      <c r="AC941" s="195"/>
      <c r="AD941" s="195"/>
      <c r="AE941" s="195"/>
    </row>
    <row r="942" spans="8:31">
      <c r="H942" s="196"/>
      <c r="I942" s="196"/>
      <c r="J942" s="196"/>
      <c r="V942" s="17"/>
      <c r="AC942" s="195"/>
      <c r="AD942" s="195"/>
      <c r="AE942" s="19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>
      <c r="H987" s="196"/>
      <c r="I987" s="196"/>
      <c r="J987" s="196"/>
      <c r="V987" s="17"/>
      <c r="AA987" s="196"/>
      <c r="AB987" s="196"/>
      <c r="AC987" s="19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9" t="str">
        <f>IF(Y996&lt;0,"NO PAGAR","COBRAR'")</f>
        <v>COBRAR'</v>
      </c>
      <c r="Y997" s="19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9" t="str">
        <f>IF(C996&lt;0,"NO PAGAR","COBRAR'")</f>
        <v>COBRAR'</v>
      </c>
      <c r="C998" s="19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5" t="s">
        <v>29</v>
      </c>
      <c r="AD1033" s="195"/>
      <c r="AE1033" s="195"/>
    </row>
    <row r="1034" spans="2:41">
      <c r="H1034" s="196" t="s">
        <v>28</v>
      </c>
      <c r="I1034" s="196"/>
      <c r="J1034" s="196"/>
      <c r="V1034" s="17"/>
      <c r="AC1034" s="195"/>
      <c r="AD1034" s="195"/>
      <c r="AE1034" s="195"/>
    </row>
    <row r="1035" spans="2:41">
      <c r="H1035" s="196"/>
      <c r="I1035" s="196"/>
      <c r="J1035" s="196"/>
      <c r="V1035" s="17"/>
      <c r="AC1035" s="195"/>
      <c r="AD1035" s="195"/>
      <c r="AE1035" s="19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>
      <c r="H1080" s="196"/>
      <c r="I1080" s="196"/>
      <c r="J1080" s="196"/>
      <c r="V1080" s="17"/>
      <c r="AA1080" s="196"/>
      <c r="AB1080" s="196"/>
      <c r="AC1080" s="19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9" t="str">
        <f>IF(Y1089&lt;0,"NO PAGAR","COBRAR'")</f>
        <v>COBRAR'</v>
      </c>
      <c r="Y1090" s="19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9" t="str">
        <f>IF(C1089&lt;0,"NO PAGAR","COBRAR'")</f>
        <v>COBRAR'</v>
      </c>
      <c r="C1091" s="19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S722" workbookViewId="0">
      <selection activeCell="AE732" sqref="AE73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COBRAR'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5" t="s">
        <v>29</v>
      </c>
      <c r="AD373" s="195"/>
      <c r="AE373" s="195"/>
    </row>
    <row r="374" spans="2:41">
      <c r="H374" s="196" t="s">
        <v>28</v>
      </c>
      <c r="I374" s="196"/>
      <c r="J374" s="196"/>
      <c r="V374" s="17"/>
      <c r="AC374" s="195"/>
      <c r="AD374" s="195"/>
      <c r="AE374" s="195"/>
    </row>
    <row r="375" spans="2:41">
      <c r="H375" s="196"/>
      <c r="I375" s="196"/>
      <c r="J375" s="196"/>
      <c r="V375" s="17"/>
      <c r="AC375" s="195"/>
      <c r="AD375" s="195"/>
      <c r="AE375" s="19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>
      <c r="H415" s="196"/>
      <c r="I415" s="196"/>
      <c r="J415" s="196"/>
      <c r="V415" s="17"/>
      <c r="AA415" s="196"/>
      <c r="AB415" s="196"/>
      <c r="AC415" s="19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IF(B1185="PAGADO",0,C424)</f>
        <v>0</v>
      </c>
      <c r="AA419" s="197" t="s">
        <v>848</v>
      </c>
      <c r="AB419" s="197"/>
      <c r="AC419" s="197"/>
      <c r="AD419" s="19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tr">
        <f>IF(Y424&lt;0,"NO PAGAR","COBRAR'")</f>
        <v>COBRAR'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9" t="str">
        <f>IF(C424&lt;0,"NO PAGAR","COBRAR'")</f>
        <v>COBRAR'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5" t="s">
        <v>29</v>
      </c>
      <c r="AD458" s="195"/>
      <c r="AE458" s="195"/>
    </row>
    <row r="459" spans="2:31">
      <c r="H459" s="196" t="s">
        <v>28</v>
      </c>
      <c r="I459" s="196"/>
      <c r="J459" s="196"/>
      <c r="V459" s="17"/>
      <c r="AC459" s="195"/>
      <c r="AD459" s="195"/>
      <c r="AE459" s="195"/>
    </row>
    <row r="460" spans="2:31">
      <c r="H460" s="196"/>
      <c r="I460" s="196"/>
      <c r="J460" s="196"/>
      <c r="V460" s="17"/>
      <c r="AC460" s="195"/>
      <c r="AD460" s="195"/>
      <c r="AE460" s="19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>
      <c r="H505" s="196"/>
      <c r="I505" s="196"/>
      <c r="J505" s="196"/>
      <c r="V505" s="17"/>
      <c r="AA505" s="196"/>
      <c r="AB505" s="196"/>
      <c r="AC505" s="19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IF(B1282="PAGADO",0,C514)</f>
        <v>0</v>
      </c>
      <c r="AA509" s="197" t="s">
        <v>848</v>
      </c>
      <c r="AB509" s="197"/>
      <c r="AC509" s="197"/>
      <c r="AD509" s="19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9" t="str">
        <f>IF(Y514&lt;0,"NO PAGAR","COBRAR'")</f>
        <v>COBRAR'</v>
      </c>
      <c r="Y515" s="19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9" t="str">
        <f>IF(C514&lt;0,"NO PAGAR","COBRAR'")</f>
        <v>COBRAR'</v>
      </c>
      <c r="C516" s="19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5" t="s">
        <v>29</v>
      </c>
      <c r="AD550" s="195"/>
      <c r="AE550" s="195"/>
    </row>
    <row r="551" spans="2:41">
      <c r="H551" s="196" t="s">
        <v>28</v>
      </c>
      <c r="I551" s="196"/>
      <c r="J551" s="196"/>
      <c r="V551" s="17"/>
      <c r="AC551" s="195"/>
      <c r="AD551" s="195"/>
      <c r="AE551" s="195"/>
    </row>
    <row r="552" spans="2:41">
      <c r="H552" s="196"/>
      <c r="I552" s="196"/>
      <c r="J552" s="196"/>
      <c r="V552" s="17"/>
      <c r="AC552" s="195"/>
      <c r="AD552" s="195"/>
      <c r="AE552" s="19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>
      <c r="H592" s="196"/>
      <c r="I592" s="196"/>
      <c r="J592" s="196"/>
      <c r="V592" s="17"/>
      <c r="AA592" s="196"/>
      <c r="AB592" s="196"/>
      <c r="AC592" s="19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IF(B1381="PAGADO",0,C601)</f>
        <v>0</v>
      </c>
      <c r="AA596" s="197" t="s">
        <v>20</v>
      </c>
      <c r="AB596" s="197"/>
      <c r="AC596" s="197"/>
      <c r="AD596" s="19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9" t="str">
        <f>IF(Y601&lt;0,"NO PAGAR","COBRAR'")</f>
        <v>COBRAR'</v>
      </c>
      <c r="Y602" s="19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9" t="str">
        <f>IF(C601&lt;0,"NO PAGAR","COBRAR'")</f>
        <v>COBRAR'</v>
      </c>
      <c r="C603" s="19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5" t="s">
        <v>29</v>
      </c>
      <c r="AD638" s="195"/>
      <c r="AE638" s="195"/>
    </row>
    <row r="639" spans="5:31">
      <c r="H639" s="196" t="s">
        <v>28</v>
      </c>
      <c r="I639" s="196"/>
      <c r="J639" s="196"/>
      <c r="V639" s="17"/>
      <c r="AC639" s="195"/>
      <c r="AD639" s="195"/>
      <c r="AE639" s="195"/>
    </row>
    <row r="640" spans="5:31">
      <c r="H640" s="196"/>
      <c r="I640" s="196"/>
      <c r="J640" s="196"/>
      <c r="V640" s="17"/>
      <c r="AC640" s="195"/>
      <c r="AD640" s="195"/>
      <c r="AE640" s="19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5" t="s">
        <v>29</v>
      </c>
      <c r="AD722" s="195"/>
      <c r="AE722" s="195"/>
    </row>
    <row r="723" spans="2:41">
      <c r="H723" s="196" t="s">
        <v>28</v>
      </c>
      <c r="I723" s="196"/>
      <c r="J723" s="196"/>
      <c r="V723" s="17"/>
      <c r="AC723" s="195"/>
      <c r="AD723" s="195"/>
      <c r="AE723" s="195"/>
    </row>
    <row r="724" spans="2:41">
      <c r="H724" s="196"/>
      <c r="I724" s="196"/>
      <c r="J724" s="196"/>
      <c r="V724" s="17"/>
      <c r="AC724" s="195"/>
      <c r="AD724" s="195"/>
      <c r="AE724" s="195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32</v>
      </c>
      <c r="Y728" s="20">
        <f>IF(B728="PAGADO",0,C733)</f>
        <v>0</v>
      </c>
      <c r="AA728" s="197" t="s">
        <v>1372</v>
      </c>
      <c r="AB728" s="197"/>
      <c r="AC728" s="197"/>
      <c r="AD728" s="19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>
      <c r="H763" s="196"/>
      <c r="I763" s="196"/>
      <c r="J763" s="196"/>
      <c r="V763" s="17"/>
      <c r="AA763" s="196"/>
      <c r="AB763" s="196"/>
      <c r="AC763" s="19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490</v>
      </c>
      <c r="E767" s="197" t="s">
        <v>20</v>
      </c>
      <c r="F767" s="197"/>
      <c r="G767" s="197"/>
      <c r="H767" s="197"/>
      <c r="V767" s="17"/>
      <c r="X767" s="23" t="s">
        <v>32</v>
      </c>
      <c r="Y767" s="20">
        <f>IF(B1567="PAGADO",0,C772)</f>
        <v>490</v>
      </c>
      <c r="AA767" s="197" t="s">
        <v>20</v>
      </c>
      <c r="AB767" s="197"/>
      <c r="AC767" s="197"/>
      <c r="AD767" s="197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9" t="str">
        <f>IF(Y772&lt;0,"NO PAGAR","COBRAR'")</f>
        <v>COBRAR'</v>
      </c>
      <c r="Y773" s="19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9" t="str">
        <f>IF(C772&lt;0,"NO PAGAR","COBRAR'")</f>
        <v>COBRAR'</v>
      </c>
      <c r="C774" s="19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5" t="s">
        <v>29</v>
      </c>
      <c r="AD809" s="195"/>
      <c r="AE809" s="195"/>
    </row>
    <row r="810" spans="2:41">
      <c r="H810" s="196" t="s">
        <v>28</v>
      </c>
      <c r="I810" s="196"/>
      <c r="J810" s="196"/>
      <c r="V810" s="17"/>
      <c r="AC810" s="195"/>
      <c r="AD810" s="195"/>
      <c r="AE810" s="195"/>
    </row>
    <row r="811" spans="2:41">
      <c r="H811" s="196"/>
      <c r="I811" s="196"/>
      <c r="J811" s="196"/>
      <c r="V811" s="17"/>
      <c r="AC811" s="195"/>
      <c r="AD811" s="195"/>
      <c r="AE811" s="195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490</v>
      </c>
      <c r="E815" s="197" t="s">
        <v>20</v>
      </c>
      <c r="F815" s="197"/>
      <c r="G815" s="197"/>
      <c r="H815" s="197"/>
      <c r="V815" s="17"/>
      <c r="X815" s="23" t="s">
        <v>32</v>
      </c>
      <c r="Y815" s="20">
        <f>IF(B815="PAGADO",0,C820)</f>
        <v>490</v>
      </c>
      <c r="AA815" s="197" t="s">
        <v>20</v>
      </c>
      <c r="AB815" s="197"/>
      <c r="AC815" s="197"/>
      <c r="AD815" s="197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8" t="str">
        <f>IF(C820&lt;0,"NO PAGAR","COBRAR")</f>
        <v>COBRAR</v>
      </c>
      <c r="C821" s="198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8" t="str">
        <f>IF(Y820&lt;0,"NO PAGAR","COBRAR")</f>
        <v>COBRAR</v>
      </c>
      <c r="Y821" s="198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6" t="s">
        <v>30</v>
      </c>
      <c r="I855" s="196"/>
      <c r="J855" s="196"/>
      <c r="V855" s="17"/>
      <c r="AA855" s="196" t="s">
        <v>31</v>
      </c>
      <c r="AB855" s="196"/>
      <c r="AC855" s="196"/>
    </row>
    <row r="856" spans="1:43">
      <c r="H856" s="196"/>
      <c r="I856" s="196"/>
      <c r="J856" s="196"/>
      <c r="V856" s="17"/>
      <c r="AA856" s="196"/>
      <c r="AB856" s="196"/>
      <c r="AC856" s="196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490</v>
      </c>
      <c r="E860" s="197" t="s">
        <v>20</v>
      </c>
      <c r="F860" s="197"/>
      <c r="G860" s="197"/>
      <c r="H860" s="197"/>
      <c r="V860" s="17"/>
      <c r="X860" s="23" t="s">
        <v>32</v>
      </c>
      <c r="Y860" s="20">
        <f>IF(B1660="PAGADO",0,C865)</f>
        <v>490</v>
      </c>
      <c r="AA860" s="197" t="s">
        <v>20</v>
      </c>
      <c r="AB860" s="197"/>
      <c r="AC860" s="197"/>
      <c r="AD860" s="197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9" t="str">
        <f>IF(Y865&lt;0,"NO PAGAR","COBRAR'")</f>
        <v>COBRAR'</v>
      </c>
      <c r="Y866" s="19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9" t="str">
        <f>IF(C865&lt;0,"NO PAGAR","COBRAR'")</f>
        <v>COBRAR'</v>
      </c>
      <c r="C867" s="19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5" t="s">
        <v>29</v>
      </c>
      <c r="AD903" s="195"/>
      <c r="AE903" s="195"/>
    </row>
    <row r="904" spans="2:41">
      <c r="H904" s="196" t="s">
        <v>28</v>
      </c>
      <c r="I904" s="196"/>
      <c r="J904" s="196"/>
      <c r="V904" s="17"/>
      <c r="AC904" s="195"/>
      <c r="AD904" s="195"/>
      <c r="AE904" s="195"/>
    </row>
    <row r="905" spans="2:41">
      <c r="H905" s="196"/>
      <c r="I905" s="196"/>
      <c r="J905" s="196"/>
      <c r="V905" s="17"/>
      <c r="AC905" s="195"/>
      <c r="AD905" s="195"/>
      <c r="AE905" s="195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490</v>
      </c>
      <c r="E909" s="197" t="s">
        <v>20</v>
      </c>
      <c r="F909" s="197"/>
      <c r="G909" s="197"/>
      <c r="H909" s="197"/>
      <c r="V909" s="17"/>
      <c r="X909" s="23" t="s">
        <v>32</v>
      </c>
      <c r="Y909" s="20">
        <f>IF(B909="PAGADO",0,C914)</f>
        <v>490</v>
      </c>
      <c r="AA909" s="197" t="s">
        <v>20</v>
      </c>
      <c r="AB909" s="197"/>
      <c r="AC909" s="197"/>
      <c r="AD909" s="197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8" t="str">
        <f>IF(C914&lt;0,"NO PAGAR","COBRAR")</f>
        <v>COBRAR</v>
      </c>
      <c r="C915" s="198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8" t="str">
        <f>IF(Y914&lt;0,"NO PAGAR","COBRAR")</f>
        <v>COBRAR</v>
      </c>
      <c r="Y915" s="198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6" t="s">
        <v>30</v>
      </c>
      <c r="I949" s="196"/>
      <c r="J949" s="196"/>
      <c r="V949" s="17"/>
      <c r="AA949" s="196" t="s">
        <v>31</v>
      </c>
      <c r="AB949" s="196"/>
      <c r="AC949" s="196"/>
    </row>
    <row r="950" spans="1:43">
      <c r="H950" s="196"/>
      <c r="I950" s="196"/>
      <c r="J950" s="196"/>
      <c r="V950" s="17"/>
      <c r="AA950" s="196"/>
      <c r="AB950" s="196"/>
      <c r="AC950" s="196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490</v>
      </c>
      <c r="E954" s="197" t="s">
        <v>20</v>
      </c>
      <c r="F954" s="197"/>
      <c r="G954" s="197"/>
      <c r="H954" s="197"/>
      <c r="V954" s="17"/>
      <c r="X954" s="23" t="s">
        <v>32</v>
      </c>
      <c r="Y954" s="20">
        <f>IF(B1754="PAGADO",0,C959)</f>
        <v>490</v>
      </c>
      <c r="AA954" s="197" t="s">
        <v>20</v>
      </c>
      <c r="AB954" s="197"/>
      <c r="AC954" s="197"/>
      <c r="AD954" s="197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9" t="str">
        <f>IF(Y959&lt;0,"NO PAGAR","COBRAR'")</f>
        <v>COBRAR'</v>
      </c>
      <c r="Y960" s="19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9" t="str">
        <f>IF(C959&lt;0,"NO PAGAR","COBRAR'")</f>
        <v>COBRAR'</v>
      </c>
      <c r="C961" s="19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5" t="s">
        <v>29</v>
      </c>
      <c r="AD996" s="195"/>
      <c r="AE996" s="195"/>
    </row>
    <row r="997" spans="2:41">
      <c r="H997" s="196" t="s">
        <v>28</v>
      </c>
      <c r="I997" s="196"/>
      <c r="J997" s="196"/>
      <c r="V997" s="17"/>
      <c r="AC997" s="195"/>
      <c r="AD997" s="195"/>
      <c r="AE997" s="195"/>
    </row>
    <row r="998" spans="2:41">
      <c r="H998" s="196"/>
      <c r="I998" s="196"/>
      <c r="J998" s="196"/>
      <c r="V998" s="17"/>
      <c r="AC998" s="195"/>
      <c r="AD998" s="195"/>
      <c r="AE998" s="195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490</v>
      </c>
      <c r="E1002" s="197" t="s">
        <v>20</v>
      </c>
      <c r="F1002" s="197"/>
      <c r="G1002" s="197"/>
      <c r="H1002" s="197"/>
      <c r="V1002" s="17"/>
      <c r="X1002" s="23" t="s">
        <v>32</v>
      </c>
      <c r="Y1002" s="20">
        <f>IF(B1002="PAGADO",0,C1007)</f>
        <v>490</v>
      </c>
      <c r="AA1002" s="197" t="s">
        <v>20</v>
      </c>
      <c r="AB1002" s="197"/>
      <c r="AC1002" s="197"/>
      <c r="AD1002" s="197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8" t="str">
        <f>IF(C1007&lt;0,"NO PAGAR","COBRAR")</f>
        <v>COBRAR</v>
      </c>
      <c r="C1008" s="19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8" t="str">
        <f>IF(Y1007&lt;0,"NO PAGAR","COBRAR")</f>
        <v>COBRAR</v>
      </c>
      <c r="Y1008" s="19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6" t="s">
        <v>30</v>
      </c>
      <c r="I1042" s="196"/>
      <c r="J1042" s="196"/>
      <c r="V1042" s="17"/>
      <c r="AA1042" s="196" t="s">
        <v>31</v>
      </c>
      <c r="AB1042" s="196"/>
      <c r="AC1042" s="196"/>
    </row>
    <row r="1043" spans="2:41">
      <c r="H1043" s="196"/>
      <c r="I1043" s="196"/>
      <c r="J1043" s="196"/>
      <c r="V1043" s="17"/>
      <c r="AA1043" s="196"/>
      <c r="AB1043" s="196"/>
      <c r="AC1043" s="196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490</v>
      </c>
      <c r="E1047" s="197" t="s">
        <v>20</v>
      </c>
      <c r="F1047" s="197"/>
      <c r="G1047" s="197"/>
      <c r="H1047" s="197"/>
      <c r="V1047" s="17"/>
      <c r="X1047" s="23" t="s">
        <v>32</v>
      </c>
      <c r="Y1047" s="20">
        <f>IF(B1847="PAGADO",0,C1052)</f>
        <v>490</v>
      </c>
      <c r="AA1047" s="197" t="s">
        <v>20</v>
      </c>
      <c r="AB1047" s="197"/>
      <c r="AC1047" s="197"/>
      <c r="AD1047" s="197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9" t="str">
        <f>IF(Y1052&lt;0,"NO PAGAR","COBRAR'")</f>
        <v>COBRAR'</v>
      </c>
      <c r="Y1053" s="19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9" t="str">
        <f>IF(C1052&lt;0,"NO PAGAR","COBRAR'")</f>
        <v>COBRAR'</v>
      </c>
      <c r="C1054" s="19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S718" zoomScale="70" zoomScaleNormal="70" workbookViewId="0">
      <selection activeCell="AA729" sqref="AA72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5" t="s">
        <v>29</v>
      </c>
      <c r="AD93" s="195"/>
      <c r="AE93" s="195"/>
    </row>
    <row r="94" spans="2:31">
      <c r="H94" s="196" t="s">
        <v>28</v>
      </c>
      <c r="I94" s="196"/>
      <c r="J94" s="196"/>
      <c r="V94" s="17"/>
      <c r="AC94" s="195"/>
      <c r="AD94" s="195"/>
      <c r="AE94" s="195"/>
    </row>
    <row r="95" spans="2:31">
      <c r="H95" s="196"/>
      <c r="I95" s="196"/>
      <c r="J95" s="196"/>
      <c r="V95" s="17"/>
      <c r="AC95" s="195"/>
      <c r="AD95" s="195"/>
      <c r="AE95" s="19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COBRAR'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COBRAR'</v>
      </c>
      <c r="C143" s="19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5" t="s">
        <v>29</v>
      </c>
      <c r="AD179" s="195"/>
      <c r="AE179" s="195"/>
    </row>
    <row r="180" spans="2:41">
      <c r="H180" s="196" t="s">
        <v>28</v>
      </c>
      <c r="I180" s="196"/>
      <c r="J180" s="196"/>
      <c r="V180" s="17"/>
      <c r="AC180" s="195"/>
      <c r="AD180" s="195"/>
      <c r="AE180" s="195"/>
    </row>
    <row r="181" spans="2:41">
      <c r="H181" s="196"/>
      <c r="I181" s="196"/>
      <c r="J181" s="196"/>
      <c r="V181" s="17"/>
      <c r="AC181" s="195"/>
      <c r="AD181" s="195"/>
      <c r="AE181" s="19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>
      <c r="H226" s="196"/>
      <c r="I226" s="196"/>
      <c r="J226" s="196"/>
      <c r="V226" s="17"/>
      <c r="AA226" s="196"/>
      <c r="AB226" s="196"/>
      <c r="AC226" s="19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9" t="str">
        <f>IF(Y235&lt;0,"NO PAGAR","COBRAR'")</f>
        <v>COBRAR'</v>
      </c>
      <c r="Y236" s="19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9" t="str">
        <f>IF(C235&lt;0,"NO PAGAR","COBRAR'")</f>
        <v>COBRAR'</v>
      </c>
      <c r="C237" s="19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5" t="s">
        <v>29</v>
      </c>
      <c r="AD271" s="195"/>
      <c r="AE271" s="195"/>
    </row>
    <row r="272" spans="2:31">
      <c r="H272" s="196" t="s">
        <v>28</v>
      </c>
      <c r="I272" s="196"/>
      <c r="J272" s="196"/>
      <c r="V272" s="17"/>
      <c r="AC272" s="195"/>
      <c r="AD272" s="195"/>
      <c r="AE272" s="195"/>
    </row>
    <row r="273" spans="2:41">
      <c r="H273" s="196"/>
      <c r="I273" s="196"/>
      <c r="J273" s="196"/>
      <c r="V273" s="17"/>
      <c r="AC273" s="195"/>
      <c r="AD273" s="195"/>
      <c r="AE273" s="19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>
      <c r="H318" s="196"/>
      <c r="I318" s="196"/>
      <c r="J318" s="196"/>
      <c r="V318" s="17"/>
      <c r="AA318" s="196"/>
      <c r="AB318" s="196"/>
      <c r="AC318" s="19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9" t="str">
        <f>IF(Y327&lt;0,"NO PAGAR","COBRAR'")</f>
        <v>COBRAR'</v>
      </c>
      <c r="Y328" s="19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9" t="str">
        <f>IF(C327&lt;0,"NO PAGAR","COBRAR'")</f>
        <v>COBRAR'</v>
      </c>
      <c r="C329" s="19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5" t="s">
        <v>29</v>
      </c>
      <c r="AD364" s="195"/>
      <c r="AE364" s="195"/>
    </row>
    <row r="365" spans="8:31">
      <c r="H365" s="196" t="s">
        <v>28</v>
      </c>
      <c r="I365" s="196"/>
      <c r="J365" s="196"/>
      <c r="V365" s="17"/>
      <c r="AC365" s="195"/>
      <c r="AD365" s="195"/>
      <c r="AE365" s="195"/>
    </row>
    <row r="366" spans="8:31">
      <c r="H366" s="196"/>
      <c r="I366" s="196"/>
      <c r="J366" s="196"/>
      <c r="V366" s="17"/>
      <c r="AC366" s="195"/>
      <c r="AD366" s="195"/>
      <c r="AE366" s="19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>
      <c r="H411" s="196"/>
      <c r="I411" s="196"/>
      <c r="J411" s="196"/>
      <c r="V411" s="17"/>
      <c r="AA411" s="196"/>
      <c r="AB411" s="196"/>
      <c r="AC411" s="19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COBRAR'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5" t="s">
        <v>29</v>
      </c>
      <c r="AD454" s="195"/>
      <c r="AE454" s="195"/>
    </row>
    <row r="455" spans="2:41">
      <c r="H455" s="196" t="s">
        <v>28</v>
      </c>
      <c r="I455" s="196"/>
      <c r="J455" s="196"/>
      <c r="V455" s="17"/>
      <c r="AC455" s="195"/>
      <c r="AD455" s="195"/>
      <c r="AE455" s="195"/>
    </row>
    <row r="456" spans="2:41">
      <c r="H456" s="196"/>
      <c r="I456" s="196"/>
      <c r="J456" s="196"/>
      <c r="V456" s="17"/>
      <c r="AC456" s="195"/>
      <c r="AD456" s="195"/>
      <c r="AE456" s="19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>
      <c r="H501" s="196"/>
      <c r="I501" s="196"/>
      <c r="J501" s="196"/>
      <c r="V501" s="17"/>
      <c r="AA501" s="196"/>
      <c r="AB501" s="196"/>
      <c r="AC501" s="19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tr">
        <f>IF(Y510&lt;0,"NO PAGAR","COBRAR'")</f>
        <v>COBRAR'</v>
      </c>
      <c r="Y511" s="19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9" t="s">
        <v>993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>
      <c r="H593" s="196"/>
      <c r="I593" s="196"/>
      <c r="J593" s="196"/>
      <c r="V593" s="17"/>
      <c r="AA593" s="196"/>
      <c r="AB593" s="196"/>
      <c r="AC593" s="19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9" t="str">
        <f>IF(Y602&lt;0,"NO PAGAR","COBRAR'")</f>
        <v>COBRAR'</v>
      </c>
      <c r="Y603" s="19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9" t="str">
        <f>IF(C602&lt;0,"NO PAGAR","COBRAR'")</f>
        <v>COBRAR'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5" t="s">
        <v>29</v>
      </c>
      <c r="AD639" s="195"/>
      <c r="AE639" s="195"/>
    </row>
    <row r="640" spans="2:31">
      <c r="H640" s="196" t="s">
        <v>28</v>
      </c>
      <c r="I640" s="196"/>
      <c r="J640" s="196"/>
      <c r="V640" s="17"/>
      <c r="AC640" s="195"/>
      <c r="AD640" s="195"/>
      <c r="AE640" s="195"/>
    </row>
    <row r="641" spans="2:41">
      <c r="H641" s="196"/>
      <c r="I641" s="196"/>
      <c r="J641" s="196"/>
      <c r="V641" s="17"/>
      <c r="AC641" s="195"/>
      <c r="AD641" s="195"/>
      <c r="AE641" s="19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5" t="s">
        <v>29</v>
      </c>
      <c r="AD719" s="195"/>
      <c r="AE719" s="195"/>
    </row>
    <row r="720" spans="2:31">
      <c r="H720" s="196" t="s">
        <v>28</v>
      </c>
      <c r="I720" s="196"/>
      <c r="J720" s="196"/>
      <c r="V720" s="17"/>
      <c r="AC720" s="195"/>
      <c r="AD720" s="195"/>
      <c r="AE720" s="195"/>
    </row>
    <row r="721" spans="2:41">
      <c r="H721" s="196"/>
      <c r="I721" s="196"/>
      <c r="J721" s="196"/>
      <c r="V721" s="17"/>
      <c r="AC721" s="195"/>
      <c r="AD721" s="195"/>
      <c r="AE721" s="19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32</v>
      </c>
      <c r="Y725" s="20">
        <f>IF(B725="PAGADO",0,C730)</f>
        <v>0</v>
      </c>
      <c r="AA725" s="197" t="s">
        <v>1369</v>
      </c>
      <c r="AB725" s="197"/>
      <c r="AC725" s="197"/>
      <c r="AD725" s="19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IF(X725="PAGADO",0,C730)</f>
        <v>470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470</v>
      </c>
      <c r="AA765" s="197" t="s">
        <v>20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COBRAR'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9" t="str">
        <f>IF(C770&lt;0,"NO PAGAR","COBRAR'")</f>
        <v>COBRAR'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6" t="s">
        <v>28</v>
      </c>
      <c r="I808" s="196"/>
      <c r="J808" s="196"/>
      <c r="V808" s="17"/>
      <c r="AC808" s="195"/>
      <c r="AD808" s="195"/>
      <c r="AE808" s="195"/>
    </row>
    <row r="809" spans="2:41">
      <c r="H809" s="196"/>
      <c r="I809" s="196"/>
      <c r="J809" s="19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470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470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COBRAR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COBRAR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470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470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COBRAR'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9" t="str">
        <f>IF(C863&lt;0,"NO PAGAR","COBRAR'")</f>
        <v>COBRAR'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6" t="s">
        <v>28</v>
      </c>
      <c r="I902" s="196"/>
      <c r="J902" s="196"/>
      <c r="V902" s="17"/>
      <c r="AC902" s="195"/>
      <c r="AD902" s="195"/>
      <c r="AE902" s="195"/>
    </row>
    <row r="903" spans="2:41">
      <c r="H903" s="196"/>
      <c r="I903" s="196"/>
      <c r="J903" s="19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470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470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COBRAR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COBRAR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470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470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COBRAR'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9" t="str">
        <f>IF(C957&lt;0,"NO PAGAR","COBRAR'")</f>
        <v>COBRAR'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6" t="s">
        <v>28</v>
      </c>
      <c r="I995" s="196"/>
      <c r="J995" s="196"/>
      <c r="V995" s="17"/>
      <c r="AC995" s="195"/>
      <c r="AD995" s="195"/>
      <c r="AE995" s="195"/>
    </row>
    <row r="996" spans="2:41">
      <c r="H996" s="196"/>
      <c r="I996" s="196"/>
      <c r="J996" s="19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470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470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COBRAR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COBRAR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470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470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COBRAR'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9" t="str">
        <f>IF(C1050&lt;0,"NO PAGAR","COBRAR'")</f>
        <v>COBRAR'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5" t="s">
        <v>29</v>
      </c>
      <c r="AD363" s="195"/>
      <c r="AE363" s="195"/>
    </row>
    <row r="364" spans="2:31">
      <c r="H364" s="196" t="s">
        <v>28</v>
      </c>
      <c r="I364" s="196"/>
      <c r="J364" s="196"/>
      <c r="V364" s="17"/>
      <c r="AC364" s="195"/>
      <c r="AD364" s="195"/>
      <c r="AE364" s="195"/>
    </row>
    <row r="365" spans="2:31">
      <c r="H365" s="196"/>
      <c r="I365" s="196"/>
      <c r="J365" s="196"/>
      <c r="V365" s="17"/>
      <c r="AC365" s="195"/>
      <c r="AD365" s="195"/>
      <c r="AE365" s="19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>
      <c r="H410" s="196"/>
      <c r="I410" s="196"/>
      <c r="J410" s="196"/>
      <c r="V410" s="17"/>
      <c r="AA410" s="196"/>
      <c r="AB410" s="196"/>
      <c r="AC410" s="19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9" t="str">
        <f>IF(Y419&lt;0,"NO PAGAR","COBRAR'")</f>
        <v>COBRAR'</v>
      </c>
      <c r="Y420" s="19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9" t="str">
        <f>IF(C419&lt;0,"NO PAGAR","COBRAR'")</f>
        <v>COBRAR'</v>
      </c>
      <c r="C421" s="19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5" t="s">
        <v>29</v>
      </c>
      <c r="AD453" s="195"/>
      <c r="AE453" s="195"/>
    </row>
    <row r="454" spans="2:41">
      <c r="H454" s="196" t="s">
        <v>28</v>
      </c>
      <c r="I454" s="196"/>
      <c r="J454" s="196"/>
      <c r="V454" s="17"/>
      <c r="AC454" s="195"/>
      <c r="AD454" s="195"/>
      <c r="AE454" s="195"/>
    </row>
    <row r="455" spans="2:41">
      <c r="H455" s="196"/>
      <c r="I455" s="196"/>
      <c r="J455" s="196"/>
      <c r="V455" s="17"/>
      <c r="AC455" s="195"/>
      <c r="AD455" s="195"/>
      <c r="AE455" s="19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>
      <c r="H500" s="196"/>
      <c r="I500" s="196"/>
      <c r="J500" s="196"/>
      <c r="V500" s="17"/>
      <c r="AA500" s="196"/>
      <c r="AB500" s="196"/>
      <c r="AC500" s="19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9" t="str">
        <f>IF(Y509&lt;0,"NO PAGAR","COBRAR'")</f>
        <v>COBRAR'</v>
      </c>
      <c r="Y510" s="19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9" t="str">
        <f>IF(C509&lt;0,"NO PAGAR","COBRAR'")</f>
        <v>COBRAR'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>
      <c r="H587" s="196"/>
      <c r="I587" s="196"/>
      <c r="J587" s="196"/>
      <c r="V587" s="17"/>
      <c r="AA587" s="196"/>
      <c r="AB587" s="196"/>
      <c r="AC587" s="19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tr">
        <f>IF(Y596&lt;0,"NO PAGAR","COBRAR'")</f>
        <v>COBRAR'</v>
      </c>
      <c r="Y597" s="19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9" t="str">
        <f>IF(C596&lt;0,"NO PAGAR","COBRAR'")</f>
        <v>COBRAR'</v>
      </c>
      <c r="C598" s="19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5" t="s">
        <v>29</v>
      </c>
      <c r="AD633" s="195"/>
      <c r="AE633" s="195"/>
    </row>
    <row r="634" spans="2:41">
      <c r="H634" s="196" t="s">
        <v>28</v>
      </c>
      <c r="I634" s="196"/>
      <c r="J634" s="196"/>
      <c r="V634" s="17"/>
      <c r="AC634" s="195"/>
      <c r="AD634" s="195"/>
      <c r="AE634" s="195"/>
    </row>
    <row r="635" spans="2:41">
      <c r="H635" s="196"/>
      <c r="I635" s="196"/>
      <c r="J635" s="196"/>
      <c r="V635" s="17"/>
      <c r="AC635" s="195"/>
      <c r="AD635" s="195"/>
      <c r="AE635" s="19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>
      <c r="H675" s="196"/>
      <c r="I675" s="196"/>
      <c r="J675" s="196"/>
      <c r="V675" s="17"/>
      <c r="AA675" s="196"/>
      <c r="AB675" s="196"/>
      <c r="AC675" s="19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9" t="str">
        <f>IF(Y684&lt;0,"NO PAGAR","COBRAR'")</f>
        <v>COBRAR'</v>
      </c>
      <c r="Y685" s="19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9" t="str">
        <f>IF(C684&lt;0,"NO PAGAR","COBRAR'")</f>
        <v>COBRAR'</v>
      </c>
      <c r="C686" s="19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5" t="s">
        <v>29</v>
      </c>
      <c r="AD721" s="195"/>
      <c r="AE721" s="195"/>
    </row>
    <row r="722" spans="2:41">
      <c r="H722" s="196" t="s">
        <v>28</v>
      </c>
      <c r="I722" s="196"/>
      <c r="J722" s="196"/>
      <c r="V722" s="17"/>
      <c r="AC722" s="195"/>
      <c r="AD722" s="195"/>
      <c r="AE722" s="195"/>
    </row>
    <row r="723" spans="2:41">
      <c r="H723" s="196"/>
      <c r="I723" s="196"/>
      <c r="J723" s="196"/>
      <c r="V723" s="17"/>
      <c r="AC723" s="195"/>
      <c r="AD723" s="195"/>
      <c r="AE723" s="195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0</v>
      </c>
      <c r="AA727" s="197" t="s">
        <v>20</v>
      </c>
      <c r="AB727" s="197"/>
      <c r="AC727" s="197"/>
      <c r="AD727" s="197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>
      <c r="H768" s="196"/>
      <c r="I768" s="196"/>
      <c r="J768" s="196"/>
      <c r="V768" s="17"/>
      <c r="AA768" s="196"/>
      <c r="AB768" s="196"/>
      <c r="AC768" s="19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0</v>
      </c>
      <c r="AA772" s="197" t="s">
        <v>20</v>
      </c>
      <c r="AB772" s="197"/>
      <c r="AC772" s="197"/>
      <c r="AD772" s="19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9" t="str">
        <f>IF(Y777&lt;0,"NO PAGAR","COBRAR'")</f>
        <v>COBRAR'</v>
      </c>
      <c r="Y778" s="19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9" t="str">
        <f>IF(C777&lt;0,"NO PAGAR","COBRAR'")</f>
        <v>COBRAR'</v>
      </c>
      <c r="C779" s="19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5" t="s">
        <v>29</v>
      </c>
      <c r="AD814" s="195"/>
      <c r="AE814" s="195"/>
    </row>
    <row r="815" spans="5:31">
      <c r="H815" s="196" t="s">
        <v>28</v>
      </c>
      <c r="I815" s="196"/>
      <c r="J815" s="196"/>
      <c r="V815" s="17"/>
      <c r="AC815" s="195"/>
      <c r="AD815" s="195"/>
      <c r="AE815" s="195"/>
    </row>
    <row r="816" spans="5:31">
      <c r="H816" s="196"/>
      <c r="I816" s="196"/>
      <c r="J816" s="196"/>
      <c r="V816" s="17"/>
      <c r="AC816" s="195"/>
      <c r="AD816" s="195"/>
      <c r="AE816" s="195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0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>
      <c r="H861" s="196"/>
      <c r="I861" s="196"/>
      <c r="J861" s="196"/>
      <c r="V861" s="17"/>
      <c r="AA861" s="196"/>
      <c r="AB861" s="196"/>
      <c r="AC861" s="19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0</v>
      </c>
      <c r="AA865" s="197" t="s">
        <v>20</v>
      </c>
      <c r="AB865" s="197"/>
      <c r="AC865" s="197"/>
      <c r="AD865" s="19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9" t="str">
        <f>IF(Y870&lt;0,"NO PAGAR","COBRAR'")</f>
        <v>COBRAR'</v>
      </c>
      <c r="Y871" s="19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9" t="str">
        <f>IF(C870&lt;0,"NO PAGAR","COBRAR'")</f>
        <v>COBRAR'</v>
      </c>
      <c r="C872" s="19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5" t="s">
        <v>29</v>
      </c>
      <c r="AD908" s="195"/>
      <c r="AE908" s="195"/>
    </row>
    <row r="909" spans="8:31">
      <c r="H909" s="196" t="s">
        <v>28</v>
      </c>
      <c r="I909" s="196"/>
      <c r="J909" s="196"/>
      <c r="V909" s="17"/>
      <c r="AC909" s="195"/>
      <c r="AD909" s="195"/>
      <c r="AE909" s="195"/>
    </row>
    <row r="910" spans="8:31">
      <c r="H910" s="196"/>
      <c r="I910" s="196"/>
      <c r="J910" s="196"/>
      <c r="V910" s="17"/>
      <c r="AC910" s="195"/>
      <c r="AD910" s="195"/>
      <c r="AE910" s="195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0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>
      <c r="H955" s="196"/>
      <c r="I955" s="196"/>
      <c r="J955" s="196"/>
      <c r="V955" s="17"/>
      <c r="AA955" s="196"/>
      <c r="AB955" s="196"/>
      <c r="AC955" s="19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0</v>
      </c>
      <c r="AA959" s="197" t="s">
        <v>20</v>
      </c>
      <c r="AB959" s="197"/>
      <c r="AC959" s="197"/>
      <c r="AD959" s="19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9" t="str">
        <f>IF(Y964&lt;0,"NO PAGAR","COBRAR'")</f>
        <v>COBRAR'</v>
      </c>
      <c r="Y965" s="19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9" t="str">
        <f>IF(C964&lt;0,"NO PAGAR","COBRAR'")</f>
        <v>COBRAR'</v>
      </c>
      <c r="C966" s="19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5" t="s">
        <v>29</v>
      </c>
      <c r="AD1001" s="195"/>
      <c r="AE1001" s="195"/>
    </row>
    <row r="1002" spans="2:41">
      <c r="H1002" s="196" t="s">
        <v>28</v>
      </c>
      <c r="I1002" s="196"/>
      <c r="J1002" s="196"/>
      <c r="V1002" s="17"/>
      <c r="AC1002" s="195"/>
      <c r="AD1002" s="195"/>
      <c r="AE1002" s="195"/>
    </row>
    <row r="1003" spans="2:41">
      <c r="H1003" s="196"/>
      <c r="I1003" s="196"/>
      <c r="J1003" s="196"/>
      <c r="V1003" s="17"/>
      <c r="AC1003" s="195"/>
      <c r="AD1003" s="195"/>
      <c r="AE1003" s="195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0</v>
      </c>
      <c r="AA1007" s="197" t="s">
        <v>20</v>
      </c>
      <c r="AB1007" s="197"/>
      <c r="AC1007" s="197"/>
      <c r="AD1007" s="19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>
      <c r="H1048" s="196"/>
      <c r="I1048" s="196"/>
      <c r="J1048" s="196"/>
      <c r="V1048" s="17"/>
      <c r="AA1048" s="196"/>
      <c r="AB1048" s="196"/>
      <c r="AC1048" s="19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0</v>
      </c>
      <c r="AA1052" s="197" t="s">
        <v>20</v>
      </c>
      <c r="AB1052" s="197"/>
      <c r="AC1052" s="197"/>
      <c r="AD1052" s="19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9" t="str">
        <f>IF(Y1057&lt;0,"NO PAGAR","COBRAR'")</f>
        <v>COBRAR'</v>
      </c>
      <c r="Y1058" s="19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9" t="str">
        <f>IF(C1057&lt;0,"NO PAGAR","COBRAR'")</f>
        <v>COBRAR'</v>
      </c>
      <c r="C1059" s="19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opLeftCell="A98" workbookViewId="0">
      <selection activeCell="A107" sqref="A107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 t="s">
        <v>1284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0" t="s">
        <v>55</v>
      </c>
      <c r="B1" s="223"/>
      <c r="C1" s="223"/>
      <c r="D1" s="223"/>
      <c r="E1" s="223"/>
      <c r="F1" s="223"/>
      <c r="G1" s="223"/>
      <c r="H1" s="223"/>
      <c r="I1" s="231"/>
      <c r="J1" s="230" t="s">
        <v>55</v>
      </c>
      <c r="K1" s="223"/>
      <c r="L1" s="223"/>
      <c r="M1" s="223"/>
      <c r="N1" s="223"/>
      <c r="O1" s="223"/>
      <c r="P1" s="223"/>
      <c r="Q1" s="223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8" t="s">
        <v>39</v>
      </c>
      <c r="B2" s="224"/>
      <c r="C2" s="224"/>
      <c r="D2" s="224"/>
      <c r="E2" s="224"/>
      <c r="F2" s="224"/>
      <c r="G2" s="224"/>
      <c r="H2" s="224"/>
      <c r="I2" s="229"/>
      <c r="J2" s="228" t="s">
        <v>39</v>
      </c>
      <c r="K2" s="224"/>
      <c r="L2" s="224"/>
      <c r="M2" s="224"/>
      <c r="N2" s="224"/>
      <c r="O2" s="224"/>
      <c r="P2" s="224"/>
      <c r="Q2" s="224"/>
      <c r="R2" s="22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2">
        <v>1724600125</v>
      </c>
      <c r="D5" s="22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2">
        <f>AF12-AJ12</f>
        <v>520.00621866666677</v>
      </c>
      <c r="AK13" s="30"/>
      <c r="AM13" s="29"/>
      <c r="AQ13" s="23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2"/>
      <c r="AK14" s="30"/>
      <c r="AM14" s="29"/>
      <c r="AQ14" s="232"/>
      <c r="AU14" s="30"/>
    </row>
    <row r="15" spans="1:47" ht="15" customHeight="1">
      <c r="A15" s="29"/>
      <c r="E15" s="232">
        <f>D14-H14</f>
        <v>536.97475599999996</v>
      </c>
      <c r="I15" s="30"/>
      <c r="J15" s="29"/>
      <c r="N15" s="232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2"/>
      <c r="I16" s="30"/>
      <c r="J16" s="29"/>
      <c r="N16" s="23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30" t="s">
        <v>55</v>
      </c>
      <c r="AD22" s="223"/>
      <c r="AE22" s="223"/>
      <c r="AF22" s="223"/>
      <c r="AG22" s="223"/>
      <c r="AH22" s="223"/>
      <c r="AI22" s="223"/>
      <c r="AJ22" s="223"/>
      <c r="AK22" s="231"/>
      <c r="AM22" s="230" t="s">
        <v>55</v>
      </c>
      <c r="AN22" s="223"/>
      <c r="AO22" s="223"/>
      <c r="AP22" s="223"/>
      <c r="AQ22" s="223"/>
      <c r="AR22" s="223"/>
      <c r="AS22" s="223"/>
      <c r="AT22" s="223"/>
      <c r="AU22" s="231"/>
    </row>
    <row r="23" spans="1:47" ht="26.25">
      <c r="A23" s="230" t="s">
        <v>55</v>
      </c>
      <c r="B23" s="223"/>
      <c r="C23" s="223"/>
      <c r="D23" s="223"/>
      <c r="E23" s="223"/>
      <c r="F23" s="223"/>
      <c r="G23" s="223"/>
      <c r="H23" s="223"/>
      <c r="I23" s="231"/>
      <c r="J23" s="230" t="s">
        <v>55</v>
      </c>
      <c r="K23" s="223"/>
      <c r="L23" s="223"/>
      <c r="M23" s="223"/>
      <c r="N23" s="223"/>
      <c r="O23" s="223"/>
      <c r="P23" s="223"/>
      <c r="Q23" s="223"/>
      <c r="R23" s="23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8" t="s">
        <v>39</v>
      </c>
      <c r="B24" s="224"/>
      <c r="C24" s="224"/>
      <c r="D24" s="224"/>
      <c r="E24" s="224"/>
      <c r="F24" s="224"/>
      <c r="G24" s="224"/>
      <c r="H24" s="224"/>
      <c r="I24" s="229"/>
      <c r="J24" s="228" t="s">
        <v>39</v>
      </c>
      <c r="K24" s="224"/>
      <c r="L24" s="224"/>
      <c r="M24" s="224"/>
      <c r="N24" s="224"/>
      <c r="O24" s="224"/>
      <c r="P24" s="224"/>
      <c r="Q24" s="224"/>
      <c r="R24" s="22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2">
        <v>1719901926</v>
      </c>
      <c r="D27" s="222"/>
      <c r="I27" s="28"/>
      <c r="J27" s="29"/>
      <c r="K27" s="1" t="s">
        <v>57</v>
      </c>
      <c r="L27">
        <v>2350864985</v>
      </c>
      <c r="R27" s="28"/>
      <c r="T27" s="91"/>
      <c r="U27" s="236"/>
      <c r="V27" s="236"/>
      <c r="W27" s="236"/>
      <c r="X27" s="91"/>
      <c r="Y27" s="236"/>
      <c r="Z27" s="236"/>
      <c r="AA27" s="236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7"/>
      <c r="Y34" s="91"/>
      <c r="Z34" s="91"/>
      <c r="AA34" s="91"/>
      <c r="AB34" s="91"/>
      <c r="AC34" s="29"/>
      <c r="AG34" s="232">
        <f>AF33-AJ33</f>
        <v>520.00288533333332</v>
      </c>
      <c r="AK34" s="30"/>
      <c r="AM34" s="29"/>
      <c r="AQ34" s="23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7"/>
      <c r="Y35" s="91"/>
      <c r="Z35" s="91"/>
      <c r="AA35" s="91"/>
      <c r="AB35" s="91"/>
      <c r="AC35" s="29"/>
      <c r="AG35" s="232"/>
      <c r="AK35" s="30"/>
      <c r="AM35" s="29"/>
      <c r="AQ35" s="23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2">
        <f>D36-H36</f>
        <v>260.00144333333338</v>
      </c>
      <c r="I37" s="30"/>
      <c r="J37" s="29"/>
      <c r="N37" s="23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2"/>
      <c r="I38" s="30"/>
      <c r="J38" s="29"/>
      <c r="N38" s="23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8"/>
      <c r="V40" s="238"/>
      <c r="W40" s="238"/>
      <c r="X40" s="91"/>
      <c r="Y40" s="238"/>
      <c r="Z40" s="238"/>
      <c r="AA40" s="238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0" t="s">
        <v>55</v>
      </c>
      <c r="B48" s="223"/>
      <c r="C48" s="223"/>
      <c r="D48" s="223"/>
      <c r="E48" s="223"/>
      <c r="F48" s="223"/>
      <c r="G48" s="223"/>
      <c r="H48" s="223"/>
      <c r="I48" s="231"/>
      <c r="J48" s="230" t="s">
        <v>55</v>
      </c>
      <c r="K48" s="223"/>
      <c r="L48" s="223"/>
      <c r="M48" s="223"/>
      <c r="N48" s="223"/>
      <c r="O48" s="223"/>
      <c r="P48" s="223"/>
      <c r="Q48" s="223"/>
      <c r="R48" s="231"/>
    </row>
    <row r="49" spans="1:18" ht="21">
      <c r="A49" s="228" t="s">
        <v>39</v>
      </c>
      <c r="B49" s="224"/>
      <c r="C49" s="224"/>
      <c r="D49" s="224"/>
      <c r="E49" s="224"/>
      <c r="F49" s="224"/>
      <c r="G49" s="224"/>
      <c r="H49" s="224"/>
      <c r="I49" s="229"/>
      <c r="J49" s="228" t="s">
        <v>39</v>
      </c>
      <c r="K49" s="224"/>
      <c r="L49" s="224"/>
      <c r="M49" s="224"/>
      <c r="N49" s="224"/>
      <c r="O49" s="224"/>
      <c r="P49" s="224"/>
      <c r="Q49" s="224"/>
      <c r="R49" s="229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2">
        <v>1720714904</v>
      </c>
      <c r="D52" s="222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2">
        <f>D61-H61</f>
        <v>260.00310933333338</v>
      </c>
      <c r="I62" s="30"/>
      <c r="J62" s="29"/>
      <c r="N62" s="232">
        <f>M61-Q61</f>
        <v>41.237500000000011</v>
      </c>
      <c r="R62" s="30"/>
    </row>
    <row r="63" spans="1:18">
      <c r="A63" s="29"/>
      <c r="E63" s="232"/>
      <c r="I63" s="30"/>
      <c r="J63" s="29"/>
      <c r="N63" s="23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0" t="s">
        <v>55</v>
      </c>
      <c r="B71" s="223"/>
      <c r="C71" s="223"/>
      <c r="D71" s="223"/>
      <c r="E71" s="223"/>
      <c r="F71" s="223"/>
      <c r="G71" s="223"/>
      <c r="H71" s="223"/>
      <c r="I71" s="231"/>
      <c r="J71" s="230" t="s">
        <v>55</v>
      </c>
      <c r="K71" s="223"/>
      <c r="L71" s="223"/>
      <c r="M71" s="223"/>
      <c r="N71" s="223"/>
      <c r="O71" s="223"/>
      <c r="P71" s="223"/>
      <c r="Q71" s="223"/>
      <c r="R71" s="231"/>
    </row>
    <row r="72" spans="1:18" ht="21">
      <c r="A72" s="228" t="s">
        <v>39</v>
      </c>
      <c r="B72" s="224"/>
      <c r="C72" s="224"/>
      <c r="D72" s="224"/>
      <c r="E72" s="224"/>
      <c r="F72" s="224"/>
      <c r="G72" s="224"/>
      <c r="H72" s="224"/>
      <c r="I72" s="229"/>
      <c r="J72" s="228" t="s">
        <v>39</v>
      </c>
      <c r="K72" s="224"/>
      <c r="L72" s="224"/>
      <c r="M72" s="224"/>
      <c r="N72" s="224"/>
      <c r="O72" s="224"/>
      <c r="P72" s="224"/>
      <c r="Q72" s="224"/>
      <c r="R72" s="229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2">
        <v>1704695558</v>
      </c>
      <c r="D75" s="222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2">
        <f>D84-H84</f>
        <v>241.23750000000001</v>
      </c>
      <c r="I85" s="30"/>
      <c r="J85" s="29"/>
      <c r="N85" s="232">
        <f>M84-Q84</f>
        <v>241.23750000000001</v>
      </c>
      <c r="R85" s="30"/>
    </row>
    <row r="86" spans="1:18">
      <c r="A86" s="29"/>
      <c r="E86" s="232"/>
      <c r="I86" s="30"/>
      <c r="J86" s="29"/>
      <c r="N86" s="23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0" t="s">
        <v>55</v>
      </c>
      <c r="B97" s="223"/>
      <c r="C97" s="223"/>
      <c r="D97" s="223"/>
      <c r="E97" s="223"/>
      <c r="F97" s="223"/>
      <c r="G97" s="223"/>
      <c r="H97" s="223"/>
      <c r="I97" s="231"/>
      <c r="J97" s="230" t="s">
        <v>55</v>
      </c>
      <c r="K97" s="223"/>
      <c r="L97" s="223"/>
      <c r="M97" s="223"/>
      <c r="N97" s="223"/>
      <c r="O97" s="223"/>
      <c r="P97" s="223"/>
      <c r="Q97" s="223"/>
      <c r="R97" s="231"/>
    </row>
    <row r="98" spans="1:18" ht="21">
      <c r="A98" s="228" t="s">
        <v>39</v>
      </c>
      <c r="B98" s="224"/>
      <c r="C98" s="224"/>
      <c r="D98" s="224"/>
      <c r="E98" s="224"/>
      <c r="F98" s="224"/>
      <c r="G98" s="224"/>
      <c r="H98" s="224"/>
      <c r="I98" s="229"/>
      <c r="J98" s="228" t="s">
        <v>39</v>
      </c>
      <c r="K98" s="224"/>
      <c r="L98" s="224"/>
      <c r="M98" s="224"/>
      <c r="N98" s="224"/>
      <c r="O98" s="224"/>
      <c r="P98" s="224"/>
      <c r="Q98" s="224"/>
      <c r="R98" s="229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2">
        <v>1753640125</v>
      </c>
      <c r="D101" s="222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2">
        <f>D110-H110</f>
        <v>241.23750000000001</v>
      </c>
      <c r="I111" s="30"/>
      <c r="J111" s="29"/>
      <c r="N111" s="232">
        <f>M110-Q110</f>
        <v>241.23750000000001</v>
      </c>
      <c r="R111" s="30"/>
    </row>
    <row r="112" spans="1:18">
      <c r="A112" s="29"/>
      <c r="E112" s="232"/>
      <c r="I112" s="30"/>
      <c r="J112" s="29"/>
      <c r="N112" s="232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0" t="s">
        <v>55</v>
      </c>
      <c r="B120" s="223"/>
      <c r="C120" s="223"/>
      <c r="D120" s="223"/>
      <c r="E120" s="223"/>
      <c r="F120" s="223"/>
      <c r="G120" s="223"/>
      <c r="H120" s="223"/>
      <c r="I120" s="231"/>
      <c r="J120" s="230" t="s">
        <v>55</v>
      </c>
      <c r="K120" s="223"/>
      <c r="L120" s="223"/>
      <c r="M120" s="223"/>
      <c r="N120" s="223"/>
      <c r="O120" s="223"/>
      <c r="P120" s="223"/>
      <c r="Q120" s="223"/>
      <c r="R120" s="231"/>
    </row>
    <row r="121" spans="1:18" ht="21">
      <c r="A121" s="228" t="s">
        <v>39</v>
      </c>
      <c r="B121" s="224"/>
      <c r="C121" s="224"/>
      <c r="D121" s="224"/>
      <c r="E121" s="224"/>
      <c r="F121" s="224"/>
      <c r="G121" s="224"/>
      <c r="H121" s="224"/>
      <c r="I121" s="229"/>
      <c r="J121" s="228" t="s">
        <v>39</v>
      </c>
      <c r="K121" s="224"/>
      <c r="L121" s="224"/>
      <c r="M121" s="224"/>
      <c r="N121" s="224"/>
      <c r="O121" s="224"/>
      <c r="P121" s="224"/>
      <c r="Q121" s="224"/>
      <c r="R121" s="229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2">
        <v>1720145711</v>
      </c>
      <c r="D124" s="222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2">
        <f>D133-H133</f>
        <v>241.23750000000001</v>
      </c>
      <c r="I134" s="30"/>
      <c r="J134" s="29"/>
      <c r="N134" s="232">
        <f>M133-Q133</f>
        <v>519.96</v>
      </c>
      <c r="R134" s="30"/>
    </row>
    <row r="135" spans="1:18">
      <c r="A135" s="29"/>
      <c r="E135" s="232"/>
      <c r="I135" s="30"/>
      <c r="J135" s="29"/>
      <c r="N135" s="232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3" t="s">
        <v>55</v>
      </c>
      <c r="E143" s="223"/>
      <c r="F143" s="223"/>
      <c r="G143" s="84"/>
      <c r="H143" s="84"/>
      <c r="I143" s="85"/>
      <c r="K143" s="84"/>
      <c r="L143" s="84"/>
      <c r="M143" s="223" t="s">
        <v>55</v>
      </c>
      <c r="N143" s="223"/>
      <c r="O143" s="223"/>
      <c r="P143" s="84"/>
      <c r="Q143" s="84"/>
      <c r="R143" s="85"/>
    </row>
    <row r="144" spans="1:18" ht="21">
      <c r="B144" s="43"/>
      <c r="C144" s="43"/>
      <c r="D144" s="224" t="s">
        <v>39</v>
      </c>
      <c r="E144" s="224"/>
      <c r="F144" s="224"/>
      <c r="G144" s="43"/>
      <c r="H144" s="43"/>
      <c r="I144" s="44"/>
      <c r="K144" s="43"/>
      <c r="L144" s="43"/>
      <c r="M144" s="224" t="s">
        <v>39</v>
      </c>
      <c r="N144" s="224"/>
      <c r="O144" s="224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5" t="s">
        <v>718</v>
      </c>
      <c r="H146" s="225"/>
      <c r="I146" s="28"/>
      <c r="J146" s="29"/>
      <c r="K146" s="1" t="s">
        <v>56</v>
      </c>
      <c r="L146" t="s">
        <v>1010</v>
      </c>
      <c r="O146" t="s">
        <v>59</v>
      </c>
      <c r="P146" s="225" t="s">
        <v>718</v>
      </c>
      <c r="Q146" s="225"/>
      <c r="R146" s="28"/>
    </row>
    <row r="147" spans="1:18" ht="15.75">
      <c r="A147" s="29"/>
      <c r="B147" s="1" t="s">
        <v>57</v>
      </c>
      <c r="C147" s="222">
        <v>1721244075</v>
      </c>
      <c r="D147" s="222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34" t="s">
        <v>50</v>
      </c>
      <c r="C156" s="234"/>
      <c r="D156" s="42">
        <f>SUM(D151:D155)</f>
        <v>262.52333333333337</v>
      </c>
      <c r="F156" s="234" t="s">
        <v>51</v>
      </c>
      <c r="G156" s="234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4" t="s">
        <v>51</v>
      </c>
      <c r="P156" s="234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3" t="s">
        <v>55</v>
      </c>
      <c r="E164" s="223"/>
      <c r="F164" s="223"/>
      <c r="G164" s="84"/>
      <c r="H164" s="84"/>
      <c r="I164" s="85"/>
      <c r="K164" s="84"/>
      <c r="L164" s="84"/>
      <c r="M164" s="223" t="s">
        <v>55</v>
      </c>
      <c r="N164" s="223"/>
      <c r="O164" s="223"/>
      <c r="P164" s="84"/>
      <c r="Q164" s="84"/>
      <c r="R164" s="85"/>
    </row>
    <row r="165" spans="1:18" ht="21">
      <c r="B165" s="43"/>
      <c r="C165" s="43"/>
      <c r="D165" s="224" t="s">
        <v>39</v>
      </c>
      <c r="E165" s="224"/>
      <c r="F165" s="224"/>
      <c r="G165" s="43"/>
      <c r="H165" s="43"/>
      <c r="I165" s="44"/>
      <c r="K165" s="43"/>
      <c r="L165" s="43"/>
      <c r="M165" s="224" t="s">
        <v>39</v>
      </c>
      <c r="N165" s="224"/>
      <c r="O165" s="224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5" t="s">
        <v>718</v>
      </c>
      <c r="H167" s="225"/>
      <c r="I167" s="28"/>
      <c r="K167" s="1" t="s">
        <v>56</v>
      </c>
      <c r="L167" t="s">
        <v>1126</v>
      </c>
      <c r="O167" t="s">
        <v>59</v>
      </c>
      <c r="P167" s="225" t="s">
        <v>718</v>
      </c>
      <c r="Q167" s="225"/>
      <c r="R167" s="28"/>
    </row>
    <row r="168" spans="1:18" ht="15.75">
      <c r="B168" s="1" t="s">
        <v>57</v>
      </c>
      <c r="C168" s="222">
        <v>1716325822</v>
      </c>
      <c r="D168" s="222"/>
      <c r="F168" s="226" t="s">
        <v>731</v>
      </c>
      <c r="G168" s="226"/>
      <c r="H168">
        <v>450.04</v>
      </c>
      <c r="I168" s="28"/>
      <c r="K168" s="1" t="s">
        <v>57</v>
      </c>
      <c r="L168" s="222">
        <v>1716325822</v>
      </c>
      <c r="M168" s="222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34" t="s">
        <v>50</v>
      </c>
      <c r="C177" s="234"/>
      <c r="D177" s="42">
        <f>SUM(D172:D176)</f>
        <v>562.53499866666675</v>
      </c>
      <c r="F177" s="234" t="s">
        <v>51</v>
      </c>
      <c r="G177" s="234"/>
      <c r="H177" s="42">
        <f>SUM(H172:H176)</f>
        <v>42.528779999999998</v>
      </c>
      <c r="I177" s="35"/>
      <c r="K177" s="234" t="s">
        <v>50</v>
      </c>
      <c r="L177" s="234"/>
      <c r="M177" s="42">
        <f>SUM(M172:M176)</f>
        <v>262.52333333333337</v>
      </c>
      <c r="O177" s="234" t="s">
        <v>51</v>
      </c>
      <c r="P177" s="234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2" t="s">
        <v>112</v>
      </c>
      <c r="E1" s="222"/>
      <c r="F1" s="222"/>
      <c r="N1" s="222" t="s">
        <v>112</v>
      </c>
      <c r="O1" s="222"/>
      <c r="P1" s="22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2023-09-12T22:01:45Z</cp:lastPrinted>
  <dcterms:created xsi:type="dcterms:W3CDTF">2022-12-25T20:52:30Z</dcterms:created>
  <dcterms:modified xsi:type="dcterms:W3CDTF">2023-09-12T23:24:12Z</dcterms:modified>
</cp:coreProperties>
</file>