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23B2F0E-D338-4737-87AF-BAFFCD9BB189}" xr6:coauthVersionLast="47" xr6:coauthVersionMax="47" xr10:uidLastSave="{00000000-0000-0000-0000-000000000000}"/>
  <bookViews>
    <workbookView xWindow="-120" yWindow="-120" windowWidth="20730" windowHeight="11040" tabRatio="565" firstSheet="5" activeTab="7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35" i="5" l="1"/>
  <c r="C758" i="6"/>
  <c r="C752" i="5"/>
  <c r="C756" i="4"/>
  <c r="C719" i="13"/>
  <c r="C763" i="22"/>
  <c r="C782" i="3"/>
  <c r="C749" i="2"/>
  <c r="C775" i="1"/>
  <c r="R756" i="5"/>
  <c r="R725" i="13"/>
  <c r="R780" i="1"/>
  <c r="R765" i="6"/>
  <c r="R790" i="3"/>
  <c r="R755" i="2"/>
  <c r="C702" i="13"/>
  <c r="C765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2" i="22"/>
  <c r="AN1044" i="22"/>
  <c r="Y1036" i="22" s="1"/>
  <c r="R1044" i="22"/>
  <c r="C1036" i="22" s="1"/>
  <c r="AD1042" i="22"/>
  <c r="Y1027" i="22" s="1"/>
  <c r="C1027" i="22"/>
  <c r="H997" i="22"/>
  <c r="C982" i="22" s="1"/>
  <c r="AN999" i="22"/>
  <c r="Y990" i="22" s="1"/>
  <c r="R999" i="22"/>
  <c r="C990" i="22" s="1"/>
  <c r="AD997" i="22"/>
  <c r="Y982" i="22" s="1"/>
  <c r="B989" i="22"/>
  <c r="H949" i="22"/>
  <c r="C934" i="22" s="1"/>
  <c r="AN951" i="22"/>
  <c r="Y943" i="22" s="1"/>
  <c r="R951" i="22"/>
  <c r="C943" i="22" s="1"/>
  <c r="AD949" i="22"/>
  <c r="Y934" i="22" s="1"/>
  <c r="H904" i="22"/>
  <c r="C889" i="22" s="1"/>
  <c r="AN906" i="22"/>
  <c r="Y897" i="22" s="1"/>
  <c r="R906" i="22"/>
  <c r="C897" i="22" s="1"/>
  <c r="AD904" i="22"/>
  <c r="Y889" i="22" s="1"/>
  <c r="B896" i="22"/>
  <c r="H855" i="22"/>
  <c r="C840" i="22" s="1"/>
  <c r="AN857" i="22"/>
  <c r="Y849" i="22" s="1"/>
  <c r="R857" i="22"/>
  <c r="C849" i="22" s="1"/>
  <c r="AD855" i="22"/>
  <c r="Y840" i="22" s="1"/>
  <c r="H810" i="22"/>
  <c r="C795" i="22" s="1"/>
  <c r="AN812" i="22"/>
  <c r="Y803" i="22" s="1"/>
  <c r="R812" i="22"/>
  <c r="C803" i="22" s="1"/>
  <c r="AD810" i="22"/>
  <c r="Y795" i="22" s="1"/>
  <c r="B802" i="22"/>
  <c r="H762" i="22"/>
  <c r="C747" i="22" s="1"/>
  <c r="AN764" i="22"/>
  <c r="Y756" i="22" s="1"/>
  <c r="R764" i="22"/>
  <c r="C756" i="22" s="1"/>
  <c r="AD762" i="22"/>
  <c r="Y747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B245" i="22"/>
  <c r="X197" i="22" l="1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65" i="19"/>
  <c r="Y1057" i="19" s="1"/>
  <c r="R1065" i="19"/>
  <c r="C1057" i="19" s="1"/>
  <c r="AD1063" i="19"/>
  <c r="Y1048" i="19" s="1"/>
  <c r="H1063" i="19"/>
  <c r="C1048" i="19" s="1"/>
  <c r="AN1020" i="19"/>
  <c r="Y1011" i="19" s="1"/>
  <c r="R1020" i="19"/>
  <c r="C1011" i="19" s="1"/>
  <c r="AD1018" i="19"/>
  <c r="Y1003" i="19" s="1"/>
  <c r="H1018" i="19"/>
  <c r="C1003" i="19" s="1"/>
  <c r="B1010" i="19"/>
  <c r="AN972" i="19"/>
  <c r="Y964" i="19" s="1"/>
  <c r="R972" i="19"/>
  <c r="C964" i="19" s="1"/>
  <c r="AD970" i="19"/>
  <c r="Y955" i="19" s="1"/>
  <c r="H970" i="19"/>
  <c r="C955" i="19" s="1"/>
  <c r="AN927" i="19"/>
  <c r="Y918" i="19" s="1"/>
  <c r="R927" i="19"/>
  <c r="C918" i="19" s="1"/>
  <c r="AD925" i="19"/>
  <c r="Y910" i="19" s="1"/>
  <c r="H925" i="19"/>
  <c r="C910" i="19" s="1"/>
  <c r="B917" i="19"/>
  <c r="AN878" i="19"/>
  <c r="Y870" i="19" s="1"/>
  <c r="R878" i="19"/>
  <c r="C870" i="19" s="1"/>
  <c r="AD876" i="19"/>
  <c r="Y861" i="19" s="1"/>
  <c r="H876" i="19"/>
  <c r="C861" i="19" s="1"/>
  <c r="AN833" i="19"/>
  <c r="Y824" i="19" s="1"/>
  <c r="R833" i="19"/>
  <c r="C824" i="19" s="1"/>
  <c r="AD831" i="19"/>
  <c r="Y816" i="19" s="1"/>
  <c r="H831" i="19"/>
  <c r="C816" i="19" s="1"/>
  <c r="B823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6" i="22"/>
  <c r="C749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5" i="22" s="1"/>
  <c r="C774" i="22" s="1"/>
  <c r="C750" i="22" s="1"/>
  <c r="C751" i="22" s="1"/>
  <c r="B753" i="22" s="1"/>
  <c r="Y297" i="19"/>
  <c r="B346" i="19" s="1"/>
  <c r="B254" i="16"/>
  <c r="C254" i="16"/>
  <c r="C273" i="16" s="1"/>
  <c r="C249" i="16" s="1"/>
  <c r="C250" i="16" s="1"/>
  <c r="Y245" i="16" s="1"/>
  <c r="X206" i="16"/>
  <c r="Y746" i="22" l="1"/>
  <c r="C802" i="22" s="1"/>
  <c r="C821" i="22" s="1"/>
  <c r="C798" i="22" s="1"/>
  <c r="X755" i="22"/>
  <c r="Y755" i="22"/>
  <c r="Y774" i="22" s="1"/>
  <c r="Y750" i="22" s="1"/>
  <c r="B755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9" i="22" l="1"/>
  <c r="Y751" i="22" s="1"/>
  <c r="Y250" i="16"/>
  <c r="C292" i="16" s="1"/>
  <c r="C295" i="16" s="1"/>
  <c r="B344" i="19"/>
  <c r="X346" i="19"/>
  <c r="C387" i="19"/>
  <c r="C401" i="19" s="1"/>
  <c r="C383" i="19" s="1"/>
  <c r="C794" i="22" l="1"/>
  <c r="C797" i="22" s="1"/>
  <c r="C799" i="22" s="1"/>
  <c r="X752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0" i="22" l="1"/>
  <c r="Y802" i="22"/>
  <c r="Y821" i="22" s="1"/>
  <c r="Y798" i="22" s="1"/>
  <c r="Y794" i="22"/>
  <c r="Y797" i="22" s="1"/>
  <c r="Y799" i="22" s="1"/>
  <c r="C848" i="22" s="1"/>
  <c r="C867" i="22" s="1"/>
  <c r="C843" i="22" s="1"/>
  <c r="X802" i="22"/>
  <c r="C839" i="22"/>
  <c r="C84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844" i="22" l="1"/>
  <c r="Y839" i="22" s="1"/>
  <c r="Y842" i="22" s="1"/>
  <c r="B848" i="22"/>
  <c r="X800" i="22"/>
  <c r="Y848" i="22"/>
  <c r="Y867" i="22" s="1"/>
  <c r="Y843" i="22" s="1"/>
  <c r="Y844" i="22" s="1"/>
  <c r="X845" i="22" s="1"/>
  <c r="Y384" i="19"/>
  <c r="B428" i="19" s="1"/>
  <c r="Y297" i="16"/>
  <c r="C337" i="16" s="1"/>
  <c r="C340" i="16" s="1"/>
  <c r="B846" i="22" l="1"/>
  <c r="X848" i="22"/>
  <c r="C888" i="22"/>
  <c r="C891" i="22" s="1"/>
  <c r="C896" i="22"/>
  <c r="C915" i="22" s="1"/>
  <c r="C892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93" i="22" l="1"/>
  <c r="Y896" i="22" s="1"/>
  <c r="Y915" i="22" s="1"/>
  <c r="Y892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88" i="22" l="1"/>
  <c r="Y891" i="22" s="1"/>
  <c r="Y893" i="22" s="1"/>
  <c r="B894" i="22"/>
  <c r="X896" i="22"/>
  <c r="C933" i="22"/>
  <c r="C93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42" i="22" l="1"/>
  <c r="C961" i="22" s="1"/>
  <c r="C937" i="22" s="1"/>
  <c r="C938" i="22" s="1"/>
  <c r="B942" i="22"/>
  <c r="X894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40" i="22" l="1"/>
  <c r="Y933" i="22"/>
  <c r="Y936" i="22" s="1"/>
  <c r="Y942" i="22"/>
  <c r="Y961" i="22" s="1"/>
  <c r="Y937" i="22" s="1"/>
  <c r="X942" i="22"/>
  <c r="Y938" i="22"/>
  <c r="C981" i="22" s="1"/>
  <c r="C984" i="22" s="1"/>
  <c r="C989" i="22"/>
  <c r="C1008" i="22" s="1"/>
  <c r="C985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9" i="22" l="1"/>
  <c r="C986" i="22"/>
  <c r="Y989" i="22" s="1"/>
  <c r="Y1008" i="22" s="1"/>
  <c r="Y985" i="22" s="1"/>
  <c r="C1026" i="22"/>
  <c r="C1029" i="22" s="1"/>
  <c r="Y981" i="22"/>
  <c r="Y984" i="22" s="1"/>
  <c r="C518" i="19"/>
  <c r="C530" i="19" s="1"/>
  <c r="C513" i="19" s="1"/>
  <c r="C514" i="19" s="1"/>
  <c r="Y518" i="19" s="1"/>
  <c r="Y530" i="19" s="1"/>
  <c r="Y513" i="19" s="1"/>
  <c r="X470" i="19"/>
  <c r="Y390" i="16"/>
  <c r="B987" i="22" l="1"/>
  <c r="X989" i="22"/>
  <c r="Y986" i="22"/>
  <c r="C1035" i="22" s="1"/>
  <c r="C1054" i="22" s="1"/>
  <c r="C1030" i="22" s="1"/>
  <c r="C1031" i="22" s="1"/>
  <c r="Y1035" i="22" s="1"/>
  <c r="Y1054" i="22" s="1"/>
  <c r="Y1030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33" i="22" l="1"/>
  <c r="X1035" i="22"/>
  <c r="X987" i="22"/>
  <c r="Y1026" i="22"/>
  <c r="Y1029" i="22" s="1"/>
  <c r="Y1031" i="22" s="1"/>
  <c r="X1032" i="22" s="1"/>
  <c r="B1035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95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95" i="19" s="1"/>
  <c r="Y771" i="19" s="1"/>
  <c r="B774" i="19"/>
  <c r="X776" i="19"/>
  <c r="Y767" i="19"/>
  <c r="U13" i="15"/>
  <c r="Y671" i="16"/>
  <c r="C720" i="16" s="1"/>
  <c r="C739" i="16" s="1"/>
  <c r="C715" i="16" s="1"/>
  <c r="C716" i="16" s="1"/>
  <c r="R26" i="1"/>
  <c r="C823" i="19" l="1"/>
  <c r="C842" i="19" s="1"/>
  <c r="C819" i="19" s="1"/>
  <c r="Y770" i="19"/>
  <c r="Y772" i="19" s="1"/>
  <c r="X672" i="16"/>
  <c r="B720" i="16"/>
  <c r="Y720" i="16"/>
  <c r="Y739" i="16" s="1"/>
  <c r="Y715" i="16" s="1"/>
  <c r="B718" i="16"/>
  <c r="Y711" i="16"/>
  <c r="X720" i="16"/>
  <c r="AN1000" i="13"/>
  <c r="Y992" i="13" s="1"/>
  <c r="R1000" i="13"/>
  <c r="C992" i="13" s="1"/>
  <c r="AD998" i="13"/>
  <c r="Y983" i="13" s="1"/>
  <c r="H998" i="13"/>
  <c r="C983" i="13" s="1"/>
  <c r="AN955" i="13"/>
  <c r="Y946" i="13" s="1"/>
  <c r="R955" i="13"/>
  <c r="C946" i="13" s="1"/>
  <c r="AD953" i="13"/>
  <c r="Y938" i="13" s="1"/>
  <c r="H953" i="13"/>
  <c r="C938" i="13" s="1"/>
  <c r="B945" i="13"/>
  <c r="AN907" i="13"/>
  <c r="Y899" i="13" s="1"/>
  <c r="R907" i="13"/>
  <c r="C899" i="13" s="1"/>
  <c r="AD905" i="13"/>
  <c r="Y890" i="13" s="1"/>
  <c r="H905" i="13"/>
  <c r="C890" i="13" s="1"/>
  <c r="AN862" i="13"/>
  <c r="Y853" i="13" s="1"/>
  <c r="R862" i="13"/>
  <c r="C853" i="13" s="1"/>
  <c r="AD860" i="13"/>
  <c r="Y845" i="13" s="1"/>
  <c r="H860" i="13"/>
  <c r="C845" i="13" s="1"/>
  <c r="B852" i="13"/>
  <c r="AN813" i="13"/>
  <c r="Y805" i="13" s="1"/>
  <c r="R813" i="13"/>
  <c r="C805" i="13" s="1"/>
  <c r="AD811" i="13"/>
  <c r="Y796" i="13" s="1"/>
  <c r="H811" i="13"/>
  <c r="C796" i="13" s="1"/>
  <c r="AN768" i="13"/>
  <c r="Y759" i="13" s="1"/>
  <c r="R768" i="13"/>
  <c r="C759" i="13" s="1"/>
  <c r="AD766" i="13"/>
  <c r="Y751" i="13" s="1"/>
  <c r="H766" i="13"/>
  <c r="C751" i="13" s="1"/>
  <c r="B758" i="13"/>
  <c r="AN720" i="13"/>
  <c r="Y712" i="13" s="1"/>
  <c r="R720" i="13"/>
  <c r="C712" i="13" s="1"/>
  <c r="AD718" i="13"/>
  <c r="Y703" i="13" s="1"/>
  <c r="H718" i="13"/>
  <c r="C703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15" i="19"/>
  <c r="C818" i="19" s="1"/>
  <c r="C820" i="19" s="1"/>
  <c r="C767" i="16"/>
  <c r="C786" i="16" s="1"/>
  <c r="C763" i="16" s="1"/>
  <c r="Y714" i="16"/>
  <c r="Y716" i="16" s="1"/>
  <c r="Y11" i="13"/>
  <c r="C13" i="13"/>
  <c r="B14" i="13" s="1"/>
  <c r="C9" i="13"/>
  <c r="X823" i="19" l="1"/>
  <c r="B821" i="19"/>
  <c r="Y823" i="19"/>
  <c r="Y842" i="19" s="1"/>
  <c r="Y819" i="19" s="1"/>
  <c r="Y815" i="19"/>
  <c r="Y818" i="19" s="1"/>
  <c r="C860" i="19"/>
  <c r="C86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9" i="19" l="1"/>
  <c r="C888" i="19" s="1"/>
  <c r="C864" i="19" s="1"/>
  <c r="C865" i="19" s="1"/>
  <c r="B869" i="19"/>
  <c r="X82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0" i="19" l="1"/>
  <c r="Y863" i="19" s="1"/>
  <c r="B867" i="19"/>
  <c r="Y869" i="19"/>
  <c r="Y888" i="19" s="1"/>
  <c r="Y864" i="19" s="1"/>
  <c r="X869" i="19"/>
  <c r="X59" i="13"/>
  <c r="X765" i="16"/>
  <c r="B813" i="16"/>
  <c r="Y813" i="16"/>
  <c r="Y832" i="16" s="1"/>
  <c r="Y808" i="16" s="1"/>
  <c r="B811" i="16"/>
  <c r="Y804" i="16"/>
  <c r="X813" i="16"/>
  <c r="C107" i="13"/>
  <c r="Y86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7" i="19" l="1"/>
  <c r="C936" i="19" s="1"/>
  <c r="C913" i="19" s="1"/>
  <c r="C909" i="19"/>
  <c r="C912" i="19" s="1"/>
  <c r="X866" i="19"/>
  <c r="C852" i="16"/>
  <c r="C855" i="16" s="1"/>
  <c r="C857" i="16" s="1"/>
  <c r="X810" i="16"/>
  <c r="Y107" i="13"/>
  <c r="C914" i="19" l="1"/>
  <c r="Y909" i="19" s="1"/>
  <c r="Y91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7" i="19" l="1"/>
  <c r="Y936" i="19" s="1"/>
  <c r="Y913" i="19" s="1"/>
  <c r="Y914" i="19" s="1"/>
  <c r="B915" i="19"/>
  <c r="X917" i="19"/>
  <c r="C954" i="19"/>
  <c r="C957" i="19" s="1"/>
  <c r="C138" i="13"/>
  <c r="Y857" i="16"/>
  <c r="C906" i="16" s="1"/>
  <c r="C925" i="16" s="1"/>
  <c r="C901" i="16" s="1"/>
  <c r="C902" i="16" s="1"/>
  <c r="C963" i="19" l="1"/>
  <c r="C982" i="19" s="1"/>
  <c r="C958" i="19" s="1"/>
  <c r="C959" i="19" s="1"/>
  <c r="X915" i="19"/>
  <c r="B96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3" i="19" l="1"/>
  <c r="Y982" i="19" s="1"/>
  <c r="Y958" i="19" s="1"/>
  <c r="B961" i="19"/>
  <c r="X963" i="19"/>
  <c r="Y95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0" i="19" l="1"/>
  <c r="C1029" i="19" s="1"/>
  <c r="C1006" i="19" s="1"/>
  <c r="Y957" i="19"/>
  <c r="Y959" i="19" s="1"/>
  <c r="C177" i="13"/>
  <c r="Y173" i="13" s="1"/>
  <c r="Y176" i="13" s="1"/>
  <c r="X903" i="16"/>
  <c r="C946" i="16"/>
  <c r="C949" i="16" s="1"/>
  <c r="C951" i="16" s="1"/>
  <c r="C1002" i="19" l="1"/>
  <c r="C1005" i="19" s="1"/>
  <c r="C1007" i="19" s="1"/>
  <c r="X96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0" i="19"/>
  <c r="Y1029" i="19" s="1"/>
  <c r="Y1006" i="19" s="1"/>
  <c r="C1047" i="19"/>
  <c r="C1050" i="19" s="1"/>
  <c r="Y1002" i="19"/>
  <c r="Y1005" i="19" s="1"/>
  <c r="B1008" i="19"/>
  <c r="X1010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7" i="19"/>
  <c r="B1056" i="19" s="1"/>
  <c r="C221" i="13"/>
  <c r="C222" i="13" s="1"/>
  <c r="Y218" i="13" s="1"/>
  <c r="C1047" i="16"/>
  <c r="C1066" i="16" s="1"/>
  <c r="C1043" i="16" s="1"/>
  <c r="X1008" i="19" l="1"/>
  <c r="C1056" i="19"/>
  <c r="C1075" i="19" s="1"/>
  <c r="C1051" i="19" s="1"/>
  <c r="C1052" i="19" s="1"/>
  <c r="Y1056" i="19" s="1"/>
  <c r="Y1075" i="19" s="1"/>
  <c r="Y105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6" i="19" l="1"/>
  <c r="B1054" i="19"/>
  <c r="Y1047" i="19"/>
  <c r="Y1050" i="19" s="1"/>
  <c r="Y1052" i="19" s="1"/>
  <c r="X105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5" i="13"/>
  <c r="C684" i="13" s="1"/>
  <c r="C661" i="13" s="1"/>
  <c r="X625" i="13" l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C705" i="13"/>
  <c r="Y660" i="13"/>
  <c r="Y665" i="13"/>
  <c r="Y682" i="13" s="1"/>
  <c r="Y661" i="13" s="1"/>
  <c r="X665" i="13"/>
  <c r="Y662" i="13" l="1"/>
  <c r="X663" i="13" s="1"/>
  <c r="B711" i="13" l="1"/>
  <c r="C711" i="13"/>
  <c r="C730" i="13" s="1"/>
  <c r="C706" i="13" s="1"/>
  <c r="C707" i="13" s="1"/>
  <c r="Y711" i="13" s="1"/>
  <c r="Y730" i="13" s="1"/>
  <c r="Y706" i="13" s="1"/>
  <c r="X711" i="13" l="1"/>
  <c r="B709" i="13"/>
  <c r="Y702" i="13"/>
  <c r="Y705" i="13" s="1"/>
  <c r="Y707" i="13" s="1"/>
  <c r="C758" i="13" l="1"/>
  <c r="C777" i="13" s="1"/>
  <c r="C754" i="13" s="1"/>
  <c r="X708" i="13"/>
  <c r="C750" i="13"/>
  <c r="C753" i="13" s="1"/>
  <c r="C755" i="13" l="1"/>
  <c r="Y758" i="13" s="1"/>
  <c r="Y777" i="13" s="1"/>
  <c r="Y754" i="13" s="1"/>
  <c r="X758" i="13" l="1"/>
  <c r="Y750" i="13"/>
  <c r="Y753" i="13" s="1"/>
  <c r="Y755" i="13" s="1"/>
  <c r="C804" i="13" s="1"/>
  <c r="C823" i="13" s="1"/>
  <c r="C799" i="13" s="1"/>
  <c r="B756" i="13"/>
  <c r="C795" i="13"/>
  <c r="C798" i="13" s="1"/>
  <c r="C800" i="13" l="1"/>
  <c r="Y804" i="13" s="1"/>
  <c r="Y823" i="13" s="1"/>
  <c r="Y799" i="13" s="1"/>
  <c r="X756" i="13"/>
  <c r="B804" i="13"/>
  <c r="Y795" i="13"/>
  <c r="Y798" i="13" s="1"/>
  <c r="X804" i="13"/>
  <c r="B802" i="13" l="1"/>
  <c r="Y800" i="13"/>
  <c r="C852" i="13" s="1"/>
  <c r="C871" i="13" s="1"/>
  <c r="C848" i="13" s="1"/>
  <c r="C844" i="13" l="1"/>
  <c r="C847" i="13" s="1"/>
  <c r="C849" i="13" s="1"/>
  <c r="Y852" i="13" s="1"/>
  <c r="Y871" i="13" s="1"/>
  <c r="Y848" i="13" s="1"/>
  <c r="X801" i="13"/>
  <c r="Y844" i="13" l="1"/>
  <c r="Y847" i="13" s="1"/>
  <c r="Y849" i="13" s="1"/>
  <c r="X850" i="13" s="1"/>
  <c r="C889" i="13"/>
  <c r="C892" i="13" s="1"/>
  <c r="X852" i="13"/>
  <c r="B850" i="13"/>
  <c r="B898" i="13" l="1"/>
  <c r="C898" i="13"/>
  <c r="C917" i="13" s="1"/>
  <c r="C893" i="13" s="1"/>
  <c r="C894" i="13" s="1"/>
  <c r="X898" i="13" s="1"/>
  <c r="B896" i="13" l="1"/>
  <c r="Y898" i="13"/>
  <c r="Y917" i="13" s="1"/>
  <c r="Y893" i="13" s="1"/>
  <c r="Y889" i="13"/>
  <c r="Y892" i="13" l="1"/>
  <c r="Y894" i="13" s="1"/>
  <c r="C945" i="13"/>
  <c r="C964" i="13" s="1"/>
  <c r="C941" i="13" s="1"/>
  <c r="C937" i="13" l="1"/>
  <c r="C940" i="13" s="1"/>
  <c r="C942" i="13" s="1"/>
  <c r="X895" i="13"/>
  <c r="Y945" i="13" l="1"/>
  <c r="Y964" i="13" s="1"/>
  <c r="Y941" i="13" s="1"/>
  <c r="C982" i="13"/>
  <c r="C985" i="13" s="1"/>
  <c r="B943" i="13"/>
  <c r="Y937" i="13"/>
  <c r="Y940" i="13" s="1"/>
  <c r="X945" i="13"/>
  <c r="Y942" i="13" l="1"/>
  <c r="C991" i="13" s="1"/>
  <c r="C1010" i="13" s="1"/>
  <c r="C986" i="13" s="1"/>
  <c r="C987" i="13" s="1"/>
  <c r="B989" i="13" s="1"/>
  <c r="H24" i="1"/>
  <c r="H24" i="7"/>
  <c r="B991" i="13" l="1"/>
  <c r="X943" i="13"/>
  <c r="X991" i="13"/>
  <c r="Y991" i="13"/>
  <c r="Y1010" i="13" s="1"/>
  <c r="Y986" i="13" s="1"/>
  <c r="Y982" i="13"/>
  <c r="Y985" i="13" s="1"/>
  <c r="AN1063" i="3"/>
  <c r="Y1055" i="3" s="1"/>
  <c r="R1063" i="3"/>
  <c r="C1055" i="3" s="1"/>
  <c r="AD1061" i="3"/>
  <c r="Y1046" i="3" s="1"/>
  <c r="H1061" i="3"/>
  <c r="C1046" i="3" s="1"/>
  <c r="AN1018" i="3"/>
  <c r="R1018" i="3"/>
  <c r="C1009" i="3" s="1"/>
  <c r="AD1016" i="3"/>
  <c r="Y1001" i="3" s="1"/>
  <c r="H1016" i="3"/>
  <c r="C1001" i="3" s="1"/>
  <c r="Y1009" i="3"/>
  <c r="B1008" i="3"/>
  <c r="AN970" i="3"/>
  <c r="Y962" i="3" s="1"/>
  <c r="R970" i="3"/>
  <c r="C962" i="3" s="1"/>
  <c r="AD968" i="3"/>
  <c r="Y953" i="3" s="1"/>
  <c r="H968" i="3"/>
  <c r="C953" i="3" s="1"/>
  <c r="AN925" i="3"/>
  <c r="Y916" i="3" s="1"/>
  <c r="R925" i="3"/>
  <c r="C916" i="3" s="1"/>
  <c r="AD923" i="3"/>
  <c r="Y908" i="3" s="1"/>
  <c r="H923" i="3"/>
  <c r="C908" i="3" s="1"/>
  <c r="B915" i="3"/>
  <c r="AN876" i="3"/>
  <c r="Y868" i="3" s="1"/>
  <c r="R876" i="3"/>
  <c r="C868" i="3" s="1"/>
  <c r="AD874" i="3"/>
  <c r="Y859" i="3" s="1"/>
  <c r="H874" i="3"/>
  <c r="C859" i="3" s="1"/>
  <c r="AN831" i="3"/>
  <c r="Y822" i="3" s="1"/>
  <c r="R831" i="3"/>
  <c r="C822" i="3" s="1"/>
  <c r="AD829" i="3"/>
  <c r="Y814" i="3" s="1"/>
  <c r="H829" i="3"/>
  <c r="C814" i="3" s="1"/>
  <c r="B821" i="3"/>
  <c r="AN783" i="3"/>
  <c r="Y775" i="3" s="1"/>
  <c r="R783" i="3"/>
  <c r="C775" i="3" s="1"/>
  <c r="AD781" i="3"/>
  <c r="Y766" i="3" s="1"/>
  <c r="H781" i="3"/>
  <c r="C766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7" i="13" l="1"/>
  <c r="X988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3" i="8"/>
  <c r="Y1055" i="8" s="1"/>
  <c r="R1063" i="8"/>
  <c r="C1055" i="8" s="1"/>
  <c r="AD1061" i="8"/>
  <c r="Y1046" i="8" s="1"/>
  <c r="H1061" i="8"/>
  <c r="C1046" i="8" s="1"/>
  <c r="AN1018" i="8"/>
  <c r="Y1009" i="8" s="1"/>
  <c r="R1018" i="8"/>
  <c r="C1009" i="8" s="1"/>
  <c r="AD1016" i="8"/>
  <c r="Y1001" i="8" s="1"/>
  <c r="H1016" i="8"/>
  <c r="C1001" i="8" s="1"/>
  <c r="B1008" i="8"/>
  <c r="AN970" i="8"/>
  <c r="Y962" i="8" s="1"/>
  <c r="R970" i="8"/>
  <c r="C962" i="8" s="1"/>
  <c r="AD968" i="8"/>
  <c r="Y953" i="8" s="1"/>
  <c r="H968" i="8"/>
  <c r="C953" i="8" s="1"/>
  <c r="AN925" i="8"/>
  <c r="Y916" i="8" s="1"/>
  <c r="R925" i="8"/>
  <c r="C916" i="8" s="1"/>
  <c r="AD923" i="8"/>
  <c r="Y908" i="8" s="1"/>
  <c r="H923" i="8"/>
  <c r="C908" i="8" s="1"/>
  <c r="B915" i="8"/>
  <c r="AN876" i="8"/>
  <c r="Y868" i="8" s="1"/>
  <c r="R876" i="8"/>
  <c r="C868" i="8" s="1"/>
  <c r="AD874" i="8"/>
  <c r="Y859" i="8" s="1"/>
  <c r="H874" i="8"/>
  <c r="C859" i="8" s="1"/>
  <c r="AN831" i="8"/>
  <c r="Y822" i="8" s="1"/>
  <c r="R831" i="8"/>
  <c r="C822" i="8" s="1"/>
  <c r="AD829" i="8"/>
  <c r="Y814" i="8" s="1"/>
  <c r="H829" i="8"/>
  <c r="C814" i="8" s="1"/>
  <c r="B821" i="8"/>
  <c r="AN783" i="8"/>
  <c r="Y775" i="8" s="1"/>
  <c r="R783" i="8"/>
  <c r="C775" i="8" s="1"/>
  <c r="AD781" i="8"/>
  <c r="Y766" i="8" s="1"/>
  <c r="H781" i="8"/>
  <c r="C766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9" i="6"/>
  <c r="Y1031" i="6" s="1"/>
  <c r="R1039" i="6"/>
  <c r="C1031" i="6" s="1"/>
  <c r="AD1037" i="6"/>
  <c r="Y1022" i="6" s="1"/>
  <c r="H1037" i="6"/>
  <c r="C1022" i="6" s="1"/>
  <c r="AN994" i="6"/>
  <c r="Y985" i="6" s="1"/>
  <c r="R994" i="6"/>
  <c r="C985" i="6" s="1"/>
  <c r="AD992" i="6"/>
  <c r="Y977" i="6" s="1"/>
  <c r="H992" i="6"/>
  <c r="C977" i="6" s="1"/>
  <c r="B984" i="6"/>
  <c r="AN946" i="6"/>
  <c r="Y938" i="6" s="1"/>
  <c r="R946" i="6"/>
  <c r="C938" i="6" s="1"/>
  <c r="AD944" i="6"/>
  <c r="Y929" i="6" s="1"/>
  <c r="H944" i="6"/>
  <c r="C929" i="6" s="1"/>
  <c r="AN901" i="6"/>
  <c r="Y892" i="6" s="1"/>
  <c r="R901" i="6"/>
  <c r="C892" i="6" s="1"/>
  <c r="AD899" i="6"/>
  <c r="Y884" i="6" s="1"/>
  <c r="H899" i="6"/>
  <c r="C884" i="6" s="1"/>
  <c r="B891" i="6"/>
  <c r="AN852" i="6"/>
  <c r="Y844" i="6" s="1"/>
  <c r="R852" i="6"/>
  <c r="C844" i="6" s="1"/>
  <c r="AD850" i="6"/>
  <c r="Y835" i="6" s="1"/>
  <c r="H850" i="6"/>
  <c r="C835" i="6" s="1"/>
  <c r="AN807" i="6"/>
  <c r="Y798" i="6" s="1"/>
  <c r="R807" i="6"/>
  <c r="C798" i="6" s="1"/>
  <c r="AD805" i="6"/>
  <c r="Y790" i="6" s="1"/>
  <c r="H805" i="6"/>
  <c r="C790" i="6" s="1"/>
  <c r="B797" i="6"/>
  <c r="AN759" i="6"/>
  <c r="Y751" i="6" s="1"/>
  <c r="R759" i="6"/>
  <c r="C751" i="6" s="1"/>
  <c r="AD757" i="6"/>
  <c r="Y742" i="6" s="1"/>
  <c r="H757" i="6"/>
  <c r="C742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3" i="5"/>
  <c r="Y1025" i="5" s="1"/>
  <c r="R1033" i="5"/>
  <c r="C1025" i="5" s="1"/>
  <c r="AD1031" i="5"/>
  <c r="Y1016" i="5" s="1"/>
  <c r="H1031" i="5"/>
  <c r="C1016" i="5" s="1"/>
  <c r="AN988" i="5"/>
  <c r="Y979" i="5" s="1"/>
  <c r="R988" i="5"/>
  <c r="C979" i="5" s="1"/>
  <c r="AD986" i="5"/>
  <c r="Y971" i="5" s="1"/>
  <c r="H986" i="5"/>
  <c r="C971" i="5" s="1"/>
  <c r="B978" i="5"/>
  <c r="AN940" i="5"/>
  <c r="Y932" i="5" s="1"/>
  <c r="R940" i="5"/>
  <c r="C932" i="5" s="1"/>
  <c r="AD938" i="5"/>
  <c r="Y923" i="5" s="1"/>
  <c r="H938" i="5"/>
  <c r="C923" i="5" s="1"/>
  <c r="AN895" i="5"/>
  <c r="Y886" i="5" s="1"/>
  <c r="R895" i="5"/>
  <c r="C886" i="5" s="1"/>
  <c r="AD893" i="5"/>
  <c r="Y878" i="5" s="1"/>
  <c r="H893" i="5"/>
  <c r="C878" i="5" s="1"/>
  <c r="B885" i="5"/>
  <c r="AN846" i="5"/>
  <c r="Y838" i="5" s="1"/>
  <c r="R846" i="5"/>
  <c r="C838" i="5" s="1"/>
  <c r="AD844" i="5"/>
  <c r="Y829" i="5" s="1"/>
  <c r="H844" i="5"/>
  <c r="C829" i="5" s="1"/>
  <c r="AN801" i="5"/>
  <c r="Y792" i="5" s="1"/>
  <c r="R801" i="5"/>
  <c r="C792" i="5" s="1"/>
  <c r="AD799" i="5"/>
  <c r="Y784" i="5" s="1"/>
  <c r="H799" i="5"/>
  <c r="C784" i="5" s="1"/>
  <c r="B791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7" i="4"/>
  <c r="Y1029" i="4" s="1"/>
  <c r="R1037" i="4"/>
  <c r="C1029" i="4" s="1"/>
  <c r="AD1035" i="4"/>
  <c r="Y1020" i="4" s="1"/>
  <c r="H1035" i="4"/>
  <c r="C1020" i="4" s="1"/>
  <c r="AN992" i="4"/>
  <c r="Y983" i="4" s="1"/>
  <c r="R992" i="4"/>
  <c r="C983" i="4" s="1"/>
  <c r="AD990" i="4"/>
  <c r="Y975" i="4" s="1"/>
  <c r="H990" i="4"/>
  <c r="C975" i="4" s="1"/>
  <c r="B982" i="4"/>
  <c r="AN944" i="4"/>
  <c r="Y936" i="4" s="1"/>
  <c r="R944" i="4"/>
  <c r="C936" i="4" s="1"/>
  <c r="AD942" i="4"/>
  <c r="Y927" i="4" s="1"/>
  <c r="H942" i="4"/>
  <c r="C927" i="4" s="1"/>
  <c r="AN899" i="4"/>
  <c r="Y890" i="4" s="1"/>
  <c r="R899" i="4"/>
  <c r="C890" i="4" s="1"/>
  <c r="AD897" i="4"/>
  <c r="Y882" i="4" s="1"/>
  <c r="H897" i="4"/>
  <c r="C882" i="4" s="1"/>
  <c r="B889" i="4"/>
  <c r="AN850" i="4"/>
  <c r="Y842" i="4" s="1"/>
  <c r="R850" i="4"/>
  <c r="C842" i="4" s="1"/>
  <c r="AD848" i="4"/>
  <c r="Y833" i="4" s="1"/>
  <c r="H848" i="4"/>
  <c r="C833" i="4" s="1"/>
  <c r="AN805" i="4"/>
  <c r="Y796" i="4" s="1"/>
  <c r="R805" i="4"/>
  <c r="C796" i="4" s="1"/>
  <c r="AD803" i="4"/>
  <c r="Y788" i="4" s="1"/>
  <c r="H803" i="4"/>
  <c r="C788" i="4" s="1"/>
  <c r="B795" i="4"/>
  <c r="AN757" i="4"/>
  <c r="Y749" i="4" s="1"/>
  <c r="R757" i="4"/>
  <c r="C749" i="4" s="1"/>
  <c r="AD755" i="4"/>
  <c r="Y740" i="4" s="1"/>
  <c r="H755" i="4"/>
  <c r="C740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0" i="2"/>
  <c r="Y1022" i="2" s="1"/>
  <c r="R1030" i="2"/>
  <c r="C1022" i="2" s="1"/>
  <c r="AD1028" i="2"/>
  <c r="Y1013" i="2" s="1"/>
  <c r="H1028" i="2"/>
  <c r="C1013" i="2" s="1"/>
  <c r="AN985" i="2"/>
  <c r="Y976" i="2" s="1"/>
  <c r="R985" i="2"/>
  <c r="C976" i="2" s="1"/>
  <c r="AD983" i="2"/>
  <c r="Y968" i="2" s="1"/>
  <c r="H983" i="2"/>
  <c r="C968" i="2" s="1"/>
  <c r="B975" i="2"/>
  <c r="AN937" i="2"/>
  <c r="Y929" i="2" s="1"/>
  <c r="R937" i="2"/>
  <c r="C929" i="2" s="1"/>
  <c r="AD935" i="2"/>
  <c r="Y920" i="2" s="1"/>
  <c r="H935" i="2"/>
  <c r="C920" i="2" s="1"/>
  <c r="AN892" i="2"/>
  <c r="Y883" i="2" s="1"/>
  <c r="R892" i="2"/>
  <c r="C883" i="2" s="1"/>
  <c r="AD890" i="2"/>
  <c r="Y875" i="2" s="1"/>
  <c r="H890" i="2"/>
  <c r="C875" i="2" s="1"/>
  <c r="B882" i="2"/>
  <c r="AN843" i="2"/>
  <c r="Y835" i="2" s="1"/>
  <c r="R843" i="2"/>
  <c r="C835" i="2" s="1"/>
  <c r="AD841" i="2"/>
  <c r="Y826" i="2" s="1"/>
  <c r="H841" i="2"/>
  <c r="C826" i="2" s="1"/>
  <c r="AN798" i="2"/>
  <c r="Y789" i="2" s="1"/>
  <c r="R798" i="2"/>
  <c r="C789" i="2" s="1"/>
  <c r="AD796" i="2"/>
  <c r="Y781" i="2" s="1"/>
  <c r="H796" i="2"/>
  <c r="C781" i="2" s="1"/>
  <c r="B788" i="2"/>
  <c r="AN750" i="2"/>
  <c r="Y742" i="2" s="1"/>
  <c r="R750" i="2"/>
  <c r="C742" i="2" s="1"/>
  <c r="AD748" i="2"/>
  <c r="Y733" i="2" s="1"/>
  <c r="H748" i="2"/>
  <c r="C733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6" i="1"/>
  <c r="Y1048" i="1" s="1"/>
  <c r="R1056" i="1"/>
  <c r="C1048" i="1" s="1"/>
  <c r="AD1054" i="1"/>
  <c r="Y1039" i="1" s="1"/>
  <c r="H1054" i="1"/>
  <c r="C1039" i="1" s="1"/>
  <c r="AN1011" i="1"/>
  <c r="Y1002" i="1" s="1"/>
  <c r="R1011" i="1"/>
  <c r="C1002" i="1" s="1"/>
  <c r="AD1009" i="1"/>
  <c r="Y994" i="1" s="1"/>
  <c r="H1009" i="1"/>
  <c r="C994" i="1" s="1"/>
  <c r="B1001" i="1"/>
  <c r="AN963" i="1"/>
  <c r="Y955" i="1" s="1"/>
  <c r="R963" i="1"/>
  <c r="C955" i="1" s="1"/>
  <c r="AD961" i="1"/>
  <c r="Y946" i="1" s="1"/>
  <c r="H961" i="1"/>
  <c r="C946" i="1" s="1"/>
  <c r="AN918" i="1"/>
  <c r="Y909" i="1" s="1"/>
  <c r="R918" i="1"/>
  <c r="C909" i="1" s="1"/>
  <c r="AD916" i="1"/>
  <c r="Y901" i="1" s="1"/>
  <c r="H916" i="1"/>
  <c r="C901" i="1" s="1"/>
  <c r="B908" i="1"/>
  <c r="AN869" i="1"/>
  <c r="Y861" i="1" s="1"/>
  <c r="R869" i="1"/>
  <c r="C861" i="1" s="1"/>
  <c r="AD867" i="1"/>
  <c r="Y852" i="1" s="1"/>
  <c r="H867" i="1"/>
  <c r="C852" i="1" s="1"/>
  <c r="AN824" i="1"/>
  <c r="Y815" i="1" s="1"/>
  <c r="R824" i="1"/>
  <c r="C815" i="1" s="1"/>
  <c r="AD822" i="1"/>
  <c r="Y807" i="1" s="1"/>
  <c r="H822" i="1"/>
  <c r="C807" i="1" s="1"/>
  <c r="B814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Y426" i="7" l="1"/>
  <c r="Y445" i="7" s="1"/>
  <c r="Y421" i="7" s="1"/>
  <c r="X369" i="2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 l="1"/>
  <c r="X475" i="7"/>
  <c r="Y404" i="2"/>
  <c r="Y465" i="8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8" i="4" l="1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8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5" i="5"/>
  <c r="C738" i="5" s="1"/>
  <c r="Y730" i="8"/>
  <c r="C774" i="8" s="1"/>
  <c r="C793" i="8" s="1"/>
  <c r="C769" i="8" s="1"/>
  <c r="C770" i="8" s="1"/>
  <c r="C808" i="7"/>
  <c r="C827" i="7" s="1"/>
  <c r="C803" i="7" s="1"/>
  <c r="C804" i="7" s="1"/>
  <c r="X760" i="7"/>
  <c r="B808" i="7"/>
  <c r="Y858" i="11"/>
  <c r="Y692" i="5" l="1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4" i="8"/>
  <c r="Y774" i="8"/>
  <c r="Y793" i="8" s="1"/>
  <c r="Y769" i="8" s="1"/>
  <c r="B772" i="8"/>
  <c r="Y765" i="8"/>
  <c r="X774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B744" i="5"/>
  <c r="C744" i="5"/>
  <c r="C763" i="5" s="1"/>
  <c r="C739" i="5" s="1"/>
  <c r="C740" i="5" s="1"/>
  <c r="Y744" i="5" s="1"/>
  <c r="Y763" i="5" s="1"/>
  <c r="Y739" i="5" s="1"/>
  <c r="C821" i="8"/>
  <c r="C840" i="8" s="1"/>
  <c r="C817" i="8" s="1"/>
  <c r="Y768" i="8"/>
  <c r="Y770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696" i="6"/>
  <c r="C699" i="6" s="1"/>
  <c r="C701" i="6" s="1"/>
  <c r="Y692" i="6" s="1"/>
  <c r="Y695" i="6" s="1"/>
  <c r="Y421" i="1"/>
  <c r="X422" i="1" s="1"/>
  <c r="Y738" i="5"/>
  <c r="Y740" i="5" s="1"/>
  <c r="B742" i="5"/>
  <c r="X744" i="5"/>
  <c r="Y903" i="11"/>
  <c r="C955" i="11" s="1"/>
  <c r="C974" i="11" s="1"/>
  <c r="C951" i="11" s="1"/>
  <c r="C813" i="8"/>
  <c r="C816" i="8" s="1"/>
  <c r="C818" i="8" s="1"/>
  <c r="X771" i="8"/>
  <c r="C847" i="7"/>
  <c r="C850" i="7" s="1"/>
  <c r="C852" i="7" s="1"/>
  <c r="X805" i="7"/>
  <c r="C695" i="2" l="1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91" i="5"/>
  <c r="C810" i="5" s="1"/>
  <c r="C787" i="5" s="1"/>
  <c r="C947" i="11"/>
  <c r="C950" i="11" s="1"/>
  <c r="C952" i="11" s="1"/>
  <c r="X741" i="5"/>
  <c r="C783" i="5"/>
  <c r="C786" i="5" s="1"/>
  <c r="X904" i="11"/>
  <c r="Y821" i="8"/>
  <c r="Y840" i="8" s="1"/>
  <c r="Y817" i="8" s="1"/>
  <c r="Y813" i="8"/>
  <c r="Y816" i="8" s="1"/>
  <c r="C858" i="8"/>
  <c r="C861" i="8" s="1"/>
  <c r="X821" i="8"/>
  <c r="B819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8" i="5"/>
  <c r="X791" i="5" s="1"/>
  <c r="Y818" i="8"/>
  <c r="X819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50" i="6" l="1"/>
  <c r="C769" i="6" s="1"/>
  <c r="C745" i="6" s="1"/>
  <c r="C746" i="6" s="1"/>
  <c r="X750" i="6" s="1"/>
  <c r="C741" i="6"/>
  <c r="C744" i="6" s="1"/>
  <c r="B693" i="2"/>
  <c r="X698" i="6"/>
  <c r="Y695" i="2"/>
  <c r="Y714" i="2" s="1"/>
  <c r="Y691" i="2" s="1"/>
  <c r="Y692" i="2" s="1"/>
  <c r="B750" i="6"/>
  <c r="X470" i="1"/>
  <c r="Y470" i="1"/>
  <c r="Y484" i="1" s="1"/>
  <c r="Y466" i="1" s="1"/>
  <c r="Y462" i="1"/>
  <c r="Y465" i="1" s="1"/>
  <c r="Y791" i="5"/>
  <c r="Y810" i="5" s="1"/>
  <c r="Y787" i="5" s="1"/>
  <c r="Y783" i="5"/>
  <c r="Y786" i="5" s="1"/>
  <c r="B789" i="5"/>
  <c r="C828" i="5"/>
  <c r="C831" i="5" s="1"/>
  <c r="C867" i="8"/>
  <c r="C886" i="8" s="1"/>
  <c r="C862" i="8" s="1"/>
  <c r="C863" i="8" s="1"/>
  <c r="B865" i="8" s="1"/>
  <c r="B867" i="8"/>
  <c r="X853" i="7"/>
  <c r="B901" i="7"/>
  <c r="Y901" i="7"/>
  <c r="Y920" i="7" s="1"/>
  <c r="Y896" i="7" s="1"/>
  <c r="B899" i="7"/>
  <c r="Y892" i="7"/>
  <c r="Y895" i="7" s="1"/>
  <c r="X901" i="7"/>
  <c r="Y952" i="11"/>
  <c r="Y750" i="6" l="1"/>
  <c r="Y769" i="6" s="1"/>
  <c r="Y745" i="6" s="1"/>
  <c r="B748" i="6"/>
  <c r="Y741" i="6"/>
  <c r="Y744" i="6" s="1"/>
  <c r="B741" i="2"/>
  <c r="C732" i="2"/>
  <c r="C735" i="2" s="1"/>
  <c r="C797" i="6"/>
  <c r="C816" i="6" s="1"/>
  <c r="C793" i="6" s="1"/>
  <c r="Y746" i="6"/>
  <c r="C789" i="6" s="1"/>
  <c r="C792" i="6" s="1"/>
  <c r="C741" i="2"/>
  <c r="C760" i="2" s="1"/>
  <c r="C736" i="2" s="1"/>
  <c r="C737" i="2" s="1"/>
  <c r="Y741" i="2" s="1"/>
  <c r="Y760" i="2" s="1"/>
  <c r="Y736" i="2" s="1"/>
  <c r="X693" i="2"/>
  <c r="Y467" i="1"/>
  <c r="Y867" i="8"/>
  <c r="Y886" i="8" s="1"/>
  <c r="Y862" i="8" s="1"/>
  <c r="Y788" i="5"/>
  <c r="B837" i="5" s="1"/>
  <c r="Y858" i="8"/>
  <c r="Y861" i="8" s="1"/>
  <c r="X867" i="8"/>
  <c r="Y897" i="7"/>
  <c r="C941" i="7" s="1"/>
  <c r="C944" i="7" s="1"/>
  <c r="C1001" i="11"/>
  <c r="C1020" i="11" s="1"/>
  <c r="C996" i="11" s="1"/>
  <c r="C997" i="11" s="1"/>
  <c r="X953" i="11"/>
  <c r="B1001" i="11"/>
  <c r="C794" i="6" l="1"/>
  <c r="X797" i="6" s="1"/>
  <c r="X747" i="6"/>
  <c r="Y732" i="2"/>
  <c r="C788" i="2" s="1"/>
  <c r="C807" i="2" s="1"/>
  <c r="C784" i="2" s="1"/>
  <c r="X741" i="2"/>
  <c r="B739" i="2"/>
  <c r="C834" i="6"/>
  <c r="C837" i="6" s="1"/>
  <c r="Y863" i="8"/>
  <c r="X864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9" i="5"/>
  <c r="C837" i="5"/>
  <c r="C856" i="5" s="1"/>
  <c r="C832" i="5" s="1"/>
  <c r="C833" i="5" s="1"/>
  <c r="Y837" i="5" s="1"/>
  <c r="Y856" i="5" s="1"/>
  <c r="Y832" i="5" s="1"/>
  <c r="X898" i="7"/>
  <c r="Y1001" i="11"/>
  <c r="Y1020" i="11" s="1"/>
  <c r="Y996" i="11" s="1"/>
  <c r="B999" i="11"/>
  <c r="Y992" i="11"/>
  <c r="X1001" i="11"/>
  <c r="Y797" i="6" l="1"/>
  <c r="Y816" i="6" s="1"/>
  <c r="Y793" i="6" s="1"/>
  <c r="Y789" i="6"/>
  <c r="Y792" i="6" s="1"/>
  <c r="B795" i="6"/>
  <c r="Y735" i="2"/>
  <c r="Y737" i="2" s="1"/>
  <c r="C780" i="2" s="1"/>
  <c r="C783" i="2" s="1"/>
  <c r="C785" i="2" s="1"/>
  <c r="C907" i="8"/>
  <c r="C910" i="8" s="1"/>
  <c r="C915" i="8"/>
  <c r="C934" i="8" s="1"/>
  <c r="C911" i="8" s="1"/>
  <c r="C505" i="1"/>
  <c r="X509" i="1" s="1"/>
  <c r="Y828" i="5"/>
  <c r="Y831" i="5" s="1"/>
  <c r="Y833" i="5" s="1"/>
  <c r="C885" i="5" s="1"/>
  <c r="C904" i="5" s="1"/>
  <c r="C881" i="5" s="1"/>
  <c r="X837" i="5"/>
  <c r="B835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Y794" i="6" l="1"/>
  <c r="C912" i="8"/>
  <c r="Y907" i="8" s="1"/>
  <c r="Y910" i="8" s="1"/>
  <c r="X738" i="2"/>
  <c r="B786" i="2"/>
  <c r="X788" i="2"/>
  <c r="Y780" i="2"/>
  <c r="Y783" i="2" s="1"/>
  <c r="Y788" i="2"/>
  <c r="Y807" i="2" s="1"/>
  <c r="Y784" i="2" s="1"/>
  <c r="C825" i="2"/>
  <c r="C828" i="2" s="1"/>
  <c r="X795" i="6"/>
  <c r="B843" i="6"/>
  <c r="C843" i="6"/>
  <c r="C862" i="6" s="1"/>
  <c r="C838" i="6" s="1"/>
  <c r="C839" i="6" s="1"/>
  <c r="Y503" i="1"/>
  <c r="Y509" i="1"/>
  <c r="Y525" i="1" s="1"/>
  <c r="Y504" i="1" s="1"/>
  <c r="B507" i="1"/>
  <c r="X915" i="8"/>
  <c r="C952" i="8"/>
  <c r="C955" i="8" s="1"/>
  <c r="Y915" i="8"/>
  <c r="Y934" i="8" s="1"/>
  <c r="Y911" i="8" s="1"/>
  <c r="B913" i="8"/>
  <c r="C877" i="5"/>
  <c r="C880" i="5" s="1"/>
  <c r="C882" i="5" s="1"/>
  <c r="X885" i="5" s="1"/>
  <c r="X834" i="5"/>
  <c r="C995" i="7"/>
  <c r="C1014" i="7" s="1"/>
  <c r="C990" i="7" s="1"/>
  <c r="C991" i="7" s="1"/>
  <c r="X947" i="7"/>
  <c r="B995" i="7"/>
  <c r="C1040" i="11"/>
  <c r="C1043" i="11" s="1"/>
  <c r="C1045" i="11" s="1"/>
  <c r="X998" i="11"/>
  <c r="Y912" i="8" l="1"/>
  <c r="X913" i="8" s="1"/>
  <c r="Y785" i="2"/>
  <c r="X786" i="2" s="1"/>
  <c r="B841" i="6"/>
  <c r="Y834" i="6"/>
  <c r="Y837" i="6" s="1"/>
  <c r="Y843" i="6"/>
  <c r="Y862" i="6" s="1"/>
  <c r="Y838" i="6" s="1"/>
  <c r="X843" i="6"/>
  <c r="Y505" i="1"/>
  <c r="C559" i="1" s="1"/>
  <c r="C571" i="1" s="1"/>
  <c r="C555" i="1" s="1"/>
  <c r="C961" i="8"/>
  <c r="C980" i="8" s="1"/>
  <c r="C956" i="8" s="1"/>
  <c r="C957" i="8" s="1"/>
  <c r="B959" i="8" s="1"/>
  <c r="C922" i="5"/>
  <c r="C925" i="5" s="1"/>
  <c r="Y877" i="5"/>
  <c r="Y880" i="5" s="1"/>
  <c r="B961" i="8"/>
  <c r="Y885" i="5"/>
  <c r="Y904" i="5" s="1"/>
  <c r="Y881" i="5" s="1"/>
  <c r="B883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4" i="2" l="1"/>
  <c r="C853" i="2" s="1"/>
  <c r="C829" i="2" s="1"/>
  <c r="C830" i="2" s="1"/>
  <c r="X834" i="2" s="1"/>
  <c r="B834" i="2"/>
  <c r="Y839" i="6"/>
  <c r="Y882" i="5"/>
  <c r="C931" i="5" s="1"/>
  <c r="C950" i="5" s="1"/>
  <c r="C926" i="5" s="1"/>
  <c r="C927" i="5" s="1"/>
  <c r="Y931" i="5" s="1"/>
  <c r="Y950" i="5" s="1"/>
  <c r="Y926" i="5" s="1"/>
  <c r="Y952" i="8"/>
  <c r="C1008" i="8" s="1"/>
  <c r="C1027" i="8" s="1"/>
  <c r="C1004" i="8" s="1"/>
  <c r="X961" i="8"/>
  <c r="Y961" i="8"/>
  <c r="Y980" i="8" s="1"/>
  <c r="Y956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5" i="2" l="1"/>
  <c r="Y828" i="2" s="1"/>
  <c r="Y834" i="2"/>
  <c r="Y853" i="2" s="1"/>
  <c r="Y829" i="2" s="1"/>
  <c r="B832" i="2"/>
  <c r="X883" i="5"/>
  <c r="X840" i="6"/>
  <c r="C883" i="6"/>
  <c r="C886" i="6" s="1"/>
  <c r="C891" i="6"/>
  <c r="C910" i="6" s="1"/>
  <c r="C887" i="6" s="1"/>
  <c r="B931" i="5"/>
  <c r="Y955" i="8"/>
  <c r="Y957" i="8" s="1"/>
  <c r="Y922" i="5"/>
  <c r="C978" i="5" s="1"/>
  <c r="C997" i="5" s="1"/>
  <c r="C974" i="5" s="1"/>
  <c r="X931" i="5"/>
  <c r="B929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0" i="2" l="1"/>
  <c r="C882" i="2" s="1"/>
  <c r="C901" i="2" s="1"/>
  <c r="C878" i="2" s="1"/>
  <c r="X958" i="8"/>
  <c r="C1000" i="8"/>
  <c r="C1003" i="8" s="1"/>
  <c r="C1005" i="8" s="1"/>
  <c r="Y1008" i="8" s="1"/>
  <c r="Y1027" i="8" s="1"/>
  <c r="Y1004" i="8" s="1"/>
  <c r="C888" i="6"/>
  <c r="Y925" i="5"/>
  <c r="Y927" i="5" s="1"/>
  <c r="C970" i="5" s="1"/>
  <c r="C973" i="5" s="1"/>
  <c r="C975" i="5" s="1"/>
  <c r="Y970" i="5" s="1"/>
  <c r="Y973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1" i="2" l="1"/>
  <c r="C874" i="2"/>
  <c r="C877" i="2" s="1"/>
  <c r="C879" i="2" s="1"/>
  <c r="Y874" i="2" s="1"/>
  <c r="Y877" i="2" s="1"/>
  <c r="B1006" i="8"/>
  <c r="X1008" i="8"/>
  <c r="Y1000" i="8"/>
  <c r="Y1003" i="8" s="1"/>
  <c r="Y1005" i="8" s="1"/>
  <c r="X1006" i="8" s="1"/>
  <c r="C1045" i="8"/>
  <c r="C1048" i="8" s="1"/>
  <c r="C595" i="1"/>
  <c r="C612" i="1" s="1"/>
  <c r="C590" i="1" s="1"/>
  <c r="C586" i="1"/>
  <c r="C589" i="1" s="1"/>
  <c r="B889" i="6"/>
  <c r="X891" i="6"/>
  <c r="Y891" i="6"/>
  <c r="Y910" i="6" s="1"/>
  <c r="Y887" i="6" s="1"/>
  <c r="C928" i="6"/>
  <c r="C931" i="6" s="1"/>
  <c r="Y883" i="6"/>
  <c r="Y886" i="6" s="1"/>
  <c r="X928" i="5"/>
  <c r="B976" i="5"/>
  <c r="C1015" i="5"/>
  <c r="C1018" i="5" s="1"/>
  <c r="Y978" i="5"/>
  <c r="Y997" i="5" s="1"/>
  <c r="Y974" i="5" s="1"/>
  <c r="Y975" i="5" s="1"/>
  <c r="X978" i="5"/>
  <c r="B595" i="1"/>
  <c r="X557" i="1"/>
  <c r="Y1090" i="11"/>
  <c r="X1091" i="11" s="1"/>
  <c r="Y1039" i="7"/>
  <c r="C919" i="2" l="1"/>
  <c r="C922" i="2" s="1"/>
  <c r="Y882" i="2"/>
  <c r="Y901" i="2" s="1"/>
  <c r="Y878" i="2" s="1"/>
  <c r="Y879" i="2" s="1"/>
  <c r="X880" i="2" s="1"/>
  <c r="B880" i="2"/>
  <c r="X882" i="2"/>
  <c r="B1054" i="8"/>
  <c r="C1054" i="8"/>
  <c r="C1073" i="8" s="1"/>
  <c r="C1049" i="8" s="1"/>
  <c r="C1050" i="8" s="1"/>
  <c r="B1052" i="8" s="1"/>
  <c r="C591" i="1"/>
  <c r="X595" i="1" s="1"/>
  <c r="Y888" i="6"/>
  <c r="X889" i="6" s="1"/>
  <c r="C1024" i="5"/>
  <c r="C1043" i="5" s="1"/>
  <c r="C1019" i="5" s="1"/>
  <c r="C1020" i="5" s="1"/>
  <c r="X976" i="5"/>
  <c r="B1024" i="5"/>
  <c r="C1088" i="7"/>
  <c r="C1107" i="7" s="1"/>
  <c r="C1083" i="7" s="1"/>
  <c r="C1084" i="7" s="1"/>
  <c r="X1040" i="7"/>
  <c r="B1088" i="7"/>
  <c r="C928" i="2" l="1"/>
  <c r="C947" i="2" s="1"/>
  <c r="C923" i="2" s="1"/>
  <c r="C924" i="2" s="1"/>
  <c r="Y928" i="2" s="1"/>
  <c r="Y947" i="2" s="1"/>
  <c r="Y923" i="2" s="1"/>
  <c r="B928" i="2"/>
  <c r="X1054" i="8"/>
  <c r="Y1054" i="8"/>
  <c r="Y1073" i="8" s="1"/>
  <c r="Y1049" i="8" s="1"/>
  <c r="Y1045" i="8"/>
  <c r="Y1048" i="8" s="1"/>
  <c r="B593" i="1"/>
  <c r="Y595" i="1"/>
  <c r="Y612" i="1" s="1"/>
  <c r="Y590" i="1" s="1"/>
  <c r="B937" i="6"/>
  <c r="C937" i="6"/>
  <c r="C956" i="6" s="1"/>
  <c r="C932" i="6" s="1"/>
  <c r="C933" i="6" s="1"/>
  <c r="X937" i="6" s="1"/>
  <c r="Y1024" i="5"/>
  <c r="Y1043" i="5" s="1"/>
  <c r="Y1019" i="5" s="1"/>
  <c r="Y1015" i="5"/>
  <c r="Y1018" i="5" s="1"/>
  <c r="B1022" i="5"/>
  <c r="X1024" i="5"/>
  <c r="Y1088" i="7"/>
  <c r="Y1107" i="7" s="1"/>
  <c r="Y1083" i="7" s="1"/>
  <c r="B1086" i="7"/>
  <c r="Y1079" i="7"/>
  <c r="Y1082" i="7" s="1"/>
  <c r="X1088" i="7"/>
  <c r="Y919" i="2" l="1"/>
  <c r="C975" i="2" s="1"/>
  <c r="C994" i="2" s="1"/>
  <c r="C971" i="2" s="1"/>
  <c r="B926" i="2"/>
  <c r="X928" i="2"/>
  <c r="Y1050" i="8"/>
  <c r="X1051" i="8" s="1"/>
  <c r="Y589" i="1"/>
  <c r="Y591" i="1" s="1"/>
  <c r="C640" i="1" s="1"/>
  <c r="C654" i="1" s="1"/>
  <c r="C636" i="1" s="1"/>
  <c r="B935" i="6"/>
  <c r="Y937" i="6"/>
  <c r="Y956" i="6" s="1"/>
  <c r="Y932" i="6" s="1"/>
  <c r="Y928" i="6"/>
  <c r="Y931" i="6" s="1"/>
  <c r="Y1020" i="5"/>
  <c r="X1021" i="5" s="1"/>
  <c r="Y1084" i="7"/>
  <c r="X1085" i="7" s="1"/>
  <c r="Y922" i="2" l="1"/>
  <c r="Y924" i="2" s="1"/>
  <c r="X925" i="2" s="1"/>
  <c r="C632" i="1"/>
  <c r="C635" i="1" s="1"/>
  <c r="C637" i="1" s="1"/>
  <c r="X592" i="1"/>
  <c r="Y933" i="6"/>
  <c r="X934" i="6" s="1"/>
  <c r="C984" i="6"/>
  <c r="C1003" i="6" s="1"/>
  <c r="C980" i="6" s="1"/>
  <c r="C967" i="2" l="1"/>
  <c r="C970" i="2" s="1"/>
  <c r="C972" i="2" s="1"/>
  <c r="Y975" i="2" s="1"/>
  <c r="Y994" i="2" s="1"/>
  <c r="Y971" i="2" s="1"/>
  <c r="Y640" i="1"/>
  <c r="Y654" i="1" s="1"/>
  <c r="Y636" i="1" s="1"/>
  <c r="X640" i="1"/>
  <c r="Y632" i="1"/>
  <c r="Y635" i="1" s="1"/>
  <c r="B638" i="1"/>
  <c r="C976" i="6"/>
  <c r="C979" i="6" s="1"/>
  <c r="C981" i="6" s="1"/>
  <c r="C1021" i="6" s="1"/>
  <c r="C1024" i="6" s="1"/>
  <c r="X975" i="2" l="1"/>
  <c r="B973" i="2"/>
  <c r="Y967" i="2"/>
  <c r="Y970" i="2" s="1"/>
  <c r="Y972" i="2" s="1"/>
  <c r="X973" i="2" s="1"/>
  <c r="C1012" i="2"/>
  <c r="C1015" i="2" s="1"/>
  <c r="Y637" i="1"/>
  <c r="Y976" i="6"/>
  <c r="Y979" i="6" s="1"/>
  <c r="B982" i="6"/>
  <c r="Y984" i="6"/>
  <c r="Y1003" i="6" s="1"/>
  <c r="Y980" i="6" s="1"/>
  <c r="X984" i="6"/>
  <c r="C1021" i="2" l="1"/>
  <c r="C1040" i="2" s="1"/>
  <c r="C1016" i="2" s="1"/>
  <c r="C1017" i="2" s="1"/>
  <c r="Y1021" i="2" s="1"/>
  <c r="Y1040" i="2" s="1"/>
  <c r="Y1016" i="2" s="1"/>
  <c r="B1021" i="2"/>
  <c r="B681" i="1"/>
  <c r="C672" i="1"/>
  <c r="C675" i="1" s="1"/>
  <c r="X638" i="1"/>
  <c r="C681" i="1"/>
  <c r="C700" i="1" s="1"/>
  <c r="C676" i="1" s="1"/>
  <c r="Y981" i="6"/>
  <c r="X982" i="6" s="1"/>
  <c r="Y1012" i="2" l="1"/>
  <c r="Y1015" i="2" s="1"/>
  <c r="Y1017" i="2" s="1"/>
  <c r="X1018" i="2" s="1"/>
  <c r="B1019" i="2"/>
  <c r="X1021" i="2"/>
  <c r="C677" i="1"/>
  <c r="C1030" i="6"/>
  <c r="C1049" i="6" s="1"/>
  <c r="C1025" i="6" s="1"/>
  <c r="C1026" i="6" s="1"/>
  <c r="B1028" i="6" s="1"/>
  <c r="B1030" i="6"/>
  <c r="Y681" i="1" l="1"/>
  <c r="Y700" i="1" s="1"/>
  <c r="Y676" i="1" s="1"/>
  <c r="Y675" i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6" i="1" s="1"/>
  <c r="C762" i="1" s="1"/>
  <c r="C763" i="1" s="1"/>
  <c r="X767" i="1" s="1"/>
  <c r="C758" i="1"/>
  <c r="C761" i="1" s="1"/>
  <c r="B767" i="1"/>
  <c r="X726" i="1"/>
  <c r="Y758" i="1"/>
  <c r="Y761" i="1" s="1"/>
  <c r="Y767" i="1"/>
  <c r="Y786" i="1" s="1"/>
  <c r="Y762" i="1" s="1"/>
  <c r="B765" i="1"/>
  <c r="Y763" i="1" l="1"/>
  <c r="C806" i="1" s="1"/>
  <c r="C809" i="1" s="1"/>
  <c r="C814" i="1"/>
  <c r="C833" i="1" s="1"/>
  <c r="C810" i="1" s="1"/>
  <c r="C811" i="1" l="1"/>
  <c r="Y806" i="1" s="1"/>
  <c r="Y809" i="1" s="1"/>
  <c r="X764" i="1"/>
  <c r="Y814" i="1"/>
  <c r="Y833" i="1" s="1"/>
  <c r="Y810" i="1" s="1"/>
  <c r="C851" i="1"/>
  <c r="C854" i="1" s="1"/>
  <c r="X814" i="1"/>
  <c r="B812" i="1"/>
  <c r="Y811" i="1" l="1"/>
  <c r="X812" i="1" s="1"/>
  <c r="C860" i="1" l="1"/>
  <c r="C879" i="1" s="1"/>
  <c r="C855" i="1" s="1"/>
  <c r="C856" i="1" s="1"/>
  <c r="Y860" i="1" s="1"/>
  <c r="Y879" i="1" s="1"/>
  <c r="Y855" i="1" s="1"/>
  <c r="B860" i="1"/>
  <c r="Y851" i="1" l="1"/>
  <c r="Y854" i="1" s="1"/>
  <c r="Y856" i="1" s="1"/>
  <c r="X860" i="1"/>
  <c r="B858" i="1"/>
  <c r="C908" i="1" l="1"/>
  <c r="C927" i="1" s="1"/>
  <c r="C904" i="1" s="1"/>
  <c r="C900" i="1"/>
  <c r="C903" i="1" s="1"/>
  <c r="X857" i="1"/>
  <c r="C905" i="1" l="1"/>
  <c r="C945" i="1" s="1"/>
  <c r="C948" i="1" s="1"/>
  <c r="Y900" i="1"/>
  <c r="Y903" i="1" s="1"/>
  <c r="Y908" i="1" l="1"/>
  <c r="Y927" i="1" s="1"/>
  <c r="Y904" i="1" s="1"/>
  <c r="Y905" i="1" s="1"/>
  <c r="X908" i="1"/>
  <c r="B906" i="1"/>
  <c r="B954" i="1" l="1"/>
  <c r="X906" i="1"/>
  <c r="C954" i="1"/>
  <c r="C973" i="1" s="1"/>
  <c r="C949" i="1" s="1"/>
  <c r="C950" i="1" s="1"/>
  <c r="B952" i="1" s="1"/>
  <c r="C242" i="3"/>
  <c r="C244" i="3" s="1"/>
  <c r="Y239" i="3" s="1"/>
  <c r="X954" i="1" l="1"/>
  <c r="Y945" i="1"/>
  <c r="Y948" i="1" s="1"/>
  <c r="Y954" i="1"/>
  <c r="Y973" i="1" s="1"/>
  <c r="Y949" i="1" s="1"/>
  <c r="B246" i="3"/>
  <c r="Y248" i="3"/>
  <c r="Y267" i="3" s="1"/>
  <c r="Y243" i="3" s="1"/>
  <c r="X248" i="3"/>
  <c r="Y242" i="3"/>
  <c r="Y950" i="1" l="1"/>
  <c r="C1001" i="1"/>
  <c r="C1020" i="1" s="1"/>
  <c r="C997" i="1" s="1"/>
  <c r="C993" i="1"/>
  <c r="C996" i="1" s="1"/>
  <c r="X951" i="1"/>
  <c r="Y244" i="3"/>
  <c r="C294" i="3" s="1"/>
  <c r="C313" i="3" s="1"/>
  <c r="C290" i="3" s="1"/>
  <c r="C998" i="1" l="1"/>
  <c r="B999" i="1" s="1"/>
  <c r="Y993" i="1"/>
  <c r="Y996" i="1" s="1"/>
  <c r="Y1001" i="1"/>
  <c r="Y1020" i="1" s="1"/>
  <c r="Y997" i="1" s="1"/>
  <c r="C1038" i="1"/>
  <c r="C1041" i="1" s="1"/>
  <c r="X1001" i="1"/>
  <c r="C286" i="3"/>
  <c r="C289" i="3" s="1"/>
  <c r="C291" i="3" s="1"/>
  <c r="X294" i="3" s="1"/>
  <c r="X245" i="3"/>
  <c r="Y998" i="1" l="1"/>
  <c r="X999" i="1" s="1"/>
  <c r="B292" i="3"/>
  <c r="Y294" i="3"/>
  <c r="Y313" i="3" s="1"/>
  <c r="Y290" i="3" s="1"/>
  <c r="Y286" i="3"/>
  <c r="Y289" i="3" s="1"/>
  <c r="C1047" i="1" l="1"/>
  <c r="C1066" i="1" s="1"/>
  <c r="C1042" i="1" s="1"/>
  <c r="C1043" i="1" s="1"/>
  <c r="B1045" i="1" s="1"/>
  <c r="B1047" i="1"/>
  <c r="Y291" i="3"/>
  <c r="C331" i="3" s="1"/>
  <c r="C334" i="3" s="1"/>
  <c r="Y1038" i="1" l="1"/>
  <c r="Y1041" i="1" s="1"/>
  <c r="X1047" i="1"/>
  <c r="Y1047" i="1"/>
  <c r="Y1066" i="1" s="1"/>
  <c r="Y1042" i="1" s="1"/>
  <c r="X292" i="3"/>
  <c r="C340" i="3"/>
  <c r="C359" i="3" s="1"/>
  <c r="C335" i="3" s="1"/>
  <c r="C336" i="3" s="1"/>
  <c r="B340" i="3"/>
  <c r="Y1043" i="1" l="1"/>
  <c r="X1044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Y732" i="3"/>
  <c r="Y747" i="3" s="1"/>
  <c r="Y728" i="3" s="1"/>
  <c r="C765" i="3"/>
  <c r="C768" i="3" s="1"/>
  <c r="X732" i="3" l="1"/>
  <c r="Y729" i="3"/>
  <c r="B774" i="3" s="1"/>
  <c r="C774" i="3" l="1"/>
  <c r="C793" i="3" s="1"/>
  <c r="C769" i="3" s="1"/>
  <c r="C770" i="3" s="1"/>
  <c r="Y765" i="3" s="1"/>
  <c r="Y768" i="3" s="1"/>
  <c r="X730" i="3"/>
  <c r="C821" i="3" l="1"/>
  <c r="C840" i="3" s="1"/>
  <c r="C817" i="3" s="1"/>
  <c r="B772" i="3"/>
  <c r="Y774" i="3"/>
  <c r="Y793" i="3" s="1"/>
  <c r="Y769" i="3" s="1"/>
  <c r="Y770" i="3" s="1"/>
  <c r="X771" i="3" s="1"/>
  <c r="X774" i="3"/>
  <c r="C813" i="3" l="1"/>
  <c r="C816" i="3" s="1"/>
  <c r="C818" i="3" s="1"/>
  <c r="Y813" i="3" s="1"/>
  <c r="Y816" i="3" s="1"/>
  <c r="C858" i="3" l="1"/>
  <c r="C861" i="3" s="1"/>
  <c r="B819" i="3"/>
  <c r="Y821" i="3"/>
  <c r="Y840" i="3" s="1"/>
  <c r="Y817" i="3" s="1"/>
  <c r="Y818" i="3" s="1"/>
  <c r="X819" i="3" s="1"/>
  <c r="X821" i="3"/>
  <c r="B867" i="3" l="1"/>
  <c r="C867" i="3"/>
  <c r="C886" i="3" s="1"/>
  <c r="C862" i="3" s="1"/>
  <c r="C863" i="3" s="1"/>
  <c r="B865" i="3" s="1"/>
  <c r="X867" i="3" l="1"/>
  <c r="Y867" i="3"/>
  <c r="Y886" i="3" s="1"/>
  <c r="Y862" i="3" s="1"/>
  <c r="Y858" i="3"/>
  <c r="Y861" i="3" s="1"/>
  <c r="Y863" i="3" l="1"/>
  <c r="C907" i="3" s="1"/>
  <c r="C910" i="3" s="1"/>
  <c r="X864" i="3" l="1"/>
  <c r="C915" i="3"/>
  <c r="C934" i="3" s="1"/>
  <c r="C911" i="3" s="1"/>
  <c r="C912" i="3" s="1"/>
  <c r="Y907" i="3" l="1"/>
  <c r="Y910" i="3" s="1"/>
  <c r="B913" i="3"/>
  <c r="Y915" i="3"/>
  <c r="Y934" i="3" s="1"/>
  <c r="Y911" i="3" s="1"/>
  <c r="X915" i="3"/>
  <c r="C952" i="3"/>
  <c r="C955" i="3" s="1"/>
  <c r="Y912" i="3" l="1"/>
  <c r="C961" i="3" s="1"/>
  <c r="C980" i="3" s="1"/>
  <c r="C956" i="3" s="1"/>
  <c r="C957" i="3" s="1"/>
  <c r="X913" i="3" l="1"/>
  <c r="B961" i="3"/>
  <c r="B959" i="3"/>
  <c r="Y961" i="3"/>
  <c r="Y980" i="3" s="1"/>
  <c r="Y956" i="3" s="1"/>
  <c r="X961" i="3"/>
  <c r="Y952" i="3"/>
  <c r="Y955" i="3" l="1"/>
  <c r="Y957" i="3" s="1"/>
  <c r="C1008" i="3"/>
  <c r="C1027" i="3" s="1"/>
  <c r="C1004" i="3" s="1"/>
  <c r="C1000" i="3" l="1"/>
  <c r="C1003" i="3" s="1"/>
  <c r="C1005" i="3" s="1"/>
  <c r="X958" i="3"/>
  <c r="B1006" i="3" l="1"/>
  <c r="X1008" i="3"/>
  <c r="C1045" i="3"/>
  <c r="C1048" i="3" s="1"/>
  <c r="Y1000" i="3"/>
  <c r="Y1003" i="3" s="1"/>
  <c r="Y1008" i="3"/>
  <c r="Y1027" i="3" s="1"/>
  <c r="Y1004" i="3" s="1"/>
  <c r="Y1005" i="3" l="1"/>
  <c r="X1006" i="3" l="1"/>
  <c r="B1054" i="3"/>
  <c r="C1054" i="3"/>
  <c r="C1073" i="3" s="1"/>
  <c r="C1049" i="3" s="1"/>
  <c r="C1050" i="3" s="1"/>
  <c r="X1054" i="3" l="1"/>
  <c r="Y1045" i="3"/>
  <c r="Y1048" i="3" s="1"/>
  <c r="B1052" i="3"/>
  <c r="Y1054" i="3"/>
  <c r="Y1073" i="3" s="1"/>
  <c r="Y1049" i="3" s="1"/>
  <c r="Y1050" i="3" l="1"/>
  <c r="X1051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9" i="4"/>
  <c r="C742" i="4" s="1"/>
  <c r="Y698" i="4"/>
  <c r="Y701" i="4" s="1"/>
  <c r="Y703" i="4" l="1"/>
  <c r="X704" i="4" s="1"/>
  <c r="B748" i="4" l="1"/>
  <c r="C748" i="4"/>
  <c r="C767" i="4" s="1"/>
  <c r="C743" i="4" s="1"/>
  <c r="C744" i="4" s="1"/>
  <c r="X748" i="4" s="1"/>
  <c r="Y739" i="4" l="1"/>
  <c r="Y742" i="4" s="1"/>
  <c r="Y748" i="4"/>
  <c r="Y767" i="4" s="1"/>
  <c r="Y743" i="4" s="1"/>
  <c r="B746" i="4"/>
  <c r="C795" i="4" l="1"/>
  <c r="C814" i="4" s="1"/>
  <c r="C791" i="4" s="1"/>
  <c r="Y744" i="4"/>
  <c r="X745" i="4" s="1"/>
  <c r="C787" i="4" l="1"/>
  <c r="C790" i="4" s="1"/>
  <c r="C792" i="4" s="1"/>
  <c r="B793" i="4" s="1"/>
  <c r="X795" i="4" l="1"/>
  <c r="Y795" i="4"/>
  <c r="Y814" i="4" s="1"/>
  <c r="Y791" i="4" s="1"/>
  <c r="Y787" i="4"/>
  <c r="Y790" i="4" s="1"/>
  <c r="C832" i="4"/>
  <c r="C835" i="4" s="1"/>
  <c r="Y792" i="4" l="1"/>
  <c r="B841" i="4" s="1"/>
  <c r="C841" i="4" l="1"/>
  <c r="C860" i="4" s="1"/>
  <c r="C836" i="4" s="1"/>
  <c r="C837" i="4" s="1"/>
  <c r="Y841" i="4" s="1"/>
  <c r="Y860" i="4" s="1"/>
  <c r="Y836" i="4" s="1"/>
  <c r="X793" i="4"/>
  <c r="X841" i="4" l="1"/>
  <c r="B839" i="4"/>
  <c r="Y832" i="4"/>
  <c r="Y835" i="4" s="1"/>
  <c r="Y837" i="4" s="1"/>
  <c r="X838" i="4" s="1"/>
  <c r="C889" i="4" l="1"/>
  <c r="C908" i="4" s="1"/>
  <c r="C885" i="4" s="1"/>
  <c r="C881" i="4"/>
  <c r="C884" i="4" s="1"/>
  <c r="C886" i="4" l="1"/>
  <c r="B887" i="4" s="1"/>
  <c r="X889" i="4" l="1"/>
  <c r="Y889" i="4"/>
  <c r="Y908" i="4" s="1"/>
  <c r="Y885" i="4" s="1"/>
  <c r="C926" i="4"/>
  <c r="C929" i="4" s="1"/>
  <c r="Y881" i="4"/>
  <c r="Y884" i="4" s="1"/>
  <c r="Y886" i="4" s="1"/>
  <c r="X887" i="4" s="1"/>
  <c r="C935" i="4" l="1"/>
  <c r="C954" i="4" s="1"/>
  <c r="C930" i="4" s="1"/>
  <c r="C931" i="4" s="1"/>
  <c r="X935" i="4" s="1"/>
  <c r="B935" i="4"/>
  <c r="Y926" i="4" l="1"/>
  <c r="C982" i="4" s="1"/>
  <c r="C1001" i="4" s="1"/>
  <c r="C978" i="4" s="1"/>
  <c r="Y935" i="4"/>
  <c r="Y954" i="4" s="1"/>
  <c r="Y930" i="4" s="1"/>
  <c r="B933" i="4"/>
  <c r="Y929" i="4" l="1"/>
  <c r="Y931" i="4" s="1"/>
  <c r="C974" i="4" s="1"/>
  <c r="C977" i="4" s="1"/>
  <c r="C979" i="4" s="1"/>
  <c r="X932" i="4" l="1"/>
  <c r="C1019" i="4"/>
  <c r="C1022" i="4" s="1"/>
  <c r="B980" i="4"/>
  <c r="Y974" i="4"/>
  <c r="Y977" i="4" s="1"/>
  <c r="Y982" i="4"/>
  <c r="Y1001" i="4" s="1"/>
  <c r="Y978" i="4" s="1"/>
  <c r="X982" i="4"/>
  <c r="Y979" i="4" l="1"/>
  <c r="X980" i="4" l="1"/>
  <c r="B1028" i="4"/>
  <c r="C1028" i="4"/>
  <c r="C1047" i="4" s="1"/>
  <c r="C1023" i="4" s="1"/>
  <c r="C1024" i="4" s="1"/>
  <c r="Y1019" i="4" l="1"/>
  <c r="Y1022" i="4" s="1"/>
  <c r="X1028" i="4"/>
  <c r="B1026" i="4"/>
  <c r="Y1028" i="4"/>
  <c r="Y1047" i="4" s="1"/>
  <c r="Y1023" i="4" s="1"/>
  <c r="Y1024" i="4" l="1"/>
  <c r="X1025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<sst xmlns="http://schemas.openxmlformats.org/spreadsheetml/2006/main" count="28007" uniqueCount="1420">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</sst>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6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NO PAGAR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NO PAGAR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NO PAGAR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601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NO PAGAR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NO PAGAR</v>
      </c>
      <c r="Y343" s="199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NO PAGAR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0" t="s">
        <v>5</v>
      </c>
      <c r="AC344" s="20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1" t="s">
        <v>693</v>
      </c>
      <c r="AC345" s="20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NO PAGAR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NO PAGAR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844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NO PAGAR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NO PAGAR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5" t="s">
        <v>29</v>
      </c>
      <c r="AD476" s="195"/>
      <c r="AE476" s="195"/>
    </row>
    <row r="477" spans="8:31">
      <c r="H477" s="196" t="s">
        <v>28</v>
      </c>
      <c r="I477" s="196"/>
      <c r="J477" s="196"/>
      <c r="V477" s="17"/>
      <c r="AC477" s="195"/>
      <c r="AD477" s="195"/>
      <c r="AE477" s="195"/>
    </row>
    <row r="478" spans="8:31">
      <c r="H478" s="196"/>
      <c r="I478" s="196"/>
      <c r="J478" s="196"/>
      <c r="V478" s="17"/>
      <c r="AC478" s="195"/>
      <c r="AD478" s="195"/>
      <c r="AE478" s="19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8" t="str">
        <f>IF(C487&lt;0,"NO PAGAR","COBRAR")</f>
        <v>NO PAGAR</v>
      </c>
      <c r="C488" s="19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8" t="str">
        <f>IF(Y487&lt;0,"NO PAGAR","COBRAR")</f>
        <v>NO PAGAR</v>
      </c>
      <c r="Y488" s="19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9" t="str">
        <f>IF(Y532&lt;0,"NO PAGAR","COBRAR'")</f>
        <v>NO PAGAR</v>
      </c>
      <c r="Y533" s="19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9" t="str">
        <f>IF(C532&lt;0,"NO PAGAR","COBRAR'")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5" t="s">
        <v>29</v>
      </c>
      <c r="AD575" s="195"/>
      <c r="AE575" s="195"/>
    </row>
    <row r="576" spans="8:31">
      <c r="H576" s="196" t="s">
        <v>28</v>
      </c>
      <c r="I576" s="196"/>
      <c r="J576" s="196"/>
      <c r="V576" s="17"/>
      <c r="AC576" s="195"/>
      <c r="AD576" s="195"/>
      <c r="AE576" s="195"/>
    </row>
    <row r="577" spans="2:41">
      <c r="H577" s="196"/>
      <c r="I577" s="196"/>
      <c r="J577" s="196"/>
      <c r="V577" s="17"/>
      <c r="AC577" s="195"/>
      <c r="AD577" s="195"/>
      <c r="AE577" s="19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8" t="str">
        <f>IF(C586&lt;0,"NO PAGAR","COBRAR")</f>
        <v>NO PAGAR</v>
      </c>
      <c r="C587" s="19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8" t="str">
        <f>IF(Y586&lt;0,"NO PAGAR","COBRAR")</f>
        <v>NO PAGAR</v>
      </c>
      <c r="Y587" s="19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9" t="str">
        <f>IF(Y631&lt;0,"NO PAGAR","COBRAR'")</f>
        <v>NO PAGAR</v>
      </c>
      <c r="Y632" s="19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9" t="str">
        <f>IF(C631&lt;0,"NO PAGAR","COBRAR'")</f>
        <v>NO PAGAR</v>
      </c>
      <c r="C633" s="19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5" t="s">
        <v>29</v>
      </c>
      <c r="AD668" s="195"/>
      <c r="AE668" s="195"/>
    </row>
    <row r="669" spans="8:31">
      <c r="H669" s="202" t="s">
        <v>28</v>
      </c>
      <c r="I669" s="202"/>
      <c r="J669" s="202"/>
      <c r="V669" s="17"/>
      <c r="AC669" s="195"/>
      <c r="AD669" s="195"/>
      <c r="AE669" s="195"/>
    </row>
    <row r="670" spans="8:31">
      <c r="H670" s="202"/>
      <c r="I670" s="202"/>
      <c r="J670" s="202"/>
      <c r="V670" s="17"/>
      <c r="AC670" s="195"/>
      <c r="AD670" s="195"/>
      <c r="AE670" s="19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1172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8" t="str">
        <f>IF(C679&lt;0,"NO PAGAR","COBRAR")</f>
        <v>NO PAGAR</v>
      </c>
      <c r="C680" s="19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tr">
        <f>IF(Y679&lt;0,"NO PAGAR","COBRAR")</f>
        <v>NO PAGAR</v>
      </c>
      <c r="Y680" s="19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9" t="str">
        <f>IF(Y717&lt;0,"NO PAGAR","COBRAR'")</f>
        <v>NO PAGAR</v>
      </c>
      <c r="Y718" s="19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9" t="str">
        <f>IF(C717&lt;0,"NO PAGAR","COBRAR'")</f>
        <v>NO PAGAR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5" t="s">
        <v>29</v>
      </c>
      <c r="AD754" s="195"/>
      <c r="AE754" s="195"/>
    </row>
    <row r="755" spans="2:41">
      <c r="H755" s="196" t="s">
        <v>28</v>
      </c>
      <c r="I755" s="196"/>
      <c r="J755" s="196"/>
      <c r="V755" s="17"/>
      <c r="AC755" s="195"/>
      <c r="AD755" s="195"/>
      <c r="AE755" s="195"/>
    </row>
    <row r="756" spans="2:41">
      <c r="H756" s="196"/>
      <c r="I756" s="196"/>
      <c r="J756" s="196"/>
      <c r="V756" s="17"/>
      <c r="AC756" s="195"/>
      <c r="AD756" s="195"/>
      <c r="AE756" s="19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8" t="str">
        <f>IF(C765&lt;0,"NO PAGAR","COBRAR")</f>
        <v>NO PAGAR</v>
      </c>
      <c r="C766" s="19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tr">
        <f>IF(Y765&lt;0,"NO PAGAR","COBRAR")</f>
        <v>NO PAGAR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9" t="str">
        <f>IF(Y810&lt;0,"NO PAGAR","COBRAR'")</f>
        <v>NO PAGAR</v>
      </c>
      <c r="Y811" s="19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9" t="str">
        <f>IF(C810&lt;0,"NO PAGAR","COBRAR'")</f>
        <v>NO PAGAR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5" t="s">
        <v>29</v>
      </c>
      <c r="AD847" s="195"/>
      <c r="AE847" s="195"/>
    </row>
    <row r="848" spans="2:31">
      <c r="H848" s="196" t="s">
        <v>28</v>
      </c>
      <c r="I848" s="196"/>
      <c r="J848" s="196"/>
      <c r="V848" s="17"/>
      <c r="AC848" s="195"/>
      <c r="AD848" s="195"/>
      <c r="AE848" s="195"/>
    </row>
    <row r="849" spans="2:41">
      <c r="H849" s="196"/>
      <c r="I849" s="196"/>
      <c r="J849" s="196"/>
      <c r="V849" s="17"/>
      <c r="AC849" s="195"/>
      <c r="AD849" s="195"/>
      <c r="AE849" s="19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-2084.25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8" t="str">
        <f>IF(C858&lt;0,"NO PAGAR","COBRAR")</f>
        <v>NO PAGAR</v>
      </c>
      <c r="C859" s="19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PAGAR","COBRAR")</f>
        <v>NO PAGAR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-2084.25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9" t="str">
        <f>IF(Y903&lt;0,"NO PAGAR","COBRAR'")</f>
        <v>NO PAGAR</v>
      </c>
      <c r="Y904" s="19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9" t="str">
        <f>IF(C903&lt;0,"NO PAGAR","COBRAR'")</f>
        <v>NO PAGAR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5" t="s">
        <v>29</v>
      </c>
      <c r="AD941" s="195"/>
      <c r="AE941" s="195"/>
    </row>
    <row r="942" spans="8:31">
      <c r="H942" s="196" t="s">
        <v>28</v>
      </c>
      <c r="I942" s="196"/>
      <c r="J942" s="196"/>
      <c r="V942" s="17"/>
      <c r="AC942" s="195"/>
      <c r="AD942" s="195"/>
      <c r="AE942" s="195"/>
    </row>
    <row r="943" spans="8:31">
      <c r="H943" s="196"/>
      <c r="I943" s="196"/>
      <c r="J943" s="196"/>
      <c r="V943" s="17"/>
      <c r="AC943" s="195"/>
      <c r="AD943" s="195"/>
      <c r="AE943" s="19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-2084.25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8" t="str">
        <f>IF(C952&lt;0,"NO PAGAR","COBRAR")</f>
        <v>NO PAGAR</v>
      </c>
      <c r="C953" s="19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PAGAR","COBRAR")</f>
        <v>NO PAGAR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-2084.25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9" t="str">
        <f>IF(Y997&lt;0,"NO PAGAR","COBRAR'")</f>
        <v>NO PAGAR</v>
      </c>
      <c r="Y998" s="19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9" t="str">
        <f>IF(C997&lt;0,"NO PAGAR","COBRAR'")</f>
        <v>NO PAGAR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5" t="s">
        <v>29</v>
      </c>
      <c r="AD1034" s="195"/>
      <c r="AE1034" s="195"/>
    </row>
    <row r="1035" spans="2:31">
      <c r="H1035" s="196" t="s">
        <v>28</v>
      </c>
      <c r="I1035" s="196"/>
      <c r="J1035" s="196"/>
      <c r="V1035" s="17"/>
      <c r="AC1035" s="195"/>
      <c r="AD1035" s="195"/>
      <c r="AE1035" s="195"/>
    </row>
    <row r="1036" spans="2:31">
      <c r="H1036" s="196"/>
      <c r="I1036" s="196"/>
      <c r="J1036" s="196"/>
      <c r="V1036" s="17"/>
      <c r="AC1036" s="195"/>
      <c r="AD1036" s="195"/>
      <c r="AE1036" s="19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-2084.25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8" t="str">
        <f>IF(C1045&lt;0,"NO PAGAR","COBRAR")</f>
        <v>NO PAGAR</v>
      </c>
      <c r="C1046" s="19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PAGAR","COBRAR")</f>
        <v>NO PAGAR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-2084.25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9" t="str">
        <f>IF(Y1090&lt;0,"NO PAGAR","COBRAR'")</f>
        <v>NO PAGAR</v>
      </c>
      <c r="Y1091" s="19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9" t="str">
        <f>IF(C1090&lt;0,"NO PAGAR","COBRAR'")</f>
        <v>NO PAGAR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6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5" t="s">
        <v>29</v>
      </c>
      <c r="AD95" s="195"/>
      <c r="AE95" s="195"/>
    </row>
    <row r="96" spans="2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310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8" t="str">
        <f>IF(C106&lt;0,"NO PAGAR","COBRAR")</f>
        <v>COBRAR</v>
      </c>
      <c r="C107" s="19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COBRAR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310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tr">
        <f>IF(Y143&lt;0,"NO PAGAR","COBRAR'")</f>
        <v>COBRAR'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9" t="str">
        <f>IF(C143&lt;0,"NO PAGAR","COBRAR'")</f>
        <v>COBRAR'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5" t="s">
        <v>29</v>
      </c>
      <c r="AD181" s="195"/>
      <c r="AE181" s="195"/>
    </row>
    <row r="182" spans="2:41">
      <c r="H182" s="196" t="s">
        <v>28</v>
      </c>
      <c r="I182" s="196"/>
      <c r="J182" s="196"/>
      <c r="V182" s="17"/>
      <c r="AC182" s="195"/>
      <c r="AD182" s="195"/>
      <c r="AE182" s="195"/>
    </row>
    <row r="183" spans="2:41">
      <c r="H183" s="196"/>
      <c r="I183" s="196"/>
      <c r="J183" s="196"/>
      <c r="V183" s="17"/>
      <c r="AC183" s="195"/>
      <c r="AD183" s="195"/>
      <c r="AE183" s="19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434</v>
      </c>
      <c r="F187" s="197"/>
      <c r="G187" s="197"/>
      <c r="H187" s="197"/>
      <c r="O187" s="59" t="s">
        <v>433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8" t="str">
        <f>IF(C192&lt;0,"NO PAGAR","COBRAR")</f>
        <v>COBRAR</v>
      </c>
      <c r="C193" s="19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tr">
        <f>IF(Y192&lt;0,"NO PAGAR","COBRAR")</f>
        <v>COBRAR</v>
      </c>
      <c r="Y193" s="19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tr">
        <f>IF(Y237&lt;0,"NO PAGAR","COBRAR'")</f>
        <v>COBRAR'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9" t="str">
        <f>IF(C237&lt;0,"NO PAGAR","COBRAR'")</f>
        <v>COBRAR'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5" t="s">
        <v>29</v>
      </c>
      <c r="AD273" s="195"/>
      <c r="AE273" s="195"/>
    </row>
    <row r="274" spans="2:41">
      <c r="H274" s="196" t="s">
        <v>28</v>
      </c>
      <c r="I274" s="196"/>
      <c r="J274" s="196"/>
      <c r="V274" s="17"/>
      <c r="AC274" s="195"/>
      <c r="AD274" s="195"/>
      <c r="AE274" s="195"/>
    </row>
    <row r="275" spans="2:41">
      <c r="H275" s="196"/>
      <c r="I275" s="196"/>
      <c r="J275" s="196"/>
      <c r="V275" s="17"/>
      <c r="AC275" s="195"/>
      <c r="AD275" s="195"/>
      <c r="AE275" s="19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8" t="str">
        <f>IF(C284&lt;0,"NO PAGAR","COBRAR")</f>
        <v>COBRAR</v>
      </c>
      <c r="C285" s="19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tr">
        <f>IF(Y284&lt;0,"NO PAGAR","COBRAR")</f>
        <v>COBRAR</v>
      </c>
      <c r="Y285" s="19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tr">
        <f>IF(Y329&lt;0,"NO PAGAR","COBRAR'")</f>
        <v>COBRAR'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9" t="str">
        <f>IF(C329&lt;0,"NO PAGAR","COBRAR'")</f>
        <v>COBRAR'</v>
      </c>
      <c r="C331" s="19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1418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5" t="s">
        <v>29</v>
      </c>
      <c r="AD366" s="195"/>
      <c r="AE366" s="195"/>
    </row>
    <row r="367" spans="5:31">
      <c r="H367" s="196" t="s">
        <v>28</v>
      </c>
      <c r="I367" s="196"/>
      <c r="J367" s="196"/>
      <c r="V367" s="17"/>
      <c r="AC367" s="195"/>
      <c r="AD367" s="195"/>
      <c r="AE367" s="195"/>
    </row>
    <row r="368" spans="5:31">
      <c r="H368" s="196"/>
      <c r="I368" s="196"/>
      <c r="J368" s="196"/>
      <c r="V368" s="17"/>
      <c r="AC368" s="195"/>
      <c r="AD368" s="195"/>
      <c r="AE368" s="19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8" t="str">
        <f>IF(C377&lt;0,"NO PAGAR","COBRAR")</f>
        <v>COBRAR</v>
      </c>
      <c r="C378" s="19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tr">
        <f>IF(Y377&lt;0,"NO PAGAR","COBRAR")</f>
        <v>COBRAR</v>
      </c>
      <c r="Y378" s="19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tr">
        <f>IF(Y422&lt;0,"NO PAGAR","COBRAR'")</f>
        <v>COBRAR'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9" t="str">
        <f>IF(C422&lt;0,"NO PAGAR","COBRAR'")</f>
        <v>COBRAR'</v>
      </c>
      <c r="C424" s="19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5" t="s">
        <v>29</v>
      </c>
      <c r="AD463" s="195"/>
      <c r="AE463" s="195"/>
    </row>
    <row r="464" spans="8:31">
      <c r="H464" s="196" t="s">
        <v>28</v>
      </c>
      <c r="I464" s="196"/>
      <c r="J464" s="196"/>
      <c r="V464" s="17"/>
      <c r="AC464" s="195"/>
      <c r="AD464" s="195"/>
      <c r="AE464" s="195"/>
    </row>
    <row r="465" spans="2:41">
      <c r="H465" s="196"/>
      <c r="I465" s="196"/>
      <c r="J465" s="196"/>
      <c r="V465" s="17"/>
      <c r="AC465" s="195"/>
      <c r="AD465" s="195"/>
      <c r="AE465" s="19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8" t="str">
        <f>IF(C474&lt;0,"NO PAGAR","COBRAR")</f>
        <v>COBRAR</v>
      </c>
      <c r="C475" s="19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8" t="str">
        <f>IF(Y474&lt;0,"NO PAGAR","COBRAR")</f>
        <v>COBRAR</v>
      </c>
      <c r="Y475" s="19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9" t="str">
        <f>IF(Y519&lt;0,"NO PAGAR","COBRAR'")</f>
        <v>COBRAR'</v>
      </c>
      <c r="Y520" s="19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9" t="str">
        <f>IF(C519&lt;0,"NO PAGAR","COBRAR'")</f>
        <v>COBRAR'</v>
      </c>
      <c r="C521" s="19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5" t="s">
        <v>29</v>
      </c>
      <c r="AD562" s="195"/>
      <c r="AE562" s="195"/>
    </row>
    <row r="563" spans="2:41">
      <c r="H563" s="196" t="s">
        <v>28</v>
      </c>
      <c r="I563" s="196"/>
      <c r="J563" s="196"/>
      <c r="V563" s="17"/>
      <c r="AC563" s="195"/>
      <c r="AD563" s="195"/>
      <c r="AE563" s="195"/>
    </row>
    <row r="564" spans="2:41">
      <c r="H564" s="196"/>
      <c r="I564" s="196"/>
      <c r="J564" s="196"/>
      <c r="V564" s="17"/>
      <c r="AC564" s="195"/>
      <c r="AD564" s="195"/>
      <c r="AE564" s="19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8" t="str">
        <f>IF(C573&lt;0,"NO PAGAR","COBRAR")</f>
        <v>COBRAR</v>
      </c>
      <c r="C574" s="19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8" t="str">
        <f>IF(Y573&lt;0,"NO PAGAR","COBRAR")</f>
        <v>COBRAR</v>
      </c>
      <c r="Y574" s="19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9" t="str">
        <f>IF(Y618&lt;0,"NO PAGAR","COBRAR'")</f>
        <v>COBRAR'</v>
      </c>
      <c r="Y619" s="19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9" t="str">
        <f>IF(C618&lt;0,"NO PAGAR","COBRAR'")</f>
        <v>COBRAR'</v>
      </c>
      <c r="C620" s="19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5" t="s">
        <v>29</v>
      </c>
      <c r="AD655" s="195"/>
      <c r="AE655" s="195"/>
    </row>
    <row r="656" spans="2:31">
      <c r="H656" s="196" t="s">
        <v>28</v>
      </c>
      <c r="I656" s="196"/>
      <c r="J656" s="196"/>
      <c r="V656" s="17"/>
      <c r="AC656" s="195"/>
      <c r="AD656" s="195"/>
      <c r="AE656" s="195"/>
    </row>
    <row r="657" spans="2:41">
      <c r="H657" s="196"/>
      <c r="I657" s="196"/>
      <c r="J657" s="196"/>
      <c r="V657" s="17"/>
      <c r="AC657" s="195"/>
      <c r="AD657" s="195"/>
      <c r="AE657" s="19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8" t="str">
        <f>IF(C666&lt;0,"NO PAGAR","COBRAR")</f>
        <v>COBRAR</v>
      </c>
      <c r="C667" s="19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PAGAR","COBRAR")</f>
        <v>COBRAR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9" t="str">
        <f>IF(Y711&lt;0,"NO PAGAR","COBRAR'")</f>
        <v>COBRAR'</v>
      </c>
      <c r="Y712" s="19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9" t="str">
        <f>IF(C711&lt;0,"NO PAGAR","COBRAR'")</f>
        <v>COBRAR'</v>
      </c>
      <c r="C713" s="19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5" t="s">
        <v>29</v>
      </c>
      <c r="AD748" s="195"/>
      <c r="AE748" s="195"/>
    </row>
    <row r="749" spans="8:31">
      <c r="H749" s="196" t="s">
        <v>28</v>
      </c>
      <c r="I749" s="196"/>
      <c r="J749" s="196"/>
      <c r="V749" s="17"/>
      <c r="AC749" s="195"/>
      <c r="AD749" s="195"/>
      <c r="AE749" s="195"/>
    </row>
    <row r="750" spans="8:31">
      <c r="H750" s="196"/>
      <c r="I750" s="196"/>
      <c r="J750" s="196"/>
      <c r="V750" s="17"/>
      <c r="AC750" s="195"/>
      <c r="AD750" s="195"/>
      <c r="AE750" s="19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8" t="str">
        <f>IF(C759&lt;0,"NO PAGAR","COBRAR")</f>
        <v>COBRAR</v>
      </c>
      <c r="C760" s="19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8" t="str">
        <f>IF(Y759&lt;0,"NO PAGAR","COBRAR")</f>
        <v>COBRAR</v>
      </c>
      <c r="Y760" s="19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9" t="str">
        <f>IF(Y804&lt;0,"NO PAGAR","COBRAR'")</f>
        <v>COBRAR'</v>
      </c>
      <c r="Y805" s="19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9" t="str">
        <f>IF(C804&lt;0,"NO PAGAR","COBRAR'")</f>
        <v>COBRAR'</v>
      </c>
      <c r="C806" s="19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5" t="s">
        <v>29</v>
      </c>
      <c r="AD841" s="195"/>
      <c r="AE841" s="195"/>
    </row>
    <row r="842" spans="2:41">
      <c r="H842" s="196" t="s">
        <v>28</v>
      </c>
      <c r="I842" s="196"/>
      <c r="J842" s="196"/>
      <c r="V842" s="17"/>
      <c r="AC842" s="195"/>
      <c r="AD842" s="195"/>
      <c r="AE842" s="195"/>
    </row>
    <row r="843" spans="2:41">
      <c r="H843" s="196"/>
      <c r="I843" s="196"/>
      <c r="J843" s="196"/>
      <c r="V843" s="17"/>
      <c r="AC843" s="195"/>
      <c r="AD843" s="195"/>
      <c r="AE843" s="19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8" t="str">
        <f>IF(C852&lt;0,"NO PAGAR","COBRAR")</f>
        <v>COBRAR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8" t="str">
        <f>IF(Y852&lt;0,"NO PAGAR","COBRAR")</f>
        <v>COBRAR</v>
      </c>
      <c r="Y853" s="19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9" t="str">
        <f>IF(Y897&lt;0,"NO PAGAR","COBRAR'")</f>
        <v>COBRAR'</v>
      </c>
      <c r="Y898" s="19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9" t="str">
        <f>IF(C897&lt;0,"NO PAGAR","COBRAR'")</f>
        <v>COBRAR'</v>
      </c>
      <c r="C899" s="19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5" t="s">
        <v>29</v>
      </c>
      <c r="AD935" s="195"/>
      <c r="AE935" s="195"/>
    </row>
    <row r="936" spans="2:41">
      <c r="H936" s="196" t="s">
        <v>28</v>
      </c>
      <c r="I936" s="196"/>
      <c r="J936" s="196"/>
      <c r="V936" s="17"/>
      <c r="AC936" s="195"/>
      <c r="AD936" s="195"/>
      <c r="AE936" s="195"/>
    </row>
    <row r="937" spans="2:41">
      <c r="H937" s="196"/>
      <c r="I937" s="196"/>
      <c r="J937" s="196"/>
      <c r="V937" s="17"/>
      <c r="AC937" s="195"/>
      <c r="AD937" s="195"/>
      <c r="AE937" s="19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8" t="str">
        <f>IF(C946&lt;0,"NO PAGAR","COBRAR")</f>
        <v>COBRAR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8" t="str">
        <f>IF(Y946&lt;0,"NO PAGAR","COBRAR")</f>
        <v>COBRAR</v>
      </c>
      <c r="Y947" s="19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9" t="str">
        <f>IF(Y991&lt;0,"NO PAGAR","COBRAR'")</f>
        <v>COBRAR'</v>
      </c>
      <c r="Y992" s="19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9" t="str">
        <f>IF(C991&lt;0,"NO PAGAR","COBRAR'")</f>
        <v>COBRAR'</v>
      </c>
      <c r="C993" s="19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5" t="s">
        <v>29</v>
      </c>
      <c r="AD1028" s="195"/>
      <c r="AE1028" s="195"/>
    </row>
    <row r="1029" spans="2:41">
      <c r="H1029" s="196" t="s">
        <v>28</v>
      </c>
      <c r="I1029" s="196"/>
      <c r="J1029" s="196"/>
      <c r="V1029" s="17"/>
      <c r="AC1029" s="195"/>
      <c r="AD1029" s="195"/>
      <c r="AE1029" s="195"/>
    </row>
    <row r="1030" spans="2:41">
      <c r="H1030" s="196"/>
      <c r="I1030" s="196"/>
      <c r="J1030" s="196"/>
      <c r="V1030" s="17"/>
      <c r="AC1030" s="195"/>
      <c r="AD1030" s="195"/>
      <c r="AE1030" s="19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8" t="str">
        <f>IF(C1039&lt;0,"NO PAGAR","COBRAR")</f>
        <v>COBRAR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8" t="str">
        <f>IF(Y1039&lt;0,"NO PAGAR","COBRAR")</f>
        <v>COBRAR</v>
      </c>
      <c r="Y1040" s="19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9" t="str">
        <f>IF(Y1084&lt;0,"NO PAGAR","COBRAR'")</f>
        <v>COBRAR'</v>
      </c>
      <c r="Y1085" s="19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9" t="str">
        <f>IF(C1084&lt;0,"NO PAGAR","COBRAR'")</f>
        <v>COBRAR'</v>
      </c>
      <c r="C1086" s="19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400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437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515</v>
      </c>
      <c r="F245" s="197"/>
      <c r="G245" s="197"/>
      <c r="H245" s="197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7" t="s">
        <v>400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561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612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COBRAR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COBRAR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437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COBRAR'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COBRAR'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5" t="s">
        <v>29</v>
      </c>
      <c r="AD468" s="195"/>
      <c r="AE468" s="195"/>
    </row>
    <row r="469" spans="2:41">
      <c r="H469" s="196" t="s">
        <v>28</v>
      </c>
      <c r="I469" s="196"/>
      <c r="J469" s="196"/>
      <c r="V469" s="17"/>
      <c r="AC469" s="195"/>
      <c r="AD469" s="195"/>
      <c r="AE469" s="195"/>
    </row>
    <row r="470" spans="2:41">
      <c r="H470" s="196"/>
      <c r="I470" s="196"/>
      <c r="J470" s="196"/>
      <c r="V470" s="17"/>
      <c r="AC470" s="195"/>
      <c r="AD470" s="195"/>
      <c r="AE470" s="19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8" t="str">
        <f>IF(C479&lt;0,"NO PAGAR","COBRAR")</f>
        <v>COBRAR</v>
      </c>
      <c r="C480" s="19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8" t="str">
        <f>IF(Y479&lt;0,"NO PAGAR","COBRAR")</f>
        <v>COBRAR</v>
      </c>
      <c r="Y480" s="19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9" t="str">
        <f>IF(Y524&lt;0,"NO PAGAR","COBRAR'")</f>
        <v>COBRAR'</v>
      </c>
      <c r="Y525" s="19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9" t="str">
        <f>IF(C524&lt;0,"NO PAGAR","COBRAR'")</f>
        <v>COBRAR'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5" t="s">
        <v>29</v>
      </c>
      <c r="AD567" s="195"/>
      <c r="AE567" s="195"/>
    </row>
    <row r="568" spans="2:41">
      <c r="H568" s="196" t="s">
        <v>28</v>
      </c>
      <c r="I568" s="196"/>
      <c r="J568" s="196"/>
      <c r="V568" s="17"/>
      <c r="AC568" s="195"/>
      <c r="AD568" s="195"/>
      <c r="AE568" s="195"/>
    </row>
    <row r="569" spans="2:41">
      <c r="H569" s="196"/>
      <c r="I569" s="196"/>
      <c r="J569" s="196"/>
      <c r="V569" s="17"/>
      <c r="AC569" s="195"/>
      <c r="AD569" s="195"/>
      <c r="AE569" s="19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8" t="str">
        <f>IF(C578&lt;0,"NO PAGAR","COBRAR")</f>
        <v>COBRAR</v>
      </c>
      <c r="C579" s="19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8" t="str">
        <f>IF(Y578&lt;0,"NO PAGAR","COBRAR")</f>
        <v>COBRAR</v>
      </c>
      <c r="Y579" s="19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tr">
        <f>IF(Y623&lt;0,"NO PAGAR","COBRAR'")</f>
        <v>COBRAR'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9" t="str">
        <f>IF(C623&lt;0,"NO PAGAR","COBRAR'")</f>
        <v>COBRAR'</v>
      </c>
      <c r="C625" s="19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5" t="s">
        <v>29</v>
      </c>
      <c r="AD660" s="195"/>
      <c r="AE660" s="195"/>
    </row>
    <row r="661" spans="2:41">
      <c r="H661" s="196" t="s">
        <v>28</v>
      </c>
      <c r="I661" s="196"/>
      <c r="J661" s="196"/>
      <c r="V661" s="17"/>
      <c r="AC661" s="195"/>
      <c r="AD661" s="195"/>
      <c r="AE661" s="195"/>
    </row>
    <row r="662" spans="2:41">
      <c r="H662" s="196"/>
      <c r="I662" s="196"/>
      <c r="J662" s="196"/>
      <c r="V662" s="17"/>
      <c r="AC662" s="195"/>
      <c r="AD662" s="195"/>
      <c r="AE662" s="19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8" t="str">
        <f>IF(C671&lt;0,"NO PAGAR","COBRAR")</f>
        <v>COBRAR</v>
      </c>
      <c r="C672" s="19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8" t="str">
        <f>IF(Y671&lt;0,"NO PAGAR","COBRAR")</f>
        <v>COBRAR</v>
      </c>
      <c r="Y672" s="19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9" t="str">
        <f>IF(Y716&lt;0,"NO PAGAR","COBRAR'")</f>
        <v>COBRAR'</v>
      </c>
      <c r="Y717" s="19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9" t="str">
        <f>IF(C716&lt;0,"NO PAGAR","COBRAR'")</f>
        <v>COBRAR'</v>
      </c>
      <c r="C718" s="19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5" t="s">
        <v>29</v>
      </c>
      <c r="AD753" s="195"/>
      <c r="AE753" s="195"/>
    </row>
    <row r="754" spans="2:41">
      <c r="H754" s="196" t="s">
        <v>28</v>
      </c>
      <c r="I754" s="196"/>
      <c r="J754" s="196"/>
      <c r="V754" s="17"/>
      <c r="AC754" s="195"/>
      <c r="AD754" s="195"/>
      <c r="AE754" s="195"/>
    </row>
    <row r="755" spans="2:41">
      <c r="H755" s="196"/>
      <c r="I755" s="196"/>
      <c r="J755" s="196"/>
      <c r="V755" s="17"/>
      <c r="AC755" s="195"/>
      <c r="AD755" s="195"/>
      <c r="AE755" s="19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8" t="str">
        <f>IF(C764&lt;0,"NO PAGAR","COBRAR")</f>
        <v>COBRAR</v>
      </c>
      <c r="C765" s="19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8" t="str">
        <f>IF(Y764&lt;0,"NO PAGAR","COBRAR")</f>
        <v>COBRAR</v>
      </c>
      <c r="Y765" s="19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9" t="str">
        <f>IF(Y809&lt;0,"NO PAGAR","COBRAR'")</f>
        <v>COBRAR'</v>
      </c>
      <c r="Y810" s="19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9" t="str">
        <f>IF(C809&lt;0,"NO PAGAR","COBRAR'")</f>
        <v>COBRAR'</v>
      </c>
      <c r="C811" s="19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5" t="s">
        <v>29</v>
      </c>
      <c r="AD846" s="195"/>
      <c r="AE846" s="195"/>
    </row>
    <row r="847" spans="5:31">
      <c r="H847" s="196" t="s">
        <v>28</v>
      </c>
      <c r="I847" s="196"/>
      <c r="J847" s="196"/>
      <c r="V847" s="17"/>
      <c r="AC847" s="195"/>
      <c r="AD847" s="195"/>
      <c r="AE847" s="195"/>
    </row>
    <row r="848" spans="5:31">
      <c r="H848" s="196"/>
      <c r="I848" s="196"/>
      <c r="J848" s="196"/>
      <c r="V848" s="17"/>
      <c r="AC848" s="195"/>
      <c r="AD848" s="195"/>
      <c r="AE848" s="19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8" t="str">
        <f>IF(C857&lt;0,"NO PAGAR","COBRAR")</f>
        <v>COBRAR</v>
      </c>
      <c r="C858" s="19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8" t="str">
        <f>IF(Y857&lt;0,"NO PAGAR","COBRAR")</f>
        <v>COBRAR</v>
      </c>
      <c r="Y858" s="19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9" t="str">
        <f>IF(Y902&lt;0,"NO PAGAR","COBRAR'")</f>
        <v>COBRAR'</v>
      </c>
      <c r="Y903" s="19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9" t="str">
        <f>IF(C902&lt;0,"NO PAGAR","COBRAR'")</f>
        <v>COBRAR'</v>
      </c>
      <c r="C904" s="19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5" t="s">
        <v>29</v>
      </c>
      <c r="AD940" s="195"/>
      <c r="AE940" s="195"/>
    </row>
    <row r="941" spans="8:31">
      <c r="H941" s="196" t="s">
        <v>28</v>
      </c>
      <c r="I941" s="196"/>
      <c r="J941" s="196"/>
      <c r="V941" s="17"/>
      <c r="AC941" s="195"/>
      <c r="AD941" s="195"/>
      <c r="AE941" s="195"/>
    </row>
    <row r="942" spans="8:31">
      <c r="H942" s="196"/>
      <c r="I942" s="196"/>
      <c r="J942" s="196"/>
      <c r="V942" s="17"/>
      <c r="AC942" s="195"/>
      <c r="AD942" s="195"/>
      <c r="AE942" s="19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8" t="str">
        <f>IF(C951&lt;0,"NO PAGAR","COBRAR")</f>
        <v>COBRAR</v>
      </c>
      <c r="C952" s="19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8" t="str">
        <f>IF(Y951&lt;0,"NO PAGAR","COBRAR")</f>
        <v>COBRAR</v>
      </c>
      <c r="Y952" s="19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9" t="str">
        <f>IF(Y996&lt;0,"NO PAGAR","COBRAR'")</f>
        <v>COBRAR'</v>
      </c>
      <c r="Y997" s="19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9" t="str">
        <f>IF(C996&lt;0,"NO PAGAR","COBRAR'")</f>
        <v>COBRAR'</v>
      </c>
      <c r="C998" s="19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5" t="s">
        <v>29</v>
      </c>
      <c r="AD1033" s="195"/>
      <c r="AE1033" s="195"/>
    </row>
    <row r="1034" spans="2:41">
      <c r="H1034" s="196" t="s">
        <v>28</v>
      </c>
      <c r="I1034" s="196"/>
      <c r="J1034" s="196"/>
      <c r="V1034" s="17"/>
      <c r="AC1034" s="195"/>
      <c r="AD1034" s="195"/>
      <c r="AE1034" s="195"/>
    </row>
    <row r="1035" spans="2:41">
      <c r="H1035" s="196"/>
      <c r="I1035" s="196"/>
      <c r="J1035" s="196"/>
      <c r="V1035" s="17"/>
      <c r="AC1035" s="195"/>
      <c r="AD1035" s="195"/>
      <c r="AE1035" s="19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8" t="str">
        <f>IF(C1044&lt;0,"NO PAGAR","COBRAR")</f>
        <v>COBRAR</v>
      </c>
      <c r="C1045" s="19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8" t="str">
        <f>IF(Y1044&lt;0,"NO PAGAR","COBRAR")</f>
        <v>COBRAR</v>
      </c>
      <c r="Y1045" s="19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9" t="str">
        <f>IF(Y1089&lt;0,"NO PAGAR","COBRAR'")</f>
        <v>COBRAR'</v>
      </c>
      <c r="Y1090" s="19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9" t="str">
        <f>IF(C1089&lt;0,"NO PAGAR","COBRAR'")</f>
        <v>COBRAR'</v>
      </c>
      <c r="C1091" s="19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2"/>
  <sheetViews>
    <sheetView topLeftCell="A760" workbookViewId="0">
      <selection activeCell="G770" sqref="G77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310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439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564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COBRAR'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581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COBRAR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564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5" t="s">
        <v>29</v>
      </c>
      <c r="AD373" s="195"/>
      <c r="AE373" s="195"/>
    </row>
    <row r="374" spans="2:41">
      <c r="H374" s="196" t="s">
        <v>28</v>
      </c>
      <c r="I374" s="196"/>
      <c r="J374" s="196"/>
      <c r="V374" s="17"/>
      <c r="AC374" s="195"/>
      <c r="AD374" s="195"/>
      <c r="AE374" s="195"/>
    </row>
    <row r="375" spans="2:41">
      <c r="H375" s="196"/>
      <c r="I375" s="196"/>
      <c r="J375" s="196"/>
      <c r="V375" s="17"/>
      <c r="AC375" s="195"/>
      <c r="AD375" s="195"/>
      <c r="AE375" s="19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564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8" t="str">
        <f>IF(C384&lt;0,"NO PAGAR","COBRAR")</f>
        <v>COBRAR</v>
      </c>
      <c r="C385" s="19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COBRAR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IF(B1185="PAGADO",0,C424)</f>
        <v>0</v>
      </c>
      <c r="AA419" s="197" t="s">
        <v>848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tr">
        <f>IF(Y424&lt;0,"NO PAGAR","COBRAR'")</f>
        <v>COBRAR'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9" t="str">
        <f>IF(C424&lt;0,"NO PAGAR","COBRAR'")</f>
        <v>COBRAR'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5" t="s">
        <v>29</v>
      </c>
      <c r="AD458" s="195"/>
      <c r="AE458" s="195"/>
    </row>
    <row r="459" spans="2:31">
      <c r="H459" s="196" t="s">
        <v>28</v>
      </c>
      <c r="I459" s="196"/>
      <c r="J459" s="196"/>
      <c r="V459" s="17"/>
      <c r="AC459" s="195"/>
      <c r="AD459" s="195"/>
      <c r="AE459" s="195"/>
    </row>
    <row r="460" spans="2:31">
      <c r="H460" s="196"/>
      <c r="I460" s="196"/>
      <c r="J460" s="196"/>
      <c r="V460" s="17"/>
      <c r="AC460" s="195"/>
      <c r="AD460" s="195"/>
      <c r="AE460" s="19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8" t="str">
        <f>IF(C469&lt;0,"NO PAGAR","COBRAR")</f>
        <v>COBRAR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COBRAR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IF(B1282="PAGADO",0,C514)</f>
        <v>0</v>
      </c>
      <c r="AA509" s="197" t="s">
        <v>848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9" t="str">
        <f>IF(Y514&lt;0,"NO PAGAR","COBRAR'")</f>
        <v>COBRAR'</v>
      </c>
      <c r="Y515" s="19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9" t="str">
        <f>IF(C514&lt;0,"NO PAGAR","COBRAR'")</f>
        <v>COBRAR'</v>
      </c>
      <c r="C516" s="19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5" t="s">
        <v>29</v>
      </c>
      <c r="AD550" s="195"/>
      <c r="AE550" s="195"/>
    </row>
    <row r="551" spans="2:41">
      <c r="H551" s="196" t="s">
        <v>28</v>
      </c>
      <c r="I551" s="196"/>
      <c r="J551" s="196"/>
      <c r="V551" s="17"/>
      <c r="AC551" s="195"/>
      <c r="AD551" s="195"/>
      <c r="AE551" s="195"/>
    </row>
    <row r="552" spans="2:41">
      <c r="H552" s="196"/>
      <c r="I552" s="196"/>
      <c r="J552" s="196"/>
      <c r="V552" s="17"/>
      <c r="AC552" s="195"/>
      <c r="AD552" s="195"/>
      <c r="AE552" s="19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1023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8" t="str">
        <f>IF(C561&lt;0,"NO PAGAR","COBRAR")</f>
        <v>COBRAR</v>
      </c>
      <c r="C562" s="19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8" t="str">
        <f>IF(Y561&lt;0,"NO PAGAR","COBRAR")</f>
        <v>COBRAR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IF(B1381="PAGADO",0,C601)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9" t="str">
        <f>IF(Y601&lt;0,"NO PAGAR","COBRAR'")</f>
        <v>COBRAR'</v>
      </c>
      <c r="Y602" s="19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9" t="str">
        <f>IF(C601&lt;0,"NO PAGAR","COBRAR'")</f>
        <v>COBRAR'</v>
      </c>
      <c r="C603" s="19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5" t="s">
        <v>29</v>
      </c>
      <c r="AD638" s="195"/>
      <c r="AE638" s="195"/>
    </row>
    <row r="639" spans="5:31">
      <c r="H639" s="196" t="s">
        <v>28</v>
      </c>
      <c r="I639" s="196"/>
      <c r="J639" s="196"/>
      <c r="V639" s="17"/>
      <c r="AC639" s="195"/>
      <c r="AD639" s="195"/>
      <c r="AE639" s="195"/>
    </row>
    <row r="640" spans="5:31">
      <c r="H640" s="196"/>
      <c r="I640" s="196"/>
      <c r="J640" s="196"/>
      <c r="V640" s="17"/>
      <c r="AC640" s="195"/>
      <c r="AD640" s="195"/>
      <c r="AE640" s="19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564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1104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8" t="str">
        <f>IF(C649&lt;0,"NO PAGAR","COBRAR")</f>
        <v>COBRAR</v>
      </c>
      <c r="C650" s="19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8" t="str">
        <f>IF(Y649&lt;0,"NO PAGAR","COBRAR")</f>
        <v>COBRAR</v>
      </c>
      <c r="Y650" s="19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860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1240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5" t="s">
        <v>29</v>
      </c>
      <c r="AD722" s="195"/>
      <c r="AE722" s="195"/>
    </row>
    <row r="723" spans="2:41">
      <c r="H723" s="196" t="s">
        <v>28</v>
      </c>
      <c r="I723" s="196"/>
      <c r="J723" s="196"/>
      <c r="V723" s="17"/>
      <c r="AC723" s="195"/>
      <c r="AD723" s="195"/>
      <c r="AE723" s="195"/>
    </row>
    <row r="724" spans="2:41">
      <c r="H724" s="196"/>
      <c r="I724" s="196"/>
      <c r="J724" s="196"/>
      <c r="V724" s="17"/>
      <c r="AC724" s="195"/>
      <c r="AD724" s="195"/>
      <c r="AE724" s="19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1309</v>
      </c>
      <c r="F728" s="197"/>
      <c r="G728" s="197"/>
      <c r="H728" s="197"/>
      <c r="V728" s="17"/>
      <c r="X728" s="23" t="s">
        <v>82</v>
      </c>
      <c r="Y728" s="20">
        <f>IF(B728="PAGADO",0,C733)</f>
        <v>0</v>
      </c>
      <c r="AA728" s="197" t="s">
        <v>1372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8" t="str">
        <f>IF(C733&lt;0,"NO PAGAR","COBRAR")</f>
        <v>COBRAR</v>
      </c>
      <c r="C734" s="19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8" t="str">
        <f>IF(Y733&lt;0,"NO PAGAR","COBRAR")</f>
        <v>COBRAR</v>
      </c>
      <c r="Y734" s="19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1312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32</v>
      </c>
      <c r="C767" s="20">
        <f>IF(X728="PAGADO",0,C733)</f>
        <v>0</v>
      </c>
      <c r="E767" s="197" t="s">
        <v>1415</v>
      </c>
      <c r="F767" s="197"/>
      <c r="G767" s="197"/>
      <c r="H767" s="197"/>
      <c r="V767" s="17"/>
      <c r="X767" s="23" t="s">
        <v>32</v>
      </c>
      <c r="Y767" s="20">
        <f>IF(B1567="PAGADO",0,C772)</f>
        <v>280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1414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280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280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9" t="str">
        <f>IF(Y772&lt;0,"NO PAGAR","COBRAR'")</f>
        <v>COBRAR'</v>
      </c>
      <c r="Y773" s="19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9" t="str">
        <f>IF(C772&lt;0,"NO PAGAR","COBRAR'")</f>
        <v>COBRAR'</v>
      </c>
      <c r="C774" s="19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92" t="s">
        <v>7</v>
      </c>
      <c r="AB783" s="193"/>
      <c r="AC783" s="19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95" t="s">
        <v>29</v>
      </c>
      <c r="AD809" s="195"/>
      <c r="AE809" s="195"/>
    </row>
    <row r="810" spans="2:41">
      <c r="H810" s="196" t="s">
        <v>28</v>
      </c>
      <c r="I810" s="196"/>
      <c r="J810" s="196"/>
      <c r="V810" s="17"/>
      <c r="AC810" s="195"/>
      <c r="AD810" s="195"/>
      <c r="AE810" s="195"/>
    </row>
    <row r="811" spans="2:41">
      <c r="H811" s="196"/>
      <c r="I811" s="196"/>
      <c r="J811" s="196"/>
      <c r="V811" s="17"/>
      <c r="AC811" s="195"/>
      <c r="AD811" s="195"/>
      <c r="AE811" s="195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280</v>
      </c>
      <c r="E815" s="197" t="s">
        <v>20</v>
      </c>
      <c r="F815" s="197"/>
      <c r="G815" s="197"/>
      <c r="H815" s="197"/>
      <c r="V815" s="17"/>
      <c r="X815" s="23" t="s">
        <v>32</v>
      </c>
      <c r="Y815" s="20">
        <f>IF(B815="PAGADO",0,C820)</f>
        <v>280</v>
      </c>
      <c r="AA815" s="197" t="s">
        <v>20</v>
      </c>
      <c r="AB815" s="197"/>
      <c r="AC815" s="197"/>
      <c r="AD815" s="19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280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280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280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280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98" t="str">
        <f>IF(C820&lt;0,"NO PAGAR","COBRAR")</f>
        <v>COBRAR</v>
      </c>
      <c r="C821" s="198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98" t="str">
        <f>IF(Y820&lt;0,"NO PAGAR","COBRAR")</f>
        <v>COBRAR</v>
      </c>
      <c r="Y821" s="198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90" t="s">
        <v>9</v>
      </c>
      <c r="C822" s="191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90" t="s">
        <v>9</v>
      </c>
      <c r="Y822" s="191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92" t="s">
        <v>7</v>
      </c>
      <c r="F831" s="193"/>
      <c r="G831" s="194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92" t="s">
        <v>7</v>
      </c>
      <c r="AB831" s="193"/>
      <c r="AC831" s="194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92" t="s">
        <v>7</v>
      </c>
      <c r="O833" s="193"/>
      <c r="P833" s="193"/>
      <c r="Q833" s="194"/>
      <c r="R833" s="18">
        <f>SUM(R817:R832)</f>
        <v>0</v>
      </c>
      <c r="S833" s="3"/>
      <c r="V833" s="17"/>
      <c r="X833" s="12"/>
      <c r="Y833" s="10"/>
      <c r="AJ833" s="192" t="s">
        <v>7</v>
      </c>
      <c r="AK833" s="193"/>
      <c r="AL833" s="193"/>
      <c r="AM833" s="194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V854" s="17"/>
    </row>
    <row r="855" spans="1:43">
      <c r="H855" s="196" t="s">
        <v>30</v>
      </c>
      <c r="I855" s="196"/>
      <c r="J855" s="196"/>
      <c r="V855" s="17"/>
      <c r="AA855" s="196" t="s">
        <v>31</v>
      </c>
      <c r="AB855" s="196"/>
      <c r="AC855" s="196"/>
    </row>
    <row r="856" spans="1:43">
      <c r="H856" s="196"/>
      <c r="I856" s="196"/>
      <c r="J856" s="196"/>
      <c r="V856" s="17"/>
      <c r="AA856" s="196"/>
      <c r="AB856" s="196"/>
      <c r="AC856" s="196"/>
    </row>
    <row r="857" spans="1:43">
      <c r="V857" s="17"/>
    </row>
    <row r="858" spans="1:43">
      <c r="V858" s="17"/>
    </row>
    <row r="859" spans="1:43" ht="23.25">
      <c r="B859" s="24" t="s">
        <v>70</v>
      </c>
      <c r="V859" s="17"/>
      <c r="X859" s="22" t="s">
        <v>70</v>
      </c>
    </row>
    <row r="860" spans="1:43" ht="23.25">
      <c r="B860" s="23" t="s">
        <v>32</v>
      </c>
      <c r="C860" s="20">
        <f>IF(X815="PAGADO",0,C820)</f>
        <v>280</v>
      </c>
      <c r="E860" s="197" t="s">
        <v>20</v>
      </c>
      <c r="F860" s="197"/>
      <c r="G860" s="197"/>
      <c r="H860" s="197"/>
      <c r="V860" s="17"/>
      <c r="X860" s="23" t="s">
        <v>32</v>
      </c>
      <c r="Y860" s="20">
        <f>IF(B1660="PAGADO",0,C865)</f>
        <v>280</v>
      </c>
      <c r="AA860" s="197" t="s">
        <v>20</v>
      </c>
      <c r="AB860" s="197"/>
      <c r="AC860" s="197"/>
      <c r="AD860" s="19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280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280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280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280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9" t="str">
        <f>IF(Y865&lt;0,"NO PAGAR","COBRAR'")</f>
        <v>COBRAR'</v>
      </c>
      <c r="Y866" s="19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99" t="str">
        <f>IF(C865&lt;0,"NO PAGAR","COBRAR'")</f>
        <v>COBRAR'</v>
      </c>
      <c r="C867" s="19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90" t="s">
        <v>9</v>
      </c>
      <c r="C868" s="191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">
        <v>9</v>
      </c>
      <c r="Y868" s="191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92" t="s">
        <v>7</v>
      </c>
      <c r="F876" s="193"/>
      <c r="G876" s="19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92" t="s">
        <v>7</v>
      </c>
      <c r="AB876" s="193"/>
      <c r="AC876" s="19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92" t="s">
        <v>7</v>
      </c>
      <c r="O878" s="193"/>
      <c r="P878" s="193"/>
      <c r="Q878" s="194"/>
      <c r="R878" s="18">
        <f>SUM(R862:R877)</f>
        <v>0</v>
      </c>
      <c r="S878" s="3"/>
      <c r="V878" s="17"/>
      <c r="X878" s="12"/>
      <c r="Y878" s="10"/>
      <c r="AJ878" s="192" t="s">
        <v>7</v>
      </c>
      <c r="AK878" s="193"/>
      <c r="AL878" s="193"/>
      <c r="AM878" s="194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95" t="s">
        <v>29</v>
      </c>
      <c r="AD903" s="195"/>
      <c r="AE903" s="195"/>
    </row>
    <row r="904" spans="2:41">
      <c r="H904" s="196" t="s">
        <v>28</v>
      </c>
      <c r="I904" s="196"/>
      <c r="J904" s="196"/>
      <c r="V904" s="17"/>
      <c r="AC904" s="195"/>
      <c r="AD904" s="195"/>
      <c r="AE904" s="195"/>
    </row>
    <row r="905" spans="2:41">
      <c r="H905" s="196"/>
      <c r="I905" s="196"/>
      <c r="J905" s="196"/>
      <c r="V905" s="17"/>
      <c r="AC905" s="195"/>
      <c r="AD905" s="195"/>
      <c r="AE905" s="195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280</v>
      </c>
      <c r="E909" s="197" t="s">
        <v>20</v>
      </c>
      <c r="F909" s="197"/>
      <c r="G909" s="197"/>
      <c r="H909" s="197"/>
      <c r="V909" s="17"/>
      <c r="X909" s="23" t="s">
        <v>32</v>
      </c>
      <c r="Y909" s="20">
        <f>IF(B909="PAGADO",0,C914)</f>
        <v>280</v>
      </c>
      <c r="AA909" s="197" t="s">
        <v>20</v>
      </c>
      <c r="AB909" s="197"/>
      <c r="AC909" s="197"/>
      <c r="AD909" s="19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280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280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280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280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98" t="str">
        <f>IF(C914&lt;0,"NO PAGAR","COBRAR")</f>
        <v>COBRAR</v>
      </c>
      <c r="C915" s="198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98" t="str">
        <f>IF(Y914&lt;0,"NO PAGAR","COBRAR")</f>
        <v>COBRAR</v>
      </c>
      <c r="Y915" s="198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90" t="s">
        <v>9</v>
      </c>
      <c r="C916" s="191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90" t="s">
        <v>9</v>
      </c>
      <c r="Y916" s="191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92" t="s">
        <v>7</v>
      </c>
      <c r="F925" s="193"/>
      <c r="G925" s="194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92" t="s">
        <v>7</v>
      </c>
      <c r="AB925" s="193"/>
      <c r="AC925" s="194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92" t="s">
        <v>7</v>
      </c>
      <c r="O927" s="193"/>
      <c r="P927" s="193"/>
      <c r="Q927" s="194"/>
      <c r="R927" s="18">
        <f>SUM(R911:R926)</f>
        <v>0</v>
      </c>
      <c r="S927" s="3"/>
      <c r="V927" s="17"/>
      <c r="X927" s="12"/>
      <c r="Y927" s="10"/>
      <c r="AJ927" s="192" t="s">
        <v>7</v>
      </c>
      <c r="AK927" s="193"/>
      <c r="AL927" s="193"/>
      <c r="AM927" s="194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V948" s="17"/>
    </row>
    <row r="949" spans="1:43">
      <c r="H949" s="196" t="s">
        <v>30</v>
      </c>
      <c r="I949" s="196"/>
      <c r="J949" s="196"/>
      <c r="V949" s="17"/>
      <c r="AA949" s="196" t="s">
        <v>31</v>
      </c>
      <c r="AB949" s="196"/>
      <c r="AC949" s="196"/>
    </row>
    <row r="950" spans="1:43">
      <c r="H950" s="196"/>
      <c r="I950" s="196"/>
      <c r="J950" s="196"/>
      <c r="V950" s="17"/>
      <c r="AA950" s="196"/>
      <c r="AB950" s="196"/>
      <c r="AC950" s="196"/>
    </row>
    <row r="951" spans="1:43">
      <c r="V951" s="17"/>
    </row>
    <row r="952" spans="1:43">
      <c r="V952" s="17"/>
    </row>
    <row r="953" spans="1:43" ht="23.25">
      <c r="B953" s="24" t="s">
        <v>73</v>
      </c>
      <c r="V953" s="17"/>
      <c r="X953" s="22" t="s">
        <v>71</v>
      </c>
    </row>
    <row r="954" spans="1:43" ht="23.25">
      <c r="B954" s="23" t="s">
        <v>32</v>
      </c>
      <c r="C954" s="20">
        <f>IF(X909="PAGADO",0,C914)</f>
        <v>280</v>
      </c>
      <c r="E954" s="197" t="s">
        <v>20</v>
      </c>
      <c r="F954" s="197"/>
      <c r="G954" s="197"/>
      <c r="H954" s="197"/>
      <c r="V954" s="17"/>
      <c r="X954" s="23" t="s">
        <v>32</v>
      </c>
      <c r="Y954" s="20">
        <f>IF(B1754="PAGADO",0,C959)</f>
        <v>280</v>
      </c>
      <c r="AA954" s="197" t="s">
        <v>20</v>
      </c>
      <c r="AB954" s="197"/>
      <c r="AC954" s="197"/>
      <c r="AD954" s="19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280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280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280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280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9" t="str">
        <f>IF(Y959&lt;0,"NO PAGAR","COBRAR'")</f>
        <v>COBRAR'</v>
      </c>
      <c r="Y960" s="19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99" t="str">
        <f>IF(C959&lt;0,"NO PAGAR","COBRAR'")</f>
        <v>COBRAR'</v>
      </c>
      <c r="C961" s="19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90" t="s">
        <v>9</v>
      </c>
      <c r="C962" s="19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">
        <v>9</v>
      </c>
      <c r="Y962" s="19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92" t="s">
        <v>7</v>
      </c>
      <c r="F970" s="193"/>
      <c r="G970" s="19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92" t="s">
        <v>7</v>
      </c>
      <c r="AB970" s="193"/>
      <c r="AC970" s="19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92" t="s">
        <v>7</v>
      </c>
      <c r="O972" s="193"/>
      <c r="P972" s="193"/>
      <c r="Q972" s="194"/>
      <c r="R972" s="18">
        <f>SUM(R956:R971)</f>
        <v>0</v>
      </c>
      <c r="S972" s="3"/>
      <c r="V972" s="17"/>
      <c r="X972" s="12"/>
      <c r="Y972" s="10"/>
      <c r="AJ972" s="192" t="s">
        <v>7</v>
      </c>
      <c r="AK972" s="193"/>
      <c r="AL972" s="193"/>
      <c r="AM972" s="194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95" t="s">
        <v>29</v>
      </c>
      <c r="AD996" s="195"/>
      <c r="AE996" s="195"/>
    </row>
    <row r="997" spans="2:41">
      <c r="H997" s="196" t="s">
        <v>28</v>
      </c>
      <c r="I997" s="196"/>
      <c r="J997" s="196"/>
      <c r="V997" s="17"/>
      <c r="AC997" s="195"/>
      <c r="AD997" s="195"/>
      <c r="AE997" s="195"/>
    </row>
    <row r="998" spans="2:41">
      <c r="H998" s="196"/>
      <c r="I998" s="196"/>
      <c r="J998" s="196"/>
      <c r="V998" s="17"/>
      <c r="AC998" s="195"/>
      <c r="AD998" s="195"/>
      <c r="AE998" s="195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280</v>
      </c>
      <c r="E1002" s="197" t="s">
        <v>20</v>
      </c>
      <c r="F1002" s="197"/>
      <c r="G1002" s="197"/>
      <c r="H1002" s="197"/>
      <c r="V1002" s="17"/>
      <c r="X1002" s="23" t="s">
        <v>32</v>
      </c>
      <c r="Y1002" s="20">
        <f>IF(B1002="PAGADO",0,C1007)</f>
        <v>280</v>
      </c>
      <c r="AA1002" s="197" t="s">
        <v>20</v>
      </c>
      <c r="AB1002" s="197"/>
      <c r="AC1002" s="197"/>
      <c r="AD1002" s="19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280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280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280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280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98" t="str">
        <f>IF(C1007&lt;0,"NO PAGAR","COBRAR")</f>
        <v>COBRAR</v>
      </c>
      <c r="C1008" s="19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98" t="str">
        <f>IF(Y1007&lt;0,"NO PAGAR","COBRAR")</f>
        <v>COBRAR</v>
      </c>
      <c r="Y1008" s="19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90" t="s">
        <v>9</v>
      </c>
      <c r="C1009" s="191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90" t="s">
        <v>9</v>
      </c>
      <c r="Y1009" s="191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92" t="s">
        <v>7</v>
      </c>
      <c r="F1018" s="193"/>
      <c r="G1018" s="19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92" t="s">
        <v>7</v>
      </c>
      <c r="AB1018" s="193"/>
      <c r="AC1018" s="19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92" t="s">
        <v>7</v>
      </c>
      <c r="O1020" s="193"/>
      <c r="P1020" s="193"/>
      <c r="Q1020" s="194"/>
      <c r="R1020" s="18">
        <f>SUM(R1004:R1019)</f>
        <v>0</v>
      </c>
      <c r="S1020" s="3"/>
      <c r="V1020" s="17"/>
      <c r="X1020" s="12"/>
      <c r="Y1020" s="10"/>
      <c r="AJ1020" s="192" t="s">
        <v>7</v>
      </c>
      <c r="AK1020" s="193"/>
      <c r="AL1020" s="193"/>
      <c r="AM1020" s="194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>
      <c r="V1041" s="17"/>
    </row>
    <row r="1042" spans="2:41">
      <c r="H1042" s="196" t="s">
        <v>30</v>
      </c>
      <c r="I1042" s="196"/>
      <c r="J1042" s="196"/>
      <c r="V1042" s="17"/>
      <c r="AA1042" s="196" t="s">
        <v>31</v>
      </c>
      <c r="AB1042" s="196"/>
      <c r="AC1042" s="196"/>
    </row>
    <row r="1043" spans="2:41">
      <c r="H1043" s="196"/>
      <c r="I1043" s="196"/>
      <c r="J1043" s="196"/>
      <c r="V1043" s="17"/>
      <c r="AA1043" s="196"/>
      <c r="AB1043" s="196"/>
      <c r="AC1043" s="196"/>
    </row>
    <row r="1044" spans="2:41">
      <c r="V1044" s="17"/>
    </row>
    <row r="1045" spans="2:41">
      <c r="V1045" s="17"/>
    </row>
    <row r="1046" spans="2:41" ht="23.25">
      <c r="B1046" s="24" t="s">
        <v>72</v>
      </c>
      <c r="V1046" s="17"/>
      <c r="X1046" s="22" t="s">
        <v>72</v>
      </c>
    </row>
    <row r="1047" spans="2:41" ht="23.25">
      <c r="B1047" s="23" t="s">
        <v>32</v>
      </c>
      <c r="C1047" s="20">
        <f>IF(X1002="PAGADO",0,C1007)</f>
        <v>280</v>
      </c>
      <c r="E1047" s="197" t="s">
        <v>20</v>
      </c>
      <c r="F1047" s="197"/>
      <c r="G1047" s="197"/>
      <c r="H1047" s="197"/>
      <c r="V1047" s="17"/>
      <c r="X1047" s="23" t="s">
        <v>32</v>
      </c>
      <c r="Y1047" s="20">
        <f>IF(B1847="PAGADO",0,C1052)</f>
        <v>280</v>
      </c>
      <c r="AA1047" s="197" t="s">
        <v>20</v>
      </c>
      <c r="AB1047" s="197"/>
      <c r="AC1047" s="197"/>
      <c r="AD1047" s="19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280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280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280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280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9" t="str">
        <f>IF(Y1052&lt;0,"NO PAGAR","COBRAR'")</f>
        <v>COBRAR'</v>
      </c>
      <c r="Y1053" s="19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99" t="str">
        <f>IF(C1052&lt;0,"NO PAGAR","COBRAR'")</f>
        <v>COBRAR'</v>
      </c>
      <c r="C1054" s="19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90" t="s">
        <v>9</v>
      </c>
      <c r="C1055" s="191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">
        <v>9</v>
      </c>
      <c r="Y1055" s="191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92" t="s">
        <v>7</v>
      </c>
      <c r="F1063" s="193"/>
      <c r="G1063" s="19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92" t="s">
        <v>7</v>
      </c>
      <c r="AB1063" s="193"/>
      <c r="AC1063" s="19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92" t="s">
        <v>7</v>
      </c>
      <c r="O1065" s="193"/>
      <c r="P1065" s="193"/>
      <c r="Q1065" s="194"/>
      <c r="R1065" s="18">
        <f>SUM(R1049:R1064)</f>
        <v>0</v>
      </c>
      <c r="S1065" s="3"/>
      <c r="V1065" s="17"/>
      <c r="X1065" s="12"/>
      <c r="Y1065" s="10"/>
      <c r="AJ1065" s="192" t="s">
        <v>7</v>
      </c>
      <c r="AK1065" s="193"/>
      <c r="AL1065" s="193"/>
      <c r="AM1065" s="194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89">
    <mergeCell ref="G751:H751"/>
    <mergeCell ref="B1055:C1055"/>
    <mergeCell ref="X1055:Y1055"/>
    <mergeCell ref="E1063:G1063"/>
    <mergeCell ref="AA1063:AC1063"/>
    <mergeCell ref="N1065:Q1065"/>
    <mergeCell ref="AJ1065:AM1065"/>
    <mergeCell ref="H1042:J1043"/>
    <mergeCell ref="AA1042:AC1043"/>
    <mergeCell ref="E1047:H1047"/>
    <mergeCell ref="AA1047:AD1047"/>
    <mergeCell ref="X1053:Y1053"/>
    <mergeCell ref="B1054:C1054"/>
    <mergeCell ref="B1009:C1009"/>
    <mergeCell ref="X1009:Y1009"/>
    <mergeCell ref="E1018:G1018"/>
    <mergeCell ref="AA1018:AC1018"/>
    <mergeCell ref="N1020:Q1020"/>
    <mergeCell ref="AJ1020:AM1020"/>
    <mergeCell ref="AC996:AE998"/>
    <mergeCell ref="H997:J998"/>
    <mergeCell ref="E1002:H1002"/>
    <mergeCell ref="AA1002:AD1002"/>
    <mergeCell ref="B1008:C1008"/>
    <mergeCell ref="X1008:Y1008"/>
    <mergeCell ref="B962:C962"/>
    <mergeCell ref="X962:Y962"/>
    <mergeCell ref="E970:G970"/>
    <mergeCell ref="AA970:AC970"/>
    <mergeCell ref="N972:Q972"/>
    <mergeCell ref="AJ972:AM972"/>
    <mergeCell ref="H949:J950"/>
    <mergeCell ref="AA949:AC950"/>
    <mergeCell ref="E954:H954"/>
    <mergeCell ref="AA954:AD954"/>
    <mergeCell ref="X960:Y960"/>
    <mergeCell ref="B961:C961"/>
    <mergeCell ref="B916:C916"/>
    <mergeCell ref="X916:Y916"/>
    <mergeCell ref="E925:G925"/>
    <mergeCell ref="AA925:AC925"/>
    <mergeCell ref="N927:Q927"/>
    <mergeCell ref="AJ927:AM927"/>
    <mergeCell ref="AC903:AE905"/>
    <mergeCell ref="H904:J905"/>
    <mergeCell ref="E909:H909"/>
    <mergeCell ref="AA909:AD909"/>
    <mergeCell ref="B915:C915"/>
    <mergeCell ref="X915:Y915"/>
    <mergeCell ref="B868:C868"/>
    <mergeCell ref="X868:Y868"/>
    <mergeCell ref="E876:G876"/>
    <mergeCell ref="AA876:AC876"/>
    <mergeCell ref="N878:Q878"/>
    <mergeCell ref="AJ878:AM878"/>
    <mergeCell ref="H855:J856"/>
    <mergeCell ref="AA855:AC856"/>
    <mergeCell ref="E860:H860"/>
    <mergeCell ref="AA860:AD860"/>
    <mergeCell ref="X866:Y866"/>
    <mergeCell ref="B867:C867"/>
    <mergeCell ref="B822:C822"/>
    <mergeCell ref="X822:Y822"/>
    <mergeCell ref="E831:G831"/>
    <mergeCell ref="AA831:AC831"/>
    <mergeCell ref="N833:Q833"/>
    <mergeCell ref="AJ833:AM833"/>
    <mergeCell ref="AC809:AE811"/>
    <mergeCell ref="H810:J811"/>
    <mergeCell ref="E815:H815"/>
    <mergeCell ref="AA815:AD815"/>
    <mergeCell ref="B821:C821"/>
    <mergeCell ref="X821:Y821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0"/>
  <sheetViews>
    <sheetView topLeftCell="O736" zoomScale="70" zoomScaleNormal="70" workbookViewId="0">
      <selection activeCell="X720" sqref="X719:AE749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5" t="s">
        <v>29</v>
      </c>
      <c r="AD93" s="195"/>
      <c r="AE93" s="195"/>
    </row>
    <row r="94" spans="2:31">
      <c r="H94" s="196" t="s">
        <v>28</v>
      </c>
      <c r="I94" s="196"/>
      <c r="J94" s="196"/>
      <c r="V94" s="17"/>
      <c r="AC94" s="195"/>
      <c r="AD94" s="195"/>
      <c r="AE94" s="195"/>
    </row>
    <row r="95" spans="2:31">
      <c r="H95" s="196"/>
      <c r="I95" s="196"/>
      <c r="J95" s="196"/>
      <c r="V95" s="17"/>
      <c r="AC95" s="195"/>
      <c r="AD95" s="195"/>
      <c r="AE95" s="19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8" t="str">
        <f>IF(C104&lt;0,"NO PAGAR","COBRAR")</f>
        <v>COBRAR</v>
      </c>
      <c r="C105" s="19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8" t="str">
        <f>IF(Y104&lt;0,"NO PAGAR","COBRAR")</f>
        <v>COBRAR</v>
      </c>
      <c r="Y105" s="19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COBRAR'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COBRAR'</v>
      </c>
      <c r="C143" s="19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5" t="s">
        <v>29</v>
      </c>
      <c r="AD179" s="195"/>
      <c r="AE179" s="195"/>
    </row>
    <row r="180" spans="2:41">
      <c r="H180" s="196" t="s">
        <v>28</v>
      </c>
      <c r="I180" s="196"/>
      <c r="J180" s="196"/>
      <c r="V180" s="17"/>
      <c r="AC180" s="195"/>
      <c r="AD180" s="195"/>
      <c r="AE180" s="195"/>
    </row>
    <row r="181" spans="2:41">
      <c r="H181" s="196"/>
      <c r="I181" s="196"/>
      <c r="J181" s="196"/>
      <c r="V181" s="17"/>
      <c r="AC181" s="195"/>
      <c r="AD181" s="195"/>
      <c r="AE181" s="19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8" t="str">
        <f>IF(C190&lt;0,"NO PAGAR","COBRAR")</f>
        <v>COBRAR</v>
      </c>
      <c r="C191" s="19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8" t="str">
        <f>IF(Y190&lt;0,"NO PAGAR","COBRAR")</f>
        <v>COBRAR</v>
      </c>
      <c r="Y191" s="19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IF(B998="PAGADO",0,C235)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9" t="str">
        <f>IF(Y235&lt;0,"NO PAGAR","COBRAR'")</f>
        <v>COBRAR'</v>
      </c>
      <c r="Y236" s="19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9" t="str">
        <f>IF(C235&lt;0,"NO PAGAR","COBRAR'")</f>
        <v>COBRAR'</v>
      </c>
      <c r="C237" s="19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5" t="s">
        <v>29</v>
      </c>
      <c r="AD271" s="195"/>
      <c r="AE271" s="195"/>
    </row>
    <row r="272" spans="2:31">
      <c r="H272" s="196" t="s">
        <v>28</v>
      </c>
      <c r="I272" s="196"/>
      <c r="J272" s="196"/>
      <c r="V272" s="17"/>
      <c r="AC272" s="195"/>
      <c r="AD272" s="195"/>
      <c r="AE272" s="195"/>
    </row>
    <row r="273" spans="2:41">
      <c r="H273" s="196"/>
      <c r="I273" s="196"/>
      <c r="J273" s="196"/>
      <c r="V273" s="17"/>
      <c r="AC273" s="195"/>
      <c r="AD273" s="195"/>
      <c r="AE273" s="19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8" t="str">
        <f>IF(C282&lt;0,"NO PAGAR","COBRAR")</f>
        <v>COBRAR</v>
      </c>
      <c r="C283" s="19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8" t="str">
        <f>IF(Y282&lt;0,"NO PAGAR","COBRAR")</f>
        <v>COBRAR</v>
      </c>
      <c r="Y283" s="19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IF(B1090="PAGADO",0,C327)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9" t="str">
        <f>IF(Y327&lt;0,"NO PAGAR","COBRAR'")</f>
        <v>COBRAR'</v>
      </c>
      <c r="Y328" s="19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9" t="str">
        <f>IF(C327&lt;0,"NO PAGAR","COBRAR'")</f>
        <v>COBRAR'</v>
      </c>
      <c r="C329" s="19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5" t="s">
        <v>29</v>
      </c>
      <c r="AD364" s="195"/>
      <c r="AE364" s="195"/>
    </row>
    <row r="365" spans="8:31">
      <c r="H365" s="196" t="s">
        <v>28</v>
      </c>
      <c r="I365" s="196"/>
      <c r="J365" s="196"/>
      <c r="V365" s="17"/>
      <c r="AC365" s="195"/>
      <c r="AD365" s="195"/>
      <c r="AE365" s="195"/>
    </row>
    <row r="366" spans="8:31">
      <c r="H366" s="196"/>
      <c r="I366" s="196"/>
      <c r="J366" s="196"/>
      <c r="V366" s="17"/>
      <c r="AC366" s="195"/>
      <c r="AD366" s="195"/>
      <c r="AE366" s="19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8" t="str">
        <f>IF(C375&lt;0,"NO PAGAR","COBRAR")</f>
        <v>COBRAR</v>
      </c>
      <c r="C376" s="19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tr">
        <f>IF(Y375&lt;0,"NO PAGAR","COBRAR")</f>
        <v>COBRAR</v>
      </c>
      <c r="Y376" s="19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IF(B1183="PAGADO",0,C420)</f>
        <v>0</v>
      </c>
      <c r="AA415" s="197" t="s">
        <v>860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COBRAR'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5" t="s">
        <v>29</v>
      </c>
      <c r="AD454" s="195"/>
      <c r="AE454" s="195"/>
    </row>
    <row r="455" spans="2:41">
      <c r="H455" s="196" t="s">
        <v>28</v>
      </c>
      <c r="I455" s="196"/>
      <c r="J455" s="196"/>
      <c r="V455" s="17"/>
      <c r="AC455" s="195"/>
      <c r="AD455" s="195"/>
      <c r="AE455" s="195"/>
    </row>
    <row r="456" spans="2:41">
      <c r="H456" s="196"/>
      <c r="I456" s="196"/>
      <c r="J456" s="196"/>
      <c r="V456" s="17"/>
      <c r="AC456" s="195"/>
      <c r="AD456" s="195"/>
      <c r="AE456" s="19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921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8" t="str">
        <f>IF(C465&lt;0,"NO PAGAR","COBRAR")</f>
        <v>COBRAR</v>
      </c>
      <c r="C466" s="19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tr">
        <f>IF(Y465&lt;0,"NO PAGAR","COBRAR")</f>
        <v>COBRAR</v>
      </c>
      <c r="Y466" s="19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991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tr">
        <f>IF(Y510&lt;0,"NO PAGAR","COBRAR'")</f>
        <v>COBRAR'</v>
      </c>
      <c r="Y511" s="19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9" t="s">
        <v>993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IF(B1379="PAGADO",0,C602)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9" t="str">
        <f>IF(Y602&lt;0,"NO PAGAR","COBRAR'")</f>
        <v>COBRAR'</v>
      </c>
      <c r="Y603" s="19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9" t="str">
        <f>IF(C602&lt;0,"NO PAGAR","COBRAR'")</f>
        <v>COBRAR'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5" t="s">
        <v>29</v>
      </c>
      <c r="AD639" s="195"/>
      <c r="AE639" s="195"/>
    </row>
    <row r="640" spans="2:31">
      <c r="H640" s="196" t="s">
        <v>28</v>
      </c>
      <c r="I640" s="196"/>
      <c r="J640" s="196"/>
      <c r="V640" s="17"/>
      <c r="AC640" s="195"/>
      <c r="AD640" s="195"/>
      <c r="AE640" s="195"/>
    </row>
    <row r="641" spans="2:41">
      <c r="H641" s="196"/>
      <c r="I641" s="196"/>
      <c r="J641" s="196"/>
      <c r="V641" s="17"/>
      <c r="AC641" s="195"/>
      <c r="AD641" s="195"/>
      <c r="AE641" s="19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439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8" t="str">
        <f>IF(C650&lt;0,"NO PAGAR","COBRAR")</f>
        <v>COBRAR</v>
      </c>
      <c r="C651" s="19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tr">
        <f>IF(Y650&lt;0,"NO PAGAR","COBRAR")</f>
        <v>COBRAR</v>
      </c>
      <c r="Y651" s="19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1189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1269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5" t="s">
        <v>29</v>
      </c>
      <c r="AD719" s="195"/>
      <c r="AE719" s="195"/>
    </row>
    <row r="720" spans="2:31">
      <c r="H720" s="196" t="s">
        <v>28</v>
      </c>
      <c r="I720" s="196"/>
      <c r="J720" s="196"/>
      <c r="V720" s="17"/>
      <c r="AC720" s="195"/>
      <c r="AD720" s="195"/>
      <c r="AE720" s="195"/>
    </row>
    <row r="721" spans="2:41">
      <c r="H721" s="196"/>
      <c r="I721" s="196"/>
      <c r="J721" s="196"/>
      <c r="V721" s="17"/>
      <c r="AC721" s="195"/>
      <c r="AD721" s="195"/>
      <c r="AE721" s="19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1310</v>
      </c>
      <c r="F725" s="197"/>
      <c r="G725" s="197"/>
      <c r="H725" s="197"/>
      <c r="V725" s="17"/>
      <c r="X725" s="23" t="s">
        <v>82</v>
      </c>
      <c r="Y725" s="20">
        <f>IF(B725="PAGADO",0,C730)</f>
        <v>0</v>
      </c>
      <c r="AA725" s="197" t="s">
        <v>1369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8" t="str">
        <f>IF(C730&lt;0,"NO PAGAR","COBRAR")</f>
        <v>COBRAR</v>
      </c>
      <c r="C731" s="19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8" t="str">
        <f>IF(Y730&lt;0,"NO PAGAR","COBRAR")</f>
        <v>COBRAR</v>
      </c>
      <c r="Y731" s="19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IF(X725="PAGADO",0,Y730)</f>
        <v>0</v>
      </c>
      <c r="E765" s="197" t="s">
        <v>20</v>
      </c>
      <c r="F765" s="197"/>
      <c r="G765" s="197"/>
      <c r="H765" s="197"/>
      <c r="V765" s="17"/>
      <c r="X765" s="23" t="s">
        <v>32</v>
      </c>
      <c r="Y765" s="20">
        <f>IF(B1565="PAGADO",0,C770)</f>
        <v>0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COBRAR'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COBRAR'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IF(Y730&lt;0,"SALDO ADELANTADO","SALDO A FAVOR '")</f>
        <v>SALDO A FAVOR '</v>
      </c>
      <c r="C774" s="10" t="b">
        <f>IF(Y730&lt;=0,Y730*-1)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0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0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COBRAR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COBRAR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0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0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COBRAR'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COBRAR'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0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0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COBRAR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COBRAR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0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0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COBRAR'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COBRAR'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0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0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COBRAR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COBRAR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0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0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COBRAR'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COBRAR'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88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C680" sqref="C6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343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309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699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5" t="s">
        <v>29</v>
      </c>
      <c r="AD363" s="195"/>
      <c r="AE363" s="195"/>
    </row>
    <row r="364" spans="2:31">
      <c r="H364" s="196" t="s">
        <v>28</v>
      </c>
      <c r="I364" s="196"/>
      <c r="J364" s="196"/>
      <c r="V364" s="17"/>
      <c r="AC364" s="195"/>
      <c r="AD364" s="195"/>
      <c r="AE364" s="195"/>
    </row>
    <row r="365" spans="2:31">
      <c r="H365" s="196"/>
      <c r="I365" s="196"/>
      <c r="J365" s="196"/>
      <c r="V365" s="17"/>
      <c r="AC365" s="195"/>
      <c r="AD365" s="195"/>
      <c r="AE365" s="19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8" t="str">
        <f>IF(C374&lt;0,"NO PAGAR","COBRAR")</f>
        <v>COBRAR</v>
      </c>
      <c r="C375" s="19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8" t="str">
        <f>IF(Y374&lt;0,"NO PAGAR","COBRAR")</f>
        <v>COBRAR</v>
      </c>
      <c r="Y375" s="19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309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9" t="str">
        <f>IF(Y419&lt;0,"NO PAGAR","COBRAR'")</f>
        <v>COBRAR'</v>
      </c>
      <c r="Y420" s="19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9" t="str">
        <f>IF(C419&lt;0,"NO PAGAR","COBRAR'")</f>
        <v>COBRAR'</v>
      </c>
      <c r="C421" s="199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5" t="s">
        <v>29</v>
      </c>
      <c r="AD453" s="195"/>
      <c r="AE453" s="195"/>
    </row>
    <row r="454" spans="2:41">
      <c r="H454" s="196" t="s">
        <v>28</v>
      </c>
      <c r="I454" s="196"/>
      <c r="J454" s="196"/>
      <c r="V454" s="17"/>
      <c r="AC454" s="195"/>
      <c r="AD454" s="195"/>
      <c r="AE454" s="195"/>
    </row>
    <row r="455" spans="2:41">
      <c r="H455" s="196"/>
      <c r="I455" s="196"/>
      <c r="J455" s="196"/>
      <c r="V455" s="17"/>
      <c r="AC455" s="195"/>
      <c r="AD455" s="195"/>
      <c r="AE455" s="19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8" t="str">
        <f>IF(C464&lt;0,"NO PAGAR","COBRAR")</f>
        <v>COBRAR</v>
      </c>
      <c r="C465" s="19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8" t="str">
        <f>IF(Y464&lt;0,"NO PAGAR","COBRAR")</f>
        <v>COBRAR</v>
      </c>
      <c r="Y465" s="19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1005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9" t="str">
        <f>IF(Y509&lt;0,"NO PAGAR","COBRAR'")</f>
        <v>COBRAR'</v>
      </c>
      <c r="Y510" s="19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9" t="str">
        <f>IF(C509&lt;0,"NO PAGAR","COBRAR'")</f>
        <v>COBRAR'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2" t="s">
        <v>7</v>
      </c>
      <c r="G573" s="19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tr">
        <f>IF(Y596&lt;0,"NO PAGAR","COBRAR'")</f>
        <v>COBRAR'</v>
      </c>
      <c r="Y597" s="19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9" t="str">
        <f>IF(C596&lt;0,"NO PAGAR","COBRAR'")</f>
        <v>COBRAR'</v>
      </c>
      <c r="C598" s="19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5" t="s">
        <v>29</v>
      </c>
      <c r="AD633" s="195"/>
      <c r="AE633" s="195"/>
    </row>
    <row r="634" spans="2:41">
      <c r="H634" s="196" t="s">
        <v>28</v>
      </c>
      <c r="I634" s="196"/>
      <c r="J634" s="196"/>
      <c r="V634" s="17"/>
      <c r="AC634" s="195"/>
      <c r="AD634" s="195"/>
      <c r="AE634" s="195"/>
    </row>
    <row r="635" spans="2:41">
      <c r="H635" s="196"/>
      <c r="I635" s="196"/>
      <c r="J635" s="196"/>
      <c r="V635" s="17"/>
      <c r="AC635" s="195"/>
      <c r="AD635" s="195"/>
      <c r="AE635" s="19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309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8" t="str">
        <f>IF(C644&lt;0,"NO PAGAR","COBRAR")</f>
        <v>COBRAR</v>
      </c>
      <c r="C645" s="198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8" t="str">
        <f>IF(Y644&lt;0,"NO PAGAR","COBRAR")</f>
        <v>COBRAR</v>
      </c>
      <c r="Y645" s="19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9" t="str">
        <f>IF(Y684&lt;0,"NO PAGAR","COBRAR'")</f>
        <v>COBRAR'</v>
      </c>
      <c r="Y685" s="199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9" t="str">
        <f>IF(C684&lt;0,"NO PAGAR","COBRAR'")</f>
        <v>COBRAR'</v>
      </c>
      <c r="C686" s="19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5" t="s">
        <v>29</v>
      </c>
      <c r="AD721" s="195"/>
      <c r="AE721" s="195"/>
    </row>
    <row r="722" spans="2:41">
      <c r="H722" s="196" t="s">
        <v>28</v>
      </c>
      <c r="I722" s="196"/>
      <c r="J722" s="196"/>
      <c r="V722" s="17"/>
      <c r="AC722" s="195"/>
      <c r="AD722" s="195"/>
      <c r="AE722" s="195"/>
    </row>
    <row r="723" spans="2:41">
      <c r="H723" s="196"/>
      <c r="I723" s="196"/>
      <c r="J723" s="196"/>
      <c r="V723" s="17"/>
      <c r="AC723" s="195"/>
      <c r="AD723" s="195"/>
      <c r="AE723" s="19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8" t="str">
        <f>IF(C732&lt;0,"NO PAGAR","COBRAR")</f>
        <v>COBRAR</v>
      </c>
      <c r="C733" s="198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8" t="str">
        <f>IF(Y732&lt;0,"NO PAGAR","COBRAR")</f>
        <v>COBRAR</v>
      </c>
      <c r="Y733" s="19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9" t="str">
        <f>IF(Y777&lt;0,"NO PAGAR","COBRAR'")</f>
        <v>COBRAR'</v>
      </c>
      <c r="Y778" s="199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9" t="str">
        <f>IF(C777&lt;0,"NO PAGAR","COBRAR'")</f>
        <v>COBRAR'</v>
      </c>
      <c r="C779" s="19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5" t="s">
        <v>29</v>
      </c>
      <c r="AD814" s="195"/>
      <c r="AE814" s="195"/>
    </row>
    <row r="815" spans="5:31">
      <c r="H815" s="196" t="s">
        <v>28</v>
      </c>
      <c r="I815" s="196"/>
      <c r="J815" s="196"/>
      <c r="V815" s="17"/>
      <c r="AC815" s="195"/>
      <c r="AD815" s="195"/>
      <c r="AE815" s="195"/>
    </row>
    <row r="816" spans="5:31">
      <c r="H816" s="196"/>
      <c r="I816" s="196"/>
      <c r="J816" s="196"/>
      <c r="V816" s="17"/>
      <c r="AC816" s="195"/>
      <c r="AD816" s="195"/>
      <c r="AE816" s="19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8" t="str">
        <f>IF(C825&lt;0,"NO PAGAR","COBRAR")</f>
        <v>COBRAR</v>
      </c>
      <c r="C826" s="19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PAGAR","COBRAR")</f>
        <v>COBRAR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9" t="str">
        <f>IF(Y870&lt;0,"NO PAGAR","COBRAR'")</f>
        <v>COBRAR'</v>
      </c>
      <c r="Y871" s="19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9" t="str">
        <f>IF(C870&lt;0,"NO PAGAR","COBRAR'")</f>
        <v>COBRAR'</v>
      </c>
      <c r="C872" s="199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5" t="s">
        <v>29</v>
      </c>
      <c r="AD908" s="195"/>
      <c r="AE908" s="195"/>
    </row>
    <row r="909" spans="8:31">
      <c r="H909" s="196" t="s">
        <v>28</v>
      </c>
      <c r="I909" s="196"/>
      <c r="J909" s="196"/>
      <c r="V909" s="17"/>
      <c r="AC909" s="195"/>
      <c r="AD909" s="195"/>
      <c r="AE909" s="195"/>
    </row>
    <row r="910" spans="8:31">
      <c r="H910" s="196"/>
      <c r="I910" s="196"/>
      <c r="J910" s="196"/>
      <c r="V910" s="17"/>
      <c r="AC910" s="195"/>
      <c r="AD910" s="195"/>
      <c r="AE910" s="195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8" t="str">
        <f>IF(C919&lt;0,"NO PAGAR","COBRAR")</f>
        <v>COBRAR</v>
      </c>
      <c r="C920" s="19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PAGAR","COBRAR")</f>
        <v>COBRAR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9" t="str">
        <f>IF(Y964&lt;0,"NO PAGAR","COBRAR'")</f>
        <v>COBRAR'</v>
      </c>
      <c r="Y965" s="199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9" t="str">
        <f>IF(C964&lt;0,"NO PAGAR","COBRAR'")</f>
        <v>COBRAR'</v>
      </c>
      <c r="C966" s="19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5" t="s">
        <v>29</v>
      </c>
      <c r="AD1001" s="195"/>
      <c r="AE1001" s="195"/>
    </row>
    <row r="1002" spans="2:41">
      <c r="H1002" s="196" t="s">
        <v>28</v>
      </c>
      <c r="I1002" s="196"/>
      <c r="J1002" s="196"/>
      <c r="V1002" s="17"/>
      <c r="AC1002" s="195"/>
      <c r="AD1002" s="195"/>
      <c r="AE1002" s="195"/>
    </row>
    <row r="1003" spans="2:41">
      <c r="H1003" s="196"/>
      <c r="I1003" s="196"/>
      <c r="J1003" s="196"/>
      <c r="V1003" s="17"/>
      <c r="AC1003" s="195"/>
      <c r="AD1003" s="195"/>
      <c r="AE1003" s="195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8" t="str">
        <f>IF(C1012&lt;0,"NO PAGAR","COBRAR")</f>
        <v>COBRAR</v>
      </c>
      <c r="C1013" s="19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PAGAR","COBRAR")</f>
        <v>COBRAR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9" t="str">
        <f>IF(Y1057&lt;0,"NO PAGAR","COBRAR'")</f>
        <v>COBRAR'</v>
      </c>
      <c r="Y1058" s="199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9" t="str">
        <f>IF(C1057&lt;0,"NO PAGAR","COBRAR'")</f>
        <v>COBRAR'</v>
      </c>
      <c r="C1059" s="199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153"/>
  <sheetViews>
    <sheetView topLeftCell="A126" workbookViewId="0">
      <selection activeCell="G128" sqref="G128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8" t="s">
        <v>1136</v>
      </c>
      <c r="B2" s="219"/>
      <c r="C2" s="219"/>
      <c r="D2" s="219"/>
      <c r="E2" s="219"/>
      <c r="F2" s="219"/>
      <c r="G2" s="219"/>
      <c r="H2" s="220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8" t="s">
        <v>1304</v>
      </c>
      <c r="B81" s="219"/>
      <c r="C81" s="219"/>
      <c r="D81" s="219"/>
      <c r="E81" s="219"/>
      <c r="F81" s="219"/>
      <c r="G81" s="219"/>
      <c r="H81" s="220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>
        <v>45147</v>
      </c>
      <c r="B107" s="3" t="s">
        <v>1377</v>
      </c>
      <c r="C107" s="3" t="s">
        <v>55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>
      <c r="A108" s="25">
        <v>45180</v>
      </c>
      <c r="B108" s="3" t="s">
        <v>1377</v>
      </c>
      <c r="C108" s="3" t="s">
        <v>55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>
      <c r="A113" s="25">
        <v>45181</v>
      </c>
      <c r="B113" s="3" t="s">
        <v>1378</v>
      </c>
      <c r="C113" s="3" t="s">
        <v>55</v>
      </c>
      <c r="D113" s="3" t="s">
        <v>1401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>
      <c r="A115" s="25">
        <v>45181</v>
      </c>
      <c r="B115" s="3" t="s">
        <v>1379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>
      <c r="A118" s="25">
        <v>45151</v>
      </c>
      <c r="B118" s="3" t="s">
        <v>1388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>
      <c r="A119" s="25">
        <v>45151</v>
      </c>
      <c r="B119" s="3" t="s">
        <v>1388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>
      <c r="A120" s="25">
        <v>45183</v>
      </c>
      <c r="B120" s="3" t="s">
        <v>1397</v>
      </c>
      <c r="C120" s="3" t="s">
        <v>55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>
      <c r="A121" s="25">
        <v>45183</v>
      </c>
      <c r="B121" s="3" t="s">
        <v>1398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>
      <c r="A122" s="25">
        <v>45183</v>
      </c>
      <c r="B122" s="3" t="s">
        <v>1318</v>
      </c>
      <c r="C122" s="3" t="s">
        <v>1399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>
      <c r="A124" s="25">
        <v>45183</v>
      </c>
      <c r="B124" s="3" t="s">
        <v>1305</v>
      </c>
      <c r="C124" s="3" t="s">
        <v>20</v>
      </c>
      <c r="D124" s="3">
        <v>15</v>
      </c>
      <c r="E124" s="3" t="s">
        <v>1405</v>
      </c>
      <c r="F124" s="168">
        <v>1504.97</v>
      </c>
      <c r="G124" s="168">
        <v>1504.97</v>
      </c>
      <c r="H124" s="168">
        <f t="shared" si="2"/>
        <v>3009.94</v>
      </c>
    </row>
    <row r="125" spans="1:11">
      <c r="A125" s="25">
        <v>45183</v>
      </c>
      <c r="B125" s="3" t="s">
        <v>357</v>
      </c>
      <c r="C125" s="3" t="s">
        <v>1400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>
      <c r="A127" s="25">
        <v>45183</v>
      </c>
      <c r="B127" s="3" t="s">
        <v>253</v>
      </c>
      <c r="C127" s="3" t="s">
        <v>1402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>
      <c r="A129" s="25">
        <v>45183</v>
      </c>
      <c r="B129" s="3" t="s">
        <v>1152</v>
      </c>
      <c r="C129" s="3" t="s">
        <v>77</v>
      </c>
      <c r="D129" s="3">
        <v>21</v>
      </c>
      <c r="E129" s="3">
        <v>1414</v>
      </c>
      <c r="F129" s="168"/>
      <c r="G129" s="168">
        <v>300</v>
      </c>
      <c r="H129" s="168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8">
        <v>300</v>
      </c>
      <c r="G130" s="168"/>
      <c r="H130" s="168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8">
        <v>200</v>
      </c>
      <c r="G131" s="168"/>
      <c r="H131" s="168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8"/>
      <c r="G132" s="168">
        <v>200</v>
      </c>
      <c r="H132" s="168">
        <f t="shared" si="2"/>
        <v>200</v>
      </c>
    </row>
    <row r="133" spans="1:8">
      <c r="A133" s="25">
        <v>45184</v>
      </c>
      <c r="B133" s="3" t="s">
        <v>1406</v>
      </c>
      <c r="C133" s="3" t="s">
        <v>1407</v>
      </c>
      <c r="D133" s="3">
        <v>2477</v>
      </c>
      <c r="E133" s="3">
        <v>57684132</v>
      </c>
      <c r="F133" s="168">
        <v>180</v>
      </c>
      <c r="G133" s="168"/>
      <c r="H133" s="168">
        <f t="shared" si="2"/>
        <v>180</v>
      </c>
    </row>
    <row r="134" spans="1:8">
      <c r="A134" s="25">
        <v>45187</v>
      </c>
      <c r="B134" s="3" t="s">
        <v>1137</v>
      </c>
      <c r="C134" s="3" t="s">
        <v>253</v>
      </c>
      <c r="D134" s="3">
        <v>26</v>
      </c>
      <c r="E134" s="3">
        <v>1421</v>
      </c>
      <c r="F134" s="168">
        <v>300</v>
      </c>
      <c r="G134" s="168"/>
      <c r="H134" s="168">
        <f t="shared" si="2"/>
        <v>300</v>
      </c>
    </row>
    <row r="135" spans="1:8">
      <c r="A135" s="25">
        <v>45187</v>
      </c>
      <c r="B135" s="3" t="s">
        <v>1152</v>
      </c>
      <c r="C135" s="3" t="s">
        <v>1409</v>
      </c>
      <c r="D135" s="3">
        <v>22</v>
      </c>
      <c r="E135" s="3">
        <v>1422</v>
      </c>
      <c r="F135" s="168">
        <v>260</v>
      </c>
      <c r="G135" s="168"/>
      <c r="H135" s="168">
        <f t="shared" si="2"/>
        <v>260</v>
      </c>
    </row>
    <row r="136" spans="1:8">
      <c r="A136" s="25"/>
      <c r="B136" s="3"/>
      <c r="C136" s="3"/>
      <c r="D136" s="3"/>
      <c r="E136" s="3"/>
      <c r="F136" s="168"/>
      <c r="G136" s="168"/>
      <c r="H136" s="168">
        <f t="shared" si="2"/>
        <v>0</v>
      </c>
    </row>
    <row r="137" spans="1:8">
      <c r="A137" s="25"/>
      <c r="B137" s="3"/>
      <c r="C137" s="3"/>
      <c r="D137" s="3"/>
      <c r="E137" s="3"/>
      <c r="F137" s="168"/>
      <c r="G137" s="168"/>
      <c r="H137" s="168">
        <f t="shared" si="2"/>
        <v>0</v>
      </c>
    </row>
    <row r="138" spans="1:8">
      <c r="A138" s="25"/>
      <c r="B138" s="3"/>
      <c r="C138" s="3"/>
      <c r="D138" s="3"/>
      <c r="E138" s="3"/>
      <c r="F138" s="168"/>
      <c r="G138" s="168"/>
      <c r="H138" s="168">
        <f t="shared" si="2"/>
        <v>0</v>
      </c>
    </row>
    <row r="139" spans="1:8">
      <c r="A139" s="25"/>
      <c r="B139" s="3"/>
      <c r="C139" s="3"/>
      <c r="D139" s="3"/>
      <c r="E139" s="3"/>
      <c r="F139" s="168"/>
      <c r="G139" s="168"/>
      <c r="H139" s="168">
        <f t="shared" si="2"/>
        <v>0</v>
      </c>
    </row>
    <row r="140" spans="1:8">
      <c r="A140" s="25"/>
      <c r="B140" s="3"/>
      <c r="C140" s="3"/>
      <c r="D140" s="3"/>
      <c r="E140" s="3"/>
      <c r="F140" s="168"/>
      <c r="G140" s="168"/>
      <c r="H140" s="168">
        <f t="shared" si="2"/>
        <v>0</v>
      </c>
    </row>
    <row r="141" spans="1:8">
      <c r="A141" s="25"/>
      <c r="B141" s="3"/>
      <c r="C141" s="3"/>
      <c r="D141" s="3"/>
      <c r="E141" s="3"/>
      <c r="F141" s="168"/>
      <c r="G141" s="168"/>
      <c r="H141" s="168">
        <f t="shared" si="2"/>
        <v>0</v>
      </c>
    </row>
    <row r="142" spans="1:8">
      <c r="A142" s="25"/>
      <c r="B142" s="3"/>
      <c r="C142" s="3"/>
      <c r="D142" s="3"/>
      <c r="E142" s="3"/>
      <c r="F142" s="168"/>
      <c r="G142" s="168"/>
      <c r="H142" s="168">
        <f t="shared" si="2"/>
        <v>0</v>
      </c>
    </row>
    <row r="143" spans="1:8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758</v>
      </c>
      <c r="C99" s="221"/>
      <c r="D99" s="221"/>
      <c r="E99" s="221"/>
      <c r="F99" s="221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0" t="s">
        <v>55</v>
      </c>
      <c r="B1" s="223"/>
      <c r="C1" s="223"/>
      <c r="D1" s="223"/>
      <c r="E1" s="223"/>
      <c r="F1" s="223"/>
      <c r="G1" s="223"/>
      <c r="H1" s="223"/>
      <c r="I1" s="231"/>
      <c r="J1" s="230" t="s">
        <v>55</v>
      </c>
      <c r="K1" s="223"/>
      <c r="L1" s="223"/>
      <c r="M1" s="223"/>
      <c r="N1" s="223"/>
      <c r="O1" s="223"/>
      <c r="P1" s="223"/>
      <c r="Q1" s="223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8" t="s">
        <v>39</v>
      </c>
      <c r="B2" s="224"/>
      <c r="C2" s="224"/>
      <c r="D2" s="224"/>
      <c r="E2" s="224"/>
      <c r="F2" s="224"/>
      <c r="G2" s="224"/>
      <c r="H2" s="224"/>
      <c r="I2" s="229"/>
      <c r="J2" s="228" t="s">
        <v>39</v>
      </c>
      <c r="K2" s="224"/>
      <c r="L2" s="224"/>
      <c r="M2" s="224"/>
      <c r="N2" s="224"/>
      <c r="O2" s="224"/>
      <c r="P2" s="224"/>
      <c r="Q2" s="224"/>
      <c r="R2" s="229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2">
        <v>1724600125</v>
      </c>
      <c r="D5" s="222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2">
        <f>AF12-AJ12</f>
        <v>520.00621866666677</v>
      </c>
      <c r="AK13" s="30"/>
      <c r="AM13" s="29"/>
      <c r="AQ13" s="23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2"/>
      <c r="AK14" s="30"/>
      <c r="AM14" s="29"/>
      <c r="AQ14" s="232"/>
      <c r="AU14" s="30"/>
    </row>
    <row r="15" spans="1:47" ht="15" customHeight="1">
      <c r="A15" s="29"/>
      <c r="E15" s="232">
        <f>D14-H14</f>
        <v>536.97475599999996</v>
      </c>
      <c r="I15" s="30"/>
      <c r="J15" s="29"/>
      <c r="N15" s="232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2"/>
      <c r="I16" s="30"/>
      <c r="J16" s="29"/>
      <c r="N16" s="23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5"/>
      <c r="U22" s="235"/>
      <c r="V22" s="235"/>
      <c r="W22" s="235"/>
      <c r="X22" s="235"/>
      <c r="Y22" s="235"/>
      <c r="Z22" s="235"/>
      <c r="AA22" s="235"/>
      <c r="AB22" s="235"/>
      <c r="AC22" s="230" t="s">
        <v>55</v>
      </c>
      <c r="AD22" s="223"/>
      <c r="AE22" s="223"/>
      <c r="AF22" s="223"/>
      <c r="AG22" s="223"/>
      <c r="AH22" s="223"/>
      <c r="AI22" s="223"/>
      <c r="AJ22" s="223"/>
      <c r="AK22" s="231"/>
      <c r="AM22" s="230" t="s">
        <v>55</v>
      </c>
      <c r="AN22" s="223"/>
      <c r="AO22" s="223"/>
      <c r="AP22" s="223"/>
      <c r="AQ22" s="223"/>
      <c r="AR22" s="223"/>
      <c r="AS22" s="223"/>
      <c r="AT22" s="223"/>
      <c r="AU22" s="231"/>
    </row>
    <row r="23" spans="1:47" ht="26.25">
      <c r="A23" s="230" t="s">
        <v>55</v>
      </c>
      <c r="B23" s="223"/>
      <c r="C23" s="223"/>
      <c r="D23" s="223"/>
      <c r="E23" s="223"/>
      <c r="F23" s="223"/>
      <c r="G23" s="223"/>
      <c r="H23" s="223"/>
      <c r="I23" s="231"/>
      <c r="J23" s="230" t="s">
        <v>55</v>
      </c>
      <c r="K23" s="223"/>
      <c r="L23" s="223"/>
      <c r="M23" s="223"/>
      <c r="N23" s="223"/>
      <c r="O23" s="223"/>
      <c r="P23" s="223"/>
      <c r="Q23" s="223"/>
      <c r="R23" s="231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8" t="s">
        <v>39</v>
      </c>
      <c r="B24" s="224"/>
      <c r="C24" s="224"/>
      <c r="D24" s="224"/>
      <c r="E24" s="224"/>
      <c r="F24" s="224"/>
      <c r="G24" s="224"/>
      <c r="H24" s="224"/>
      <c r="I24" s="229"/>
      <c r="J24" s="228" t="s">
        <v>39</v>
      </c>
      <c r="K24" s="224"/>
      <c r="L24" s="224"/>
      <c r="M24" s="224"/>
      <c r="N24" s="224"/>
      <c r="O24" s="224"/>
      <c r="P24" s="224"/>
      <c r="Q24" s="224"/>
      <c r="R24" s="229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2">
        <v>1719901926</v>
      </c>
      <c r="D27" s="222"/>
      <c r="I27" s="28"/>
      <c r="J27" s="29"/>
      <c r="K27" s="1" t="s">
        <v>57</v>
      </c>
      <c r="L27">
        <v>2350864985</v>
      </c>
      <c r="R27" s="28"/>
      <c r="T27" s="91"/>
      <c r="U27" s="236"/>
      <c r="V27" s="236"/>
      <c r="W27" s="236"/>
      <c r="X27" s="91"/>
      <c r="Y27" s="236"/>
      <c r="Z27" s="236"/>
      <c r="AA27" s="236"/>
      <c r="AB27" s="95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7"/>
      <c r="Y34" s="91"/>
      <c r="Z34" s="91"/>
      <c r="AA34" s="91"/>
      <c r="AB34" s="91"/>
      <c r="AC34" s="29"/>
      <c r="AG34" s="232">
        <f>AF33-AJ33</f>
        <v>520.00288533333332</v>
      </c>
      <c r="AK34" s="30"/>
      <c r="AM34" s="29"/>
      <c r="AQ34" s="23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7"/>
      <c r="Y35" s="91"/>
      <c r="Z35" s="91"/>
      <c r="AA35" s="91"/>
      <c r="AB35" s="91"/>
      <c r="AC35" s="29"/>
      <c r="AG35" s="232"/>
      <c r="AK35" s="30"/>
      <c r="AM35" s="29"/>
      <c r="AQ35" s="23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2">
        <f>D36-H36</f>
        <v>260.00144333333338</v>
      </c>
      <c r="I37" s="30"/>
      <c r="J37" s="29"/>
      <c r="N37" s="23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2"/>
      <c r="I38" s="30"/>
      <c r="J38" s="29"/>
      <c r="N38" s="23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8"/>
      <c r="V40" s="238"/>
      <c r="W40" s="238"/>
      <c r="X40" s="91"/>
      <c r="Y40" s="238"/>
      <c r="Z40" s="238"/>
      <c r="AA40" s="238"/>
      <c r="AB40" s="99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0" t="s">
        <v>55</v>
      </c>
      <c r="B48" s="223"/>
      <c r="C48" s="223"/>
      <c r="D48" s="223"/>
      <c r="E48" s="223"/>
      <c r="F48" s="223"/>
      <c r="G48" s="223"/>
      <c r="H48" s="223"/>
      <c r="I48" s="231"/>
      <c r="J48" s="230" t="s">
        <v>55</v>
      </c>
      <c r="K48" s="223"/>
      <c r="L48" s="223"/>
      <c r="M48" s="223"/>
      <c r="N48" s="223"/>
      <c r="O48" s="223"/>
      <c r="P48" s="223"/>
      <c r="Q48" s="223"/>
      <c r="R48" s="231"/>
    </row>
    <row r="49" spans="1:18" ht="21">
      <c r="A49" s="228" t="s">
        <v>39</v>
      </c>
      <c r="B49" s="224"/>
      <c r="C49" s="224"/>
      <c r="D49" s="224"/>
      <c r="E49" s="224"/>
      <c r="F49" s="224"/>
      <c r="G49" s="224"/>
      <c r="H49" s="224"/>
      <c r="I49" s="229"/>
      <c r="J49" s="228" t="s">
        <v>39</v>
      </c>
      <c r="K49" s="224"/>
      <c r="L49" s="224"/>
      <c r="M49" s="224"/>
      <c r="N49" s="224"/>
      <c r="O49" s="224"/>
      <c r="P49" s="224"/>
      <c r="Q49" s="224"/>
      <c r="R49" s="229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2">
        <v>1720714904</v>
      </c>
      <c r="D52" s="222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2">
        <f>D61-H61</f>
        <v>260.00310933333338</v>
      </c>
      <c r="I62" s="30"/>
      <c r="J62" s="29"/>
      <c r="N62" s="232">
        <f>M61-Q61</f>
        <v>41.237500000000011</v>
      </c>
      <c r="R62" s="30"/>
    </row>
    <row r="63" spans="1:18">
      <c r="A63" s="29"/>
      <c r="E63" s="232"/>
      <c r="I63" s="30"/>
      <c r="J63" s="29"/>
      <c r="N63" s="23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0" t="s">
        <v>55</v>
      </c>
      <c r="B71" s="223"/>
      <c r="C71" s="223"/>
      <c r="D71" s="223"/>
      <c r="E71" s="223"/>
      <c r="F71" s="223"/>
      <c r="G71" s="223"/>
      <c r="H71" s="223"/>
      <c r="I71" s="231"/>
      <c r="J71" s="230" t="s">
        <v>55</v>
      </c>
      <c r="K71" s="223"/>
      <c r="L71" s="223"/>
      <c r="M71" s="223"/>
      <c r="N71" s="223"/>
      <c r="O71" s="223"/>
      <c r="P71" s="223"/>
      <c r="Q71" s="223"/>
      <c r="R71" s="231"/>
    </row>
    <row r="72" spans="1:18" ht="21">
      <c r="A72" s="228" t="s">
        <v>39</v>
      </c>
      <c r="B72" s="224"/>
      <c r="C72" s="224"/>
      <c r="D72" s="224"/>
      <c r="E72" s="224"/>
      <c r="F72" s="224"/>
      <c r="G72" s="224"/>
      <c r="H72" s="224"/>
      <c r="I72" s="229"/>
      <c r="J72" s="228" t="s">
        <v>39</v>
      </c>
      <c r="K72" s="224"/>
      <c r="L72" s="224"/>
      <c r="M72" s="224"/>
      <c r="N72" s="224"/>
      <c r="O72" s="224"/>
      <c r="P72" s="224"/>
      <c r="Q72" s="224"/>
      <c r="R72" s="229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2">
        <v>1704695558</v>
      </c>
      <c r="D75" s="222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2">
        <f>D84-H84</f>
        <v>241.23750000000001</v>
      </c>
      <c r="I85" s="30"/>
      <c r="J85" s="29"/>
      <c r="N85" s="232">
        <f>M84-Q84</f>
        <v>241.23750000000001</v>
      </c>
      <c r="R85" s="30"/>
    </row>
    <row r="86" spans="1:18">
      <c r="A86" s="29"/>
      <c r="E86" s="232"/>
      <c r="I86" s="30"/>
      <c r="J86" s="29"/>
      <c r="N86" s="23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0" t="s">
        <v>55</v>
      </c>
      <c r="B97" s="223"/>
      <c r="C97" s="223"/>
      <c r="D97" s="223"/>
      <c r="E97" s="223"/>
      <c r="F97" s="223"/>
      <c r="G97" s="223"/>
      <c r="H97" s="223"/>
      <c r="I97" s="231"/>
      <c r="J97" s="230" t="s">
        <v>55</v>
      </c>
      <c r="K97" s="223"/>
      <c r="L97" s="223"/>
      <c r="M97" s="223"/>
      <c r="N97" s="223"/>
      <c r="O97" s="223"/>
      <c r="P97" s="223"/>
      <c r="Q97" s="223"/>
      <c r="R97" s="231"/>
    </row>
    <row r="98" spans="1:18" ht="21">
      <c r="A98" s="228" t="s">
        <v>39</v>
      </c>
      <c r="B98" s="224"/>
      <c r="C98" s="224"/>
      <c r="D98" s="224"/>
      <c r="E98" s="224"/>
      <c r="F98" s="224"/>
      <c r="G98" s="224"/>
      <c r="H98" s="224"/>
      <c r="I98" s="229"/>
      <c r="J98" s="228" t="s">
        <v>39</v>
      </c>
      <c r="K98" s="224"/>
      <c r="L98" s="224"/>
      <c r="M98" s="224"/>
      <c r="N98" s="224"/>
      <c r="O98" s="224"/>
      <c r="P98" s="224"/>
      <c r="Q98" s="224"/>
      <c r="R98" s="229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2">
        <v>1753640125</v>
      </c>
      <c r="D101" s="222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7" t="s">
        <v>41</v>
      </c>
      <c r="C104" s="227"/>
      <c r="D104" s="227"/>
      <c r="F104" s="227" t="s">
        <v>42</v>
      </c>
      <c r="G104" s="227"/>
      <c r="H104" s="227"/>
      <c r="I104" s="34"/>
      <c r="J104" s="29"/>
      <c r="K104" s="227" t="s">
        <v>41</v>
      </c>
      <c r="L104" s="227"/>
      <c r="M104" s="227"/>
      <c r="O104" s="227" t="s">
        <v>42</v>
      </c>
      <c r="P104" s="227"/>
      <c r="Q104" s="227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2">
        <f>D110-H110</f>
        <v>241.23750000000001</v>
      </c>
      <c r="I111" s="30"/>
      <c r="J111" s="29"/>
      <c r="N111" s="232">
        <f>M110-Q110</f>
        <v>241.23750000000001</v>
      </c>
      <c r="R111" s="30"/>
    </row>
    <row r="112" spans="1:18">
      <c r="A112" s="29"/>
      <c r="E112" s="232"/>
      <c r="I112" s="30"/>
      <c r="J112" s="29"/>
      <c r="N112" s="232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3" t="s">
        <v>53</v>
      </c>
      <c r="C117" s="233"/>
      <c r="D117" s="233"/>
      <c r="F117" s="233" t="s">
        <v>54</v>
      </c>
      <c r="G117" s="233"/>
      <c r="H117" s="233"/>
      <c r="I117" s="36"/>
      <c r="J117" s="29"/>
      <c r="K117" s="233" t="s">
        <v>53</v>
      </c>
      <c r="L117" s="233"/>
      <c r="M117" s="233"/>
      <c r="O117" s="233" t="s">
        <v>54</v>
      </c>
      <c r="P117" s="233"/>
      <c r="Q117" s="233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0" t="s">
        <v>55</v>
      </c>
      <c r="B120" s="223"/>
      <c r="C120" s="223"/>
      <c r="D120" s="223"/>
      <c r="E120" s="223"/>
      <c r="F120" s="223"/>
      <c r="G120" s="223"/>
      <c r="H120" s="223"/>
      <c r="I120" s="231"/>
      <c r="J120" s="230" t="s">
        <v>55</v>
      </c>
      <c r="K120" s="223"/>
      <c r="L120" s="223"/>
      <c r="M120" s="223"/>
      <c r="N120" s="223"/>
      <c r="O120" s="223"/>
      <c r="P120" s="223"/>
      <c r="Q120" s="223"/>
      <c r="R120" s="231"/>
    </row>
    <row r="121" spans="1:18" ht="21">
      <c r="A121" s="228" t="s">
        <v>39</v>
      </c>
      <c r="B121" s="224"/>
      <c r="C121" s="224"/>
      <c r="D121" s="224"/>
      <c r="E121" s="224"/>
      <c r="F121" s="224"/>
      <c r="G121" s="224"/>
      <c r="H121" s="224"/>
      <c r="I121" s="229"/>
      <c r="J121" s="228" t="s">
        <v>39</v>
      </c>
      <c r="K121" s="224"/>
      <c r="L121" s="224"/>
      <c r="M121" s="224"/>
      <c r="N121" s="224"/>
      <c r="O121" s="224"/>
      <c r="P121" s="224"/>
      <c r="Q121" s="224"/>
      <c r="R121" s="229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2">
        <v>1720145711</v>
      </c>
      <c r="D124" s="222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7" t="s">
        <v>41</v>
      </c>
      <c r="C127" s="227"/>
      <c r="D127" s="227"/>
      <c r="F127" s="227" t="s">
        <v>42</v>
      </c>
      <c r="G127" s="227"/>
      <c r="H127" s="227"/>
      <c r="I127" s="34"/>
      <c r="J127" s="29"/>
      <c r="K127" s="227" t="s">
        <v>41</v>
      </c>
      <c r="L127" s="227"/>
      <c r="M127" s="227"/>
      <c r="O127" s="227" t="s">
        <v>42</v>
      </c>
      <c r="P127" s="227"/>
      <c r="Q127" s="227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2">
        <f>D133-H133</f>
        <v>241.23750000000001</v>
      </c>
      <c r="I134" s="30"/>
      <c r="J134" s="29"/>
      <c r="N134" s="232">
        <f>M133-Q133</f>
        <v>519.96</v>
      </c>
      <c r="R134" s="30"/>
    </row>
    <row r="135" spans="1:18">
      <c r="A135" s="29"/>
      <c r="E135" s="232"/>
      <c r="I135" s="30"/>
      <c r="J135" s="29"/>
      <c r="N135" s="232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3" t="s">
        <v>53</v>
      </c>
      <c r="C139" s="233"/>
      <c r="D139" s="233"/>
      <c r="F139" s="233" t="s">
        <v>54</v>
      </c>
      <c r="G139" s="233"/>
      <c r="H139" s="233"/>
      <c r="I139" s="36"/>
      <c r="J139" s="29"/>
      <c r="K139" s="233" t="s">
        <v>53</v>
      </c>
      <c r="L139" s="233"/>
      <c r="M139" s="233"/>
      <c r="O139" s="233" t="s">
        <v>54</v>
      </c>
      <c r="P139" s="233"/>
      <c r="Q139" s="233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3" t="s">
        <v>55</v>
      </c>
      <c r="E143" s="223"/>
      <c r="F143" s="223"/>
      <c r="G143" s="84"/>
      <c r="H143" s="84"/>
      <c r="I143" s="85"/>
      <c r="K143" s="84"/>
      <c r="L143" s="84"/>
      <c r="M143" s="223" t="s">
        <v>55</v>
      </c>
      <c r="N143" s="223"/>
      <c r="O143" s="223"/>
      <c r="P143" s="84"/>
      <c r="Q143" s="84"/>
      <c r="R143" s="85"/>
    </row>
    <row r="144" spans="1:18" ht="21">
      <c r="B144" s="43"/>
      <c r="C144" s="43"/>
      <c r="D144" s="224" t="s">
        <v>39</v>
      </c>
      <c r="E144" s="224"/>
      <c r="F144" s="224"/>
      <c r="G144" s="43"/>
      <c r="H144" s="43"/>
      <c r="I144" s="44"/>
      <c r="K144" s="43"/>
      <c r="L144" s="43"/>
      <c r="M144" s="224" t="s">
        <v>39</v>
      </c>
      <c r="N144" s="224"/>
      <c r="O144" s="224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5" t="s">
        <v>718</v>
      </c>
      <c r="H146" s="225"/>
      <c r="I146" s="28"/>
      <c r="J146" s="29"/>
      <c r="K146" s="1" t="s">
        <v>56</v>
      </c>
      <c r="L146" t="s">
        <v>1010</v>
      </c>
      <c r="O146" t="s">
        <v>59</v>
      </c>
      <c r="P146" s="225" t="s">
        <v>718</v>
      </c>
      <c r="Q146" s="225"/>
      <c r="R146" s="28"/>
    </row>
    <row r="147" spans="1:18" ht="15.75">
      <c r="A147" s="29"/>
      <c r="B147" s="1" t="s">
        <v>57</v>
      </c>
      <c r="C147" s="222">
        <v>1721244075</v>
      </c>
      <c r="D147" s="222"/>
      <c r="F147" s="226" t="s">
        <v>731</v>
      </c>
      <c r="G147" s="226"/>
      <c r="H147">
        <v>225.02</v>
      </c>
      <c r="I147" s="28"/>
      <c r="J147" s="29"/>
      <c r="K147" s="1" t="s">
        <v>57</v>
      </c>
      <c r="L147">
        <v>924011786</v>
      </c>
      <c r="O147" s="226" t="s">
        <v>731</v>
      </c>
      <c r="P147" s="226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7" t="s">
        <v>41</v>
      </c>
      <c r="C150" s="227"/>
      <c r="D150" s="227"/>
      <c r="F150" s="227" t="s">
        <v>42</v>
      </c>
      <c r="G150" s="227"/>
      <c r="H150" s="227"/>
      <c r="I150" s="34"/>
      <c r="J150" s="29"/>
      <c r="K150" s="227" t="s">
        <v>41</v>
      </c>
      <c r="L150" s="227"/>
      <c r="M150" s="227"/>
      <c r="O150" s="227" t="s">
        <v>732</v>
      </c>
      <c r="P150" s="227"/>
      <c r="Q150" s="227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34" t="s">
        <v>50</v>
      </c>
      <c r="C156" s="234"/>
      <c r="D156" s="42">
        <f>SUM(D151:D155)</f>
        <v>262.52333333333337</v>
      </c>
      <c r="F156" s="234" t="s">
        <v>51</v>
      </c>
      <c r="G156" s="234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34" t="s">
        <v>51</v>
      </c>
      <c r="P156" s="234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3" t="s">
        <v>55</v>
      </c>
      <c r="E164" s="223"/>
      <c r="F164" s="223"/>
      <c r="G164" s="84"/>
      <c r="H164" s="84"/>
      <c r="I164" s="85"/>
      <c r="K164" s="84"/>
      <c r="L164" s="84"/>
      <c r="M164" s="223" t="s">
        <v>55</v>
      </c>
      <c r="N164" s="223"/>
      <c r="O164" s="223"/>
      <c r="P164" s="84"/>
      <c r="Q164" s="84"/>
      <c r="R164" s="85"/>
    </row>
    <row r="165" spans="1:18" ht="21">
      <c r="B165" s="43"/>
      <c r="C165" s="43"/>
      <c r="D165" s="224" t="s">
        <v>39</v>
      </c>
      <c r="E165" s="224"/>
      <c r="F165" s="224"/>
      <c r="G165" s="43"/>
      <c r="H165" s="43"/>
      <c r="I165" s="44"/>
      <c r="K165" s="43"/>
      <c r="L165" s="43"/>
      <c r="M165" s="224" t="s">
        <v>39</v>
      </c>
      <c r="N165" s="224"/>
      <c r="O165" s="224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5" t="s">
        <v>718</v>
      </c>
      <c r="H167" s="225"/>
      <c r="I167" s="28"/>
      <c r="K167" s="1" t="s">
        <v>56</v>
      </c>
      <c r="L167" t="s">
        <v>1126</v>
      </c>
      <c r="O167" t="s">
        <v>59</v>
      </c>
      <c r="P167" s="225" t="s">
        <v>718</v>
      </c>
      <c r="Q167" s="225"/>
      <c r="R167" s="28"/>
    </row>
    <row r="168" spans="1:18" ht="15.75">
      <c r="B168" s="1" t="s">
        <v>57</v>
      </c>
      <c r="C168" s="222">
        <v>1716325822</v>
      </c>
      <c r="D168" s="222"/>
      <c r="F168" s="226" t="s">
        <v>731</v>
      </c>
      <c r="G168" s="226"/>
      <c r="H168">
        <v>450.04</v>
      </c>
      <c r="I168" s="28"/>
      <c r="K168" s="1" t="s">
        <v>57</v>
      </c>
      <c r="L168" s="222">
        <v>1716325822</v>
      </c>
      <c r="M168" s="222"/>
      <c r="O168" s="226" t="s">
        <v>731</v>
      </c>
      <c r="P168" s="226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7" t="s">
        <v>41</v>
      </c>
      <c r="C171" s="227"/>
      <c r="D171" s="227"/>
      <c r="F171" s="227" t="s">
        <v>42</v>
      </c>
      <c r="G171" s="227"/>
      <c r="H171" s="227"/>
      <c r="I171" s="34"/>
      <c r="K171" s="227" t="s">
        <v>41</v>
      </c>
      <c r="L171" s="227"/>
      <c r="M171" s="227"/>
      <c r="O171" s="227" t="s">
        <v>42</v>
      </c>
      <c r="P171" s="227"/>
      <c r="Q171" s="227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34" t="s">
        <v>50</v>
      </c>
      <c r="C177" s="234"/>
      <c r="D177" s="42">
        <f>SUM(D172:D176)</f>
        <v>562.53499866666675</v>
      </c>
      <c r="F177" s="234" t="s">
        <v>51</v>
      </c>
      <c r="G177" s="234"/>
      <c r="H177" s="42">
        <f>SUM(H172:H176)</f>
        <v>42.528779999999998</v>
      </c>
      <c r="I177" s="35"/>
      <c r="K177" s="234" t="s">
        <v>50</v>
      </c>
      <c r="L177" s="234"/>
      <c r="M177" s="42">
        <f>SUM(M172:M176)</f>
        <v>262.52333333333337</v>
      </c>
      <c r="O177" s="234" t="s">
        <v>51</v>
      </c>
      <c r="P177" s="234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2" t="s">
        <v>112</v>
      </c>
      <c r="E1" s="222"/>
      <c r="F1" s="222"/>
      <c r="N1" s="222" t="s">
        <v>112</v>
      </c>
      <c r="O1" s="222"/>
      <c r="P1" s="22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1" t="s">
        <v>124</v>
      </c>
      <c r="E17" s="201"/>
      <c r="F17" s="201"/>
      <c r="G17" s="3"/>
      <c r="H17" s="3"/>
      <c r="L17" s="3"/>
      <c r="M17" s="3"/>
      <c r="N17" s="201" t="s">
        <v>124</v>
      </c>
      <c r="O17" s="201"/>
      <c r="P17" s="20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83"/>
  <sheetViews>
    <sheetView topLeftCell="A756" zoomScale="89" zoomScaleNormal="89" workbookViewId="0">
      <selection activeCell="B775" sqref="B775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NO PAGAR</v>
      </c>
      <c r="Y157" s="19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NO PAGAR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NO PAGAR</v>
      </c>
      <c r="Y242" s="19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NO PAGAR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NO PAGAR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IF(B1083="PAGADO",0,C333)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NO PAGAR</v>
      </c>
      <c r="Y334" s="199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NO PAGAR</v>
      </c>
      <c r="C335" s="199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6"/>
      <c r="AB373" s="106"/>
      <c r="AC373" s="203" t="s">
        <v>29</v>
      </c>
      <c r="AD373" s="203"/>
      <c r="AE373" s="203"/>
    </row>
    <row r="374" spans="2:41">
      <c r="V374" s="17"/>
      <c r="AA374" s="106"/>
      <c r="AB374" s="106"/>
      <c r="AC374" s="203"/>
      <c r="AD374" s="203"/>
      <c r="AE374" s="203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3"/>
      <c r="AD375" s="203"/>
      <c r="AE375" s="203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NO PAGAR</v>
      </c>
      <c r="C382" s="19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NO PAGAR</v>
      </c>
      <c r="Y382" s="19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6" t="s">
        <v>31</v>
      </c>
      <c r="AB411" s="196"/>
      <c r="AC411" s="196"/>
    </row>
    <row r="412" spans="1:43" ht="15" customHeight="1">
      <c r="H412" s="76"/>
      <c r="I412" s="76"/>
      <c r="J412" s="76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9" t="str">
        <f>IF(Y421&lt;0,"NO PAGAR","COBRAR'")</f>
        <v>NO PAGAR</v>
      </c>
      <c r="Y422" s="19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9" t="str">
        <f>IF(C421&lt;0,"NO PAGAR","COBRAR'")</f>
        <v>COBRAR'</v>
      </c>
      <c r="C423" s="199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8" t="str">
        <f>IF(C467&lt;0,"NO PAGAR","COBRAR")</f>
        <v>NO PAGAR</v>
      </c>
      <c r="C468" s="19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8" t="str">
        <f>IF(Y467&lt;0,"NO PAGAR","COBRAR")</f>
        <v>NO PAGAR</v>
      </c>
      <c r="Y468" s="19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6"/>
      <c r="I498" s="76"/>
      <c r="J498" s="76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9" t="str">
        <f>IF(Y505&lt;0,"NO PAGAR","COBRAR'")</f>
        <v>COBRAR'</v>
      </c>
      <c r="Y506" s="199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9" t="str">
        <f>IF(C505&lt;0,"NO PAGAR","COBRAR'")</f>
        <v>COBRAR'</v>
      </c>
      <c r="C507" s="199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957</v>
      </c>
      <c r="F524" s="205"/>
      <c r="G524" s="206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5" t="s">
        <v>29</v>
      </c>
      <c r="AD545" s="195"/>
      <c r="AE545" s="195"/>
    </row>
    <row r="546" spans="2:41" ht="21.75" customHeight="1">
      <c r="H546" s="76" t="s">
        <v>28</v>
      </c>
      <c r="I546" s="76"/>
      <c r="J546" s="76"/>
      <c r="V546" s="17"/>
      <c r="AC546" s="195"/>
      <c r="AD546" s="195"/>
      <c r="AE546" s="195"/>
    </row>
    <row r="547" spans="2:41" ht="15" customHeight="1">
      <c r="H547" s="76"/>
      <c r="I547" s="76"/>
      <c r="J547" s="76"/>
      <c r="V547" s="17"/>
      <c r="AC547" s="195"/>
      <c r="AD547" s="195"/>
      <c r="AE547" s="19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8" t="str">
        <f>IF(C556&lt;0,"NO PAGAR","COBRAR")</f>
        <v>NO PAGAR</v>
      </c>
      <c r="C557" s="19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8" t="str">
        <f>IF(Y556&lt;0,"NO PAGAR","COBRAR")</f>
        <v>COBRAR</v>
      </c>
      <c r="Y557" s="198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9" t="str">
        <f>IF(Y591&lt;0,"NO PAGAR","COBRAR'")</f>
        <v>COBRAR'</v>
      </c>
      <c r="Y592" s="199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9" t="str">
        <f>IF(C591&lt;0,"NO PAGAR","COBRAR'")</f>
        <v>COBRAR'</v>
      </c>
      <c r="C593" s="19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5" t="s">
        <v>29</v>
      </c>
      <c r="AD626" s="195"/>
      <c r="AE626" s="195"/>
    </row>
    <row r="627" spans="2:41" ht="27" customHeight="1">
      <c r="H627" s="76" t="s">
        <v>28</v>
      </c>
      <c r="I627" s="76"/>
      <c r="J627" s="76"/>
      <c r="V627" s="17"/>
      <c r="AC627" s="195"/>
      <c r="AD627" s="195"/>
      <c r="AE627" s="195"/>
    </row>
    <row r="628" spans="2:41" ht="15" customHeight="1">
      <c r="H628" s="76"/>
      <c r="I628" s="76"/>
      <c r="J628" s="76"/>
      <c r="V628" s="17"/>
      <c r="AC628" s="195"/>
      <c r="AD628" s="195"/>
      <c r="AE628" s="19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8" t="str">
        <f>IF(C637&lt;0,"NO PAGAR","COBRAR")</f>
        <v>COBRAR</v>
      </c>
      <c r="C638" s="198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8" t="str">
        <f>IF(Y637&lt;0,"NO PAGAR","COBRAR")</f>
        <v>COBRAR</v>
      </c>
      <c r="Y638" s="19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6" t="s">
        <v>31</v>
      </c>
      <c r="AB667" s="196"/>
      <c r="AC667" s="196"/>
    </row>
    <row r="668" spans="1:43" ht="15" customHeight="1">
      <c r="H668" s="76"/>
      <c r="I668" s="76"/>
      <c r="J668" s="76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1196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9" t="str">
        <f>IF(Y677&lt;0,"NO PAGAR","COBRAR'")</f>
        <v>NO PAGAR</v>
      </c>
      <c r="Y678" s="199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9" t="str">
        <f>IF(C677&lt;0,"NO PAGAR","COBRAR'")</f>
        <v>COBRAR'</v>
      </c>
      <c r="C679" s="19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5" t="s">
        <v>29</v>
      </c>
      <c r="AD714" s="195"/>
      <c r="AE714" s="195"/>
    </row>
    <row r="715" spans="2:31" ht="24" customHeight="1">
      <c r="H715" s="76" t="s">
        <v>28</v>
      </c>
      <c r="I715" s="76"/>
      <c r="J715" s="76"/>
      <c r="V715" s="17"/>
      <c r="AC715" s="195"/>
      <c r="AD715" s="195"/>
      <c r="AE715" s="195"/>
    </row>
    <row r="716" spans="2:31" ht="15" customHeight="1">
      <c r="H716" s="76"/>
      <c r="I716" s="76"/>
      <c r="J716" s="76"/>
      <c r="V716" s="17"/>
      <c r="AC716" s="195"/>
      <c r="AD716" s="195"/>
      <c r="AE716" s="19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7" t="s">
        <v>10</v>
      </c>
      <c r="P720" s="207"/>
      <c r="Q720" s="207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198" t="str">
        <f>IF(C725&lt;0,"NO PAGAR","COBRAR")</f>
        <v>NO PAGAR</v>
      </c>
      <c r="C726" s="198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8" t="str">
        <f>IF(Y725&lt;0,"NO PAGAR","COBRAR")</f>
        <v>NO PAGAR</v>
      </c>
      <c r="Y726" s="19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6"/>
      <c r="V753" s="17"/>
      <c r="AA753" s="196" t="s">
        <v>31</v>
      </c>
      <c r="AB753" s="196"/>
      <c r="AC753" s="196"/>
    </row>
    <row r="754" spans="2:41" ht="15" customHeight="1">
      <c r="H754" s="76"/>
      <c r="I754" s="76"/>
      <c r="J754" s="76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32</v>
      </c>
      <c r="C758" s="20">
        <f>IF(X720="PAGADO",0,Y725)</f>
        <v>-50.389999999999873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IF(B1558="PAGADO",0,C763)</f>
        <v>1311.433</v>
      </c>
      <c r="AA758" s="197" t="s">
        <v>20</v>
      </c>
      <c r="AB758" s="197"/>
      <c r="AC758" s="197"/>
      <c r="AD758" s="197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518</v>
      </c>
      <c r="G760" s="3" t="s">
        <v>520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25">
        <v>45159</v>
      </c>
      <c r="AK760" s="3" t="s">
        <v>1238</v>
      </c>
      <c r="AL760" s="3">
        <v>200</v>
      </c>
      <c r="AM760" s="3"/>
      <c r="AN760" s="18">
        <v>200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518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1311.433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502.87699999999984</v>
      </c>
      <c r="E762" s="4">
        <v>45174</v>
      </c>
      <c r="F762" s="3" t="s">
        <v>414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200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414</v>
      </c>
      <c r="G763" s="3" t="s">
        <v>1413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1111.433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199" t="str">
        <f>IF(Y763&lt;0,"NO PAGAR","COBRAR'")</f>
        <v>COBRAR'</v>
      </c>
      <c r="Y764" s="19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99" t="str">
        <f>IF(C763&lt;0,"NO PAGAR","COBRAR'")</f>
        <v>COBRAR'</v>
      </c>
      <c r="C765" s="199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>
        <v>45155</v>
      </c>
      <c r="F766" s="3" t="s">
        <v>1208</v>
      </c>
      <c r="G766" s="3" t="s">
        <v>1214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200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1418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200</v>
      </c>
      <c r="AO776" s="3"/>
    </row>
    <row r="777" spans="2:41">
      <c r="B777" s="12"/>
      <c r="C777" s="10"/>
      <c r="N777" s="126" t="s">
        <v>472</v>
      </c>
      <c r="O777" s="127">
        <v>45176.95336806</v>
      </c>
      <c r="P777" s="126" t="s">
        <v>476</v>
      </c>
      <c r="Q777" s="128">
        <v>108.70699999999999</v>
      </c>
      <c r="R777" s="128">
        <v>190.23699999999999</v>
      </c>
      <c r="S777" s="128">
        <v>0</v>
      </c>
      <c r="V777" s="17"/>
      <c r="X777" s="12"/>
      <c r="Y777" s="10"/>
    </row>
    <row r="778" spans="2:41">
      <c r="B778" s="12"/>
      <c r="C778" s="10"/>
      <c r="N778" s="126" t="s">
        <v>472</v>
      </c>
      <c r="O778" s="127">
        <v>45170.53310185</v>
      </c>
      <c r="P778" s="126" t="s">
        <v>476</v>
      </c>
      <c r="Q778" s="128">
        <v>118.431</v>
      </c>
      <c r="R778" s="128">
        <v>207.25</v>
      </c>
      <c r="S778" s="128">
        <v>892850</v>
      </c>
      <c r="V778" s="17"/>
      <c r="X778" s="12"/>
      <c r="Y778" s="10"/>
    </row>
    <row r="779" spans="2:41">
      <c r="B779" s="12"/>
      <c r="C779" s="10"/>
      <c r="E779" s="14"/>
      <c r="N779" s="126" t="s">
        <v>472</v>
      </c>
      <c r="O779" s="127">
        <v>45177.503067129997</v>
      </c>
      <c r="P779" s="126" t="s">
        <v>476</v>
      </c>
      <c r="Q779" s="128">
        <v>31.428000000000001</v>
      </c>
      <c r="R779" s="128">
        <v>55</v>
      </c>
      <c r="S779" s="128">
        <v>0</v>
      </c>
      <c r="V779" s="17"/>
      <c r="X779" s="12"/>
      <c r="Y779" s="10"/>
      <c r="AA779" s="14"/>
    </row>
    <row r="780" spans="2:41">
      <c r="B780" s="12"/>
      <c r="C780" s="10"/>
      <c r="R780" s="188">
        <f>SUM(R777:R779)</f>
        <v>452.48699999999997</v>
      </c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502.87699999999984</v>
      </c>
      <c r="D786" t="s">
        <v>22</v>
      </c>
      <c r="E786" t="s">
        <v>21</v>
      </c>
      <c r="V786" s="17"/>
      <c r="X786" s="15" t="s">
        <v>18</v>
      </c>
      <c r="Y786" s="16">
        <f>SUM(Y767:Y785)</f>
        <v>200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95" t="s">
        <v>29</v>
      </c>
      <c r="AD800" s="195"/>
      <c r="AE800" s="195"/>
    </row>
    <row r="801" spans="2:41" ht="15" customHeight="1">
      <c r="H801" s="76" t="s">
        <v>28</v>
      </c>
      <c r="I801" s="76"/>
      <c r="J801" s="76"/>
      <c r="V801" s="17"/>
      <c r="AC801" s="195"/>
      <c r="AD801" s="195"/>
      <c r="AE801" s="195"/>
    </row>
    <row r="802" spans="2:41" ht="15" customHeight="1">
      <c r="H802" s="76"/>
      <c r="I802" s="76"/>
      <c r="J802" s="76"/>
      <c r="V802" s="17"/>
      <c r="AC802" s="195"/>
      <c r="AD802" s="195"/>
      <c r="AE802" s="195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1111.433</v>
      </c>
      <c r="E806" s="197" t="s">
        <v>20</v>
      </c>
      <c r="F806" s="197"/>
      <c r="G806" s="197"/>
      <c r="H806" s="197"/>
      <c r="V806" s="17"/>
      <c r="X806" s="23" t="s">
        <v>32</v>
      </c>
      <c r="Y806" s="20">
        <f>IF(B806="PAGADO",0,C811)</f>
        <v>1111.433</v>
      </c>
      <c r="AA806" s="197" t="s">
        <v>20</v>
      </c>
      <c r="AB806" s="197"/>
      <c r="AC806" s="197"/>
      <c r="AD806" s="197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1111.433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1111.433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1111.433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1111.433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98" t="str">
        <f>IF(C811&lt;0,"NO PAGAR","COBRAR")</f>
        <v>COBRAR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8" t="str">
        <f>IF(Y811&lt;0,"NO PAGAR","COBRAR")</f>
        <v>COBRAR</v>
      </c>
      <c r="Y812" s="19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 t="b">
        <f>IF(Y758&lt;=0,Y758*-1)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92" t="s">
        <v>7</v>
      </c>
      <c r="F822" s="193"/>
      <c r="G822" s="19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92" t="s">
        <v>7</v>
      </c>
      <c r="AB822" s="193"/>
      <c r="AC822" s="19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92" t="s">
        <v>7</v>
      </c>
      <c r="O824" s="193"/>
      <c r="P824" s="193"/>
      <c r="Q824" s="194"/>
      <c r="R824" s="18">
        <f>SUM(R808:R823)</f>
        <v>0</v>
      </c>
      <c r="S824" s="3"/>
      <c r="V824" s="17"/>
      <c r="X824" s="12"/>
      <c r="Y824" s="10"/>
      <c r="AJ824" s="192" t="s">
        <v>7</v>
      </c>
      <c r="AK824" s="193"/>
      <c r="AL824" s="193"/>
      <c r="AM824" s="194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0</v>
      </c>
      <c r="V833" s="17"/>
      <c r="X833" s="15" t="s">
        <v>18</v>
      </c>
      <c r="Y833" s="16">
        <f>SUM(Y814:Y832)</f>
        <v>0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96" t="s">
        <v>31</v>
      </c>
      <c r="AB846" s="196"/>
      <c r="AC846" s="196"/>
    </row>
    <row r="847" spans="1:43" ht="15" customHeight="1">
      <c r="H847" s="76"/>
      <c r="I847" s="76"/>
      <c r="J847" s="76"/>
      <c r="V847" s="17"/>
      <c r="AA847" s="196"/>
      <c r="AB847" s="196"/>
      <c r="AC847" s="196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1111.433</v>
      </c>
      <c r="E851" s="197" t="s">
        <v>20</v>
      </c>
      <c r="F851" s="197"/>
      <c r="G851" s="197"/>
      <c r="H851" s="197"/>
      <c r="V851" s="17"/>
      <c r="X851" s="23" t="s">
        <v>32</v>
      </c>
      <c r="Y851" s="20">
        <f>IF(B1651="PAGADO",0,C856)</f>
        <v>1111.433</v>
      </c>
      <c r="AA851" s="197" t="s">
        <v>20</v>
      </c>
      <c r="AB851" s="197"/>
      <c r="AC851" s="197"/>
      <c r="AD851" s="197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1111.433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1111.433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1111.433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1111.433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9" t="str">
        <f>IF(Y856&lt;0,"NO PAGAR","COBRAR'")</f>
        <v>COBRAR'</v>
      </c>
      <c r="Y857" s="19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99" t="str">
        <f>IF(C856&lt;0,"NO PAGAR","COBRAR'")</f>
        <v>COBRAR'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 FAVOR '</v>
      </c>
      <c r="C860" s="10" t="b">
        <f>IF(Y811&lt;=0,Y811*-1)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 FAVOR'</v>
      </c>
      <c r="Y860" s="10" t="b">
        <f>IF(C856&lt;=0,C856*-1)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92" t="s">
        <v>7</v>
      </c>
      <c r="F867" s="193"/>
      <c r="G867" s="19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92" t="s">
        <v>7</v>
      </c>
      <c r="AB867" s="193"/>
      <c r="AC867" s="19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92" t="s">
        <v>7</v>
      </c>
      <c r="O869" s="193"/>
      <c r="P869" s="193"/>
      <c r="Q869" s="194"/>
      <c r="R869" s="18">
        <f>SUM(R853:R868)</f>
        <v>0</v>
      </c>
      <c r="S869" s="3"/>
      <c r="V869" s="17"/>
      <c r="X869" s="12"/>
      <c r="Y869" s="10"/>
      <c r="AJ869" s="192" t="s">
        <v>7</v>
      </c>
      <c r="AK869" s="193"/>
      <c r="AL869" s="193"/>
      <c r="AM869" s="19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D879" t="s">
        <v>22</v>
      </c>
      <c r="E879" t="s">
        <v>21</v>
      </c>
      <c r="V879" s="17"/>
      <c r="X879" s="15" t="s">
        <v>18</v>
      </c>
      <c r="Y879" s="16">
        <f>SUM(Y860:Y878)</f>
        <v>0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95" t="s">
        <v>29</v>
      </c>
      <c r="AD894" s="195"/>
      <c r="AE894" s="195"/>
    </row>
    <row r="895" spans="8:31" ht="15" customHeight="1">
      <c r="H895" s="76" t="s">
        <v>28</v>
      </c>
      <c r="I895" s="76"/>
      <c r="J895" s="76"/>
      <c r="V895" s="17"/>
      <c r="AC895" s="195"/>
      <c r="AD895" s="195"/>
      <c r="AE895" s="195"/>
    </row>
    <row r="896" spans="8:31" ht="15" customHeight="1">
      <c r="H896" s="76"/>
      <c r="I896" s="76"/>
      <c r="J896" s="76"/>
      <c r="V896" s="17"/>
      <c r="AC896" s="195"/>
      <c r="AD896" s="195"/>
      <c r="AE896" s="195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1111.433</v>
      </c>
      <c r="E900" s="197" t="s">
        <v>20</v>
      </c>
      <c r="F900" s="197"/>
      <c r="G900" s="197"/>
      <c r="H900" s="197"/>
      <c r="V900" s="17"/>
      <c r="X900" s="23" t="s">
        <v>32</v>
      </c>
      <c r="Y900" s="20">
        <f>IF(B900="PAGADO",0,C905)</f>
        <v>1111.433</v>
      </c>
      <c r="AA900" s="197" t="s">
        <v>20</v>
      </c>
      <c r="AB900" s="197"/>
      <c r="AC900" s="197"/>
      <c r="AD900" s="197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1111.433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1111.433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1111.433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1111.433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98" t="str">
        <f>IF(C905&lt;0,"NO PAGAR","COBRAR")</f>
        <v>COBRAR</v>
      </c>
      <c r="C906" s="19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8" t="str">
        <f>IF(Y905&lt;0,"NO PAGAR","COBRAR")</f>
        <v>COBRAR</v>
      </c>
      <c r="Y906" s="19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90" t="s">
        <v>9</v>
      </c>
      <c r="C907" s="19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90" t="s">
        <v>9</v>
      </c>
      <c r="Y907" s="19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 t="b">
        <f>IF(Y856&lt;=0,Y856*-1)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 FAVOR'</v>
      </c>
      <c r="Y908" s="10" t="b">
        <f>IF(C905&lt;=0,C905*-1)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92" t="s">
        <v>7</v>
      </c>
      <c r="F916" s="193"/>
      <c r="G916" s="19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92" t="s">
        <v>7</v>
      </c>
      <c r="AB916" s="193"/>
      <c r="AC916" s="19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92" t="s">
        <v>7</v>
      </c>
      <c r="O918" s="193"/>
      <c r="P918" s="193"/>
      <c r="Q918" s="194"/>
      <c r="R918" s="18">
        <f>SUM(R902:R917)</f>
        <v>0</v>
      </c>
      <c r="S918" s="3"/>
      <c r="V918" s="17"/>
      <c r="X918" s="12"/>
      <c r="Y918" s="10"/>
      <c r="AJ918" s="192" t="s">
        <v>7</v>
      </c>
      <c r="AK918" s="193"/>
      <c r="AL918" s="193"/>
      <c r="AM918" s="194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0</v>
      </c>
      <c r="V927" s="17"/>
      <c r="X927" s="15" t="s">
        <v>18</v>
      </c>
      <c r="Y927" s="16">
        <f>SUM(Y908:Y926)</f>
        <v>0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96" t="s">
        <v>31</v>
      </c>
      <c r="AB940" s="196"/>
      <c r="AC940" s="196"/>
    </row>
    <row r="941" spans="1:43" ht="15" customHeight="1">
      <c r="H941" s="76"/>
      <c r="I941" s="76"/>
      <c r="J941" s="76"/>
      <c r="V941" s="17"/>
      <c r="AA941" s="196"/>
      <c r="AB941" s="196"/>
      <c r="AC941" s="196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1111.433</v>
      </c>
      <c r="E945" s="197" t="s">
        <v>20</v>
      </c>
      <c r="F945" s="197"/>
      <c r="G945" s="197"/>
      <c r="H945" s="197"/>
      <c r="V945" s="17"/>
      <c r="X945" s="23" t="s">
        <v>32</v>
      </c>
      <c r="Y945" s="20">
        <f>IF(B1745="PAGADO",0,C950)</f>
        <v>1111.433</v>
      </c>
      <c r="AA945" s="197" t="s">
        <v>20</v>
      </c>
      <c r="AB945" s="197"/>
      <c r="AC945" s="197"/>
      <c r="AD945" s="197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1111.433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1111.433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1111.433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1111.433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99" t="str">
        <f>IF(Y950&lt;0,"NO PAGAR","COBRAR'")</f>
        <v>COBRAR'</v>
      </c>
      <c r="Y951" s="19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99" t="str">
        <f>IF(C950&lt;0,"NO PAGAR","COBRAR'")</f>
        <v>COBRAR'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 FAVOR '</v>
      </c>
      <c r="C954" s="10" t="b">
        <f>IF(Y905&lt;=0,Y905*-1)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 FAVOR'</v>
      </c>
      <c r="Y954" s="10" t="b">
        <f>IF(C950&lt;=0,C950*-1)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92" t="s">
        <v>7</v>
      </c>
      <c r="F961" s="193"/>
      <c r="G961" s="19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92" t="s">
        <v>7</v>
      </c>
      <c r="AB961" s="193"/>
      <c r="AC961" s="19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92" t="s">
        <v>7</v>
      </c>
      <c r="O963" s="193"/>
      <c r="P963" s="193"/>
      <c r="Q963" s="194"/>
      <c r="R963" s="18">
        <f>SUM(R947:R962)</f>
        <v>0</v>
      </c>
      <c r="S963" s="3"/>
      <c r="V963" s="17"/>
      <c r="X963" s="12"/>
      <c r="Y963" s="10"/>
      <c r="AJ963" s="192" t="s">
        <v>7</v>
      </c>
      <c r="AK963" s="193"/>
      <c r="AL963" s="193"/>
      <c r="AM963" s="194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D973" t="s">
        <v>22</v>
      </c>
      <c r="E973" t="s">
        <v>21</v>
      </c>
      <c r="V973" s="17"/>
      <c r="X973" s="15" t="s">
        <v>18</v>
      </c>
      <c r="Y973" s="16">
        <f>SUM(Y954:Y972)</f>
        <v>0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95" t="s">
        <v>29</v>
      </c>
      <c r="AD987" s="195"/>
      <c r="AE987" s="195"/>
    </row>
    <row r="988" spans="2:31" ht="15" customHeight="1">
      <c r="H988" s="76" t="s">
        <v>28</v>
      </c>
      <c r="I988" s="76"/>
      <c r="J988" s="76"/>
      <c r="V988" s="17"/>
      <c r="AC988" s="195"/>
      <c r="AD988" s="195"/>
      <c r="AE988" s="195"/>
    </row>
    <row r="989" spans="2:31" ht="15" customHeight="1">
      <c r="H989" s="76"/>
      <c r="I989" s="76"/>
      <c r="J989" s="76"/>
      <c r="V989" s="17"/>
      <c r="AC989" s="195"/>
      <c r="AD989" s="195"/>
      <c r="AE989" s="195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1111.433</v>
      </c>
      <c r="E993" s="197" t="s">
        <v>20</v>
      </c>
      <c r="F993" s="197"/>
      <c r="G993" s="197"/>
      <c r="H993" s="197"/>
      <c r="V993" s="17"/>
      <c r="X993" s="23" t="s">
        <v>32</v>
      </c>
      <c r="Y993" s="20">
        <f>IF(B993="PAGADO",0,C998)</f>
        <v>1111.433</v>
      </c>
      <c r="AA993" s="197" t="s">
        <v>20</v>
      </c>
      <c r="AB993" s="197"/>
      <c r="AC993" s="197"/>
      <c r="AD993" s="197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1111.433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1111.433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1111.433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1111.433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98" t="str">
        <f>IF(C998&lt;0,"NO PAGAR","COBRAR")</f>
        <v>COBRAR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8" t="str">
        <f>IF(Y998&lt;0,"NO PAGAR","COBRAR")</f>
        <v>COBRAR</v>
      </c>
      <c r="Y999" s="19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 t="b">
        <f>IF(Y945&lt;=0,Y945*-1)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 FAVOR'</v>
      </c>
      <c r="Y1001" s="10" t="b">
        <f>IF(C998&lt;=0,C998*-1)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92" t="s">
        <v>7</v>
      </c>
      <c r="F1009" s="193"/>
      <c r="G1009" s="19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92" t="s">
        <v>7</v>
      </c>
      <c r="AB1009" s="193"/>
      <c r="AC1009" s="19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92" t="s">
        <v>7</v>
      </c>
      <c r="O1011" s="193"/>
      <c r="P1011" s="193"/>
      <c r="Q1011" s="194"/>
      <c r="R1011" s="18">
        <f>SUM(R995:R1010)</f>
        <v>0</v>
      </c>
      <c r="S1011" s="3"/>
      <c r="V1011" s="17"/>
      <c r="X1011" s="12"/>
      <c r="Y1011" s="10"/>
      <c r="AJ1011" s="192" t="s">
        <v>7</v>
      </c>
      <c r="AK1011" s="193"/>
      <c r="AL1011" s="193"/>
      <c r="AM1011" s="194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0</v>
      </c>
      <c r="V1020" s="17"/>
      <c r="X1020" s="15" t="s">
        <v>18</v>
      </c>
      <c r="Y1020" s="16">
        <f>SUM(Y1001:Y1019)</f>
        <v>0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96" t="s">
        <v>31</v>
      </c>
      <c r="AB1033" s="196"/>
      <c r="AC1033" s="196"/>
    </row>
    <row r="1034" spans="1:43" ht="15" customHeight="1">
      <c r="H1034" s="76"/>
      <c r="I1034" s="76"/>
      <c r="J1034" s="76"/>
      <c r="V1034" s="17"/>
      <c r="AA1034" s="196"/>
      <c r="AB1034" s="196"/>
      <c r="AC1034" s="196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1111.433</v>
      </c>
      <c r="E1038" s="197" t="s">
        <v>20</v>
      </c>
      <c r="F1038" s="197"/>
      <c r="G1038" s="197"/>
      <c r="H1038" s="197"/>
      <c r="V1038" s="17"/>
      <c r="X1038" s="23" t="s">
        <v>32</v>
      </c>
      <c r="Y1038" s="20">
        <f>IF(B1838="PAGADO",0,C1043)</f>
        <v>1111.433</v>
      </c>
      <c r="AA1038" s="197" t="s">
        <v>20</v>
      </c>
      <c r="AB1038" s="197"/>
      <c r="AC1038" s="197"/>
      <c r="AD1038" s="197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1111.433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1111.433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1111.433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1111.433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99" t="str">
        <f>IF(Y1043&lt;0,"NO PAGAR","COBRAR'")</f>
        <v>COBRAR'</v>
      </c>
      <c r="Y1044" s="19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99" t="str">
        <f>IF(C1043&lt;0,"NO PAGAR","COBRAR'")</f>
        <v>COBRAR'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 FAVOR '</v>
      </c>
      <c r="C1047" s="10" t="b">
        <f>IF(Y998&lt;=0,Y998*-1)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 FAVOR'</v>
      </c>
      <c r="Y1047" s="10" t="b">
        <f>IF(C1043&lt;=0,C1043*-1)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92" t="s">
        <v>7</v>
      </c>
      <c r="F1054" s="193"/>
      <c r="G1054" s="19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92" t="s">
        <v>7</v>
      </c>
      <c r="AB1054" s="193"/>
      <c r="AC1054" s="19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92" t="s">
        <v>7</v>
      </c>
      <c r="O1056" s="193"/>
      <c r="P1056" s="193"/>
      <c r="Q1056" s="194"/>
      <c r="R1056" s="18">
        <f>SUM(R1040:R1055)</f>
        <v>0</v>
      </c>
      <c r="S1056" s="3"/>
      <c r="V1056" s="17"/>
      <c r="X1056" s="12"/>
      <c r="Y1056" s="10"/>
      <c r="AJ1056" s="192" t="s">
        <v>7</v>
      </c>
      <c r="AK1056" s="193"/>
      <c r="AL1056" s="193"/>
      <c r="AM1056" s="194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0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0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76">
    <mergeCell ref="E499:F499"/>
    <mergeCell ref="E1054:G1054"/>
    <mergeCell ref="AA1054:AC1054"/>
    <mergeCell ref="N1056:Q1056"/>
    <mergeCell ref="AJ1056:AM1056"/>
    <mergeCell ref="E1038:H1038"/>
    <mergeCell ref="AA1038:AD1038"/>
    <mergeCell ref="X1044:Y1044"/>
    <mergeCell ref="B1045:C1045"/>
    <mergeCell ref="B1046:C1046"/>
    <mergeCell ref="X1046:Y1046"/>
    <mergeCell ref="E1009:G1009"/>
    <mergeCell ref="AA1009:AC1009"/>
    <mergeCell ref="N1011:Q1011"/>
    <mergeCell ref="AJ1011:AM1011"/>
    <mergeCell ref="AA1033:AC1034"/>
    <mergeCell ref="E993:H993"/>
    <mergeCell ref="AA993:AD993"/>
    <mergeCell ref="B999:C999"/>
    <mergeCell ref="X999:Y999"/>
    <mergeCell ref="B1000:C1000"/>
    <mergeCell ref="X1000:Y1000"/>
    <mergeCell ref="E961:G961"/>
    <mergeCell ref="AA961:AC961"/>
    <mergeCell ref="N963:Q963"/>
    <mergeCell ref="AJ963:AM963"/>
    <mergeCell ref="AC987:AE989"/>
    <mergeCell ref="E945:H945"/>
    <mergeCell ref="AA945:AD945"/>
    <mergeCell ref="X951:Y951"/>
    <mergeCell ref="B952:C952"/>
    <mergeCell ref="B953:C953"/>
    <mergeCell ref="X953:Y953"/>
    <mergeCell ref="E916:G916"/>
    <mergeCell ref="AA916:AC916"/>
    <mergeCell ref="N918:Q918"/>
    <mergeCell ref="AJ918:AM918"/>
    <mergeCell ref="AA940:AC941"/>
    <mergeCell ref="E900:H900"/>
    <mergeCell ref="AA900:AD900"/>
    <mergeCell ref="B906:C906"/>
    <mergeCell ref="X906:Y906"/>
    <mergeCell ref="B907:C907"/>
    <mergeCell ref="X907:Y907"/>
    <mergeCell ref="E867:G867"/>
    <mergeCell ref="AA867:AC867"/>
    <mergeCell ref="N869:Q869"/>
    <mergeCell ref="AJ869:AM869"/>
    <mergeCell ref="AC894:AE896"/>
    <mergeCell ref="E851:H851"/>
    <mergeCell ref="AA851:AD851"/>
    <mergeCell ref="X857:Y857"/>
    <mergeCell ref="B858:C858"/>
    <mergeCell ref="B859:C859"/>
    <mergeCell ref="X859:Y859"/>
    <mergeCell ref="E822:G822"/>
    <mergeCell ref="AA822:AC822"/>
    <mergeCell ref="N824:Q824"/>
    <mergeCell ref="AJ824:AM824"/>
    <mergeCell ref="AA846:AC847"/>
    <mergeCell ref="E806:H806"/>
    <mergeCell ref="AA806:AD806"/>
    <mergeCell ref="B812:C812"/>
    <mergeCell ref="X812:Y812"/>
    <mergeCell ref="B813:C813"/>
    <mergeCell ref="X813:Y813"/>
    <mergeCell ref="E774:G774"/>
    <mergeCell ref="AA774:AC774"/>
    <mergeCell ref="N776:Q776"/>
    <mergeCell ref="AJ776:AM776"/>
    <mergeCell ref="AC800:AE802"/>
    <mergeCell ref="E758:H758"/>
    <mergeCell ref="AA758:AD758"/>
    <mergeCell ref="X764:Y764"/>
    <mergeCell ref="B765:C765"/>
    <mergeCell ref="B766:C766"/>
    <mergeCell ref="X766:Y766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7"/>
  <sheetViews>
    <sheetView topLeftCell="C736" zoomScale="80" zoomScaleNormal="80" zoomScalePageLayoutView="118" workbookViewId="0">
      <selection activeCell="C750" sqref="C750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7" t="s">
        <v>10</v>
      </c>
      <c r="P8" s="207"/>
      <c r="Q8" s="207"/>
      <c r="R8" s="207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8" t="s">
        <v>188</v>
      </c>
      <c r="AL8" s="208"/>
      <c r="AM8" s="20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8" t="str">
        <f>IF(C108&lt;0,"NO PAGAR","COBRAR")</f>
        <v>NO PAGAR</v>
      </c>
      <c r="C109" s="19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NO PAGAR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NO PAGAR</v>
      </c>
      <c r="Y142" s="19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NO PAGAR</v>
      </c>
      <c r="C143" s="19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5" t="s">
        <v>29</v>
      </c>
      <c r="AD170" s="195"/>
      <c r="AE170" s="195"/>
    </row>
    <row r="171" spans="2:31">
      <c r="H171" s="196" t="s">
        <v>28</v>
      </c>
      <c r="I171" s="196"/>
      <c r="J171" s="196"/>
      <c r="V171" s="17"/>
      <c r="AC171" s="195"/>
      <c r="AD171" s="195"/>
      <c r="AE171" s="195"/>
    </row>
    <row r="172" spans="2:31">
      <c r="H172" s="196"/>
      <c r="I172" s="196"/>
      <c r="J172" s="196"/>
      <c r="V172" s="17"/>
      <c r="AC172" s="195"/>
      <c r="AD172" s="195"/>
      <c r="AE172" s="19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8" t="str">
        <f>IF(C181&lt;0,"NO PAGAR","COBRAR")</f>
        <v>NO PAGAR</v>
      </c>
      <c r="C182" s="19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8" t="str">
        <f>IF(Y181&lt;0,"NO PAGAR","COBRAR")</f>
        <v>NO PAGAR</v>
      </c>
      <c r="Y182" s="19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9" t="str">
        <f>IF(Y226&lt;0,"NO PAGAR","COBRAR'")</f>
        <v>NO PAGAR</v>
      </c>
      <c r="Y227" s="19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9" t="str">
        <f>IF(C226&lt;0,"NO PAGAR","COBRAR'")</f>
        <v>NO PAGAR</v>
      </c>
      <c r="C228" s="199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5" t="s">
        <v>29</v>
      </c>
      <c r="AD262" s="195"/>
      <c r="AE262" s="195"/>
    </row>
    <row r="263" spans="2:41">
      <c r="H263" s="196" t="s">
        <v>28</v>
      </c>
      <c r="I263" s="196"/>
      <c r="J263" s="196"/>
      <c r="V263" s="17"/>
      <c r="AC263" s="195"/>
      <c r="AD263" s="195"/>
      <c r="AE263" s="195"/>
    </row>
    <row r="264" spans="2:41">
      <c r="H264" s="196"/>
      <c r="I264" s="196"/>
      <c r="J264" s="196"/>
      <c r="V264" s="17"/>
      <c r="AC264" s="195"/>
      <c r="AD264" s="195"/>
      <c r="AE264" s="19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565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565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8" t="str">
        <f>IF(C273&lt;0,"NO PAGAR","COBRAR")</f>
        <v>NO PAGAR</v>
      </c>
      <c r="C274" s="19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8" t="str">
        <f>IF(Y273&lt;0,"NO PAGAR","COBRAR")</f>
        <v>NO PAGAR</v>
      </c>
      <c r="Y274" s="19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IF(B1057="PAGADO",0,C318)</f>
        <v>-6076.113000000003</v>
      </c>
      <c r="AA313" s="197" t="s">
        <v>565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9" t="str">
        <f>IF(Y318&lt;0,"NO PAGAR","COBRAR'")</f>
        <v>NO PAGAR</v>
      </c>
      <c r="Y319" s="199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9" t="str">
        <f>IF(C318&lt;0,"NO PAGAR","COBRAR'")</f>
        <v>NO PAGAR</v>
      </c>
      <c r="C320" s="19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9" t="s">
        <v>64</v>
      </c>
      <c r="AC358" s="203" t="s">
        <v>29</v>
      </c>
      <c r="AD358" s="203"/>
      <c r="AE358" s="203"/>
    </row>
    <row r="359" spans="2:41">
      <c r="V359" s="17"/>
      <c r="X359" s="209"/>
      <c r="AC359" s="203"/>
      <c r="AD359" s="203"/>
      <c r="AE359" s="203"/>
    </row>
    <row r="360" spans="2:41" ht="23.25">
      <c r="B360" s="22" t="s">
        <v>64</v>
      </c>
      <c r="V360" s="17"/>
      <c r="X360" s="209"/>
      <c r="AC360" s="203"/>
      <c r="AD360" s="203"/>
      <c r="AE360" s="203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8" t="str">
        <f>IF(C366&lt;0,"NO PAGAR","COBRAR")</f>
        <v>NO PAGAR</v>
      </c>
      <c r="C367" s="19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8" t="str">
        <f>IF(Y366&lt;0,"NO PAGAR","COBRAR")</f>
        <v>NO PAGAR</v>
      </c>
      <c r="Y367" s="19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6" t="s">
        <v>31</v>
      </c>
      <c r="AB394" s="196"/>
      <c r="AC394" s="196"/>
    </row>
    <row r="395" spans="1:43" ht="15" customHeight="1">
      <c r="H395" s="76"/>
      <c r="I395" s="76"/>
      <c r="J395" s="76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IF(B1150="PAGADO",0,C404)</f>
        <v>-4920.3502550000012</v>
      </c>
      <c r="AA399" s="197" t="s">
        <v>565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9" t="str">
        <f>IF(Y404&lt;0,"NO PAGAR","COBRAR'")</f>
        <v>NO PAGAR</v>
      </c>
      <c r="Y405" s="19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9" t="str">
        <f>IF(C404&lt;0,"NO PAGAR","COBRAR'")</f>
        <v>NO PAGAR</v>
      </c>
      <c r="C406" s="199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5" t="s">
        <v>29</v>
      </c>
      <c r="AC434" s="195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565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8" t="str">
        <f>IF(C441&lt;0,"NO PAGAR","COBRAR")</f>
        <v>NO PAGAR</v>
      </c>
      <c r="C442" s="19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8" t="str">
        <f>IF(Y441&lt;0,"NO PAGAR","COBRAR")</f>
        <v>NO PAGAR</v>
      </c>
      <c r="Y442" s="19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6" t="s">
        <v>31</v>
      </c>
      <c r="AB471" s="196"/>
      <c r="AC471" s="196"/>
    </row>
    <row r="472" spans="1:43" ht="15" customHeight="1">
      <c r="H472" s="76"/>
      <c r="J472" s="7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IF(B1247="PAGADO",0,C479)</f>
        <v>-5841.0592550000019</v>
      </c>
      <c r="AA474" s="197" t="s">
        <v>565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NO PAGAR</v>
      </c>
      <c r="Y480" s="199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9" t="str">
        <f>IF(C479&lt;0,"NO PAGAR","COBRAR'")</f>
        <v>NO PAGAR</v>
      </c>
      <c r="C481" s="199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5" t="s">
        <v>29</v>
      </c>
      <c r="AD514" s="195"/>
      <c r="AE514" s="195"/>
    </row>
    <row r="515" spans="2:41" ht="24" customHeight="1">
      <c r="H515" s="76" t="s">
        <v>28</v>
      </c>
      <c r="J515" s="76"/>
      <c r="V515" s="17"/>
      <c r="AC515" s="195"/>
      <c r="AD515" s="195"/>
      <c r="AE515" s="19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565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8" t="str">
        <f>IF(C522&lt;0,"NO PAGAR","COBRAR")</f>
        <v>NO PAGAR</v>
      </c>
      <c r="C523" s="198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8" t="str">
        <f>IF(Y522&lt;0,"NO PAGAR","COBRAR")</f>
        <v>NO PAGAR</v>
      </c>
      <c r="Y523" s="19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1" t="s">
        <v>7</v>
      </c>
      <c r="AB533" s="201"/>
      <c r="AC533" s="20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9" t="str">
        <f>IF(Y561&lt;0,"NO PAGAR","COBRAR'")</f>
        <v>NO PAGAR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9" t="str">
        <f>IF(C561&lt;0,"NO PAGAR","COBRAR'")</f>
        <v>NO PAGAR</v>
      </c>
      <c r="C563" s="19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5" t="s">
        <v>29</v>
      </c>
      <c r="AD596" s="195"/>
      <c r="AE596" s="195"/>
    </row>
    <row r="597" spans="2:41" ht="21" customHeight="1">
      <c r="H597" s="76" t="s">
        <v>28</v>
      </c>
      <c r="J597" s="76"/>
      <c r="V597" s="17"/>
      <c r="AC597" s="195"/>
      <c r="AD597" s="195"/>
      <c r="AE597" s="195"/>
    </row>
    <row r="598" spans="2:41" ht="15" customHeight="1">
      <c r="H598" s="76"/>
      <c r="J598" s="76"/>
      <c r="V598" s="17"/>
      <c r="AC598" s="195"/>
      <c r="AD598" s="195"/>
      <c r="AE598" s="19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8" t="str">
        <f>IF(C607&lt;0,"NO PAGAR","COBRAR")</f>
        <v>NO PAGAR</v>
      </c>
      <c r="C608" s="19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8" t="str">
        <f>IF(Y607&lt;0,"NO PAGAR","COBRAR")</f>
        <v>NO PAGAR</v>
      </c>
      <c r="Y608" s="19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6" t="s">
        <v>31</v>
      </c>
      <c r="AB642" s="196"/>
      <c r="AC642" s="196"/>
    </row>
    <row r="643" spans="2:41" ht="15" customHeight="1">
      <c r="H643" s="76"/>
      <c r="J643" s="76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IF(B1439="PAGADO",0,C650)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9" t="str">
        <f>IF(Y650&lt;0,"NO PAGAR","COBRAR'")</f>
        <v>NO PAGAR</v>
      </c>
      <c r="Y651" s="199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9" t="str">
        <f>IF(C650&lt;0,"NO PAGAR","COBRAR'")</f>
        <v>NO PAGAR</v>
      </c>
      <c r="C652" s="199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5" t="s">
        <v>29</v>
      </c>
      <c r="AD684" s="195"/>
      <c r="AE684" s="195"/>
    </row>
    <row r="685" spans="2:41" ht="23.25" customHeight="1">
      <c r="H685" s="76" t="s">
        <v>28</v>
      </c>
      <c r="J685" s="76"/>
      <c r="V685" s="17"/>
      <c r="AC685" s="195"/>
      <c r="AD685" s="195"/>
      <c r="AE685" s="19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565</v>
      </c>
      <c r="AB687" s="197"/>
      <c r="AC687" s="197"/>
      <c r="AD687" s="197"/>
      <c r="AK687" s="207" t="s">
        <v>10</v>
      </c>
      <c r="AL687" s="207"/>
      <c r="AM687" s="207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1380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1381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1382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1386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1382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>
      <c r="B693" s="198" t="str">
        <f>IF(C692&lt;0,"NO PAGAR","COBRAR")</f>
        <v>NO PAGAR</v>
      </c>
      <c r="C693" s="198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8" t="str">
        <f>IF(Y692&lt;0,"NO PAGAR","COBRAR")</f>
        <v>NO PAGAR</v>
      </c>
      <c r="Y693" s="19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1383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1391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6" t="s">
        <v>31</v>
      </c>
      <c r="AB727" s="196"/>
      <c r="AC727" s="196"/>
    </row>
    <row r="728" spans="1:43" ht="15" customHeight="1">
      <c r="H728" s="76"/>
      <c r="I728" s="76"/>
      <c r="J728" s="76"/>
      <c r="V728" s="17"/>
      <c r="AA728" s="196"/>
      <c r="AB728" s="196"/>
      <c r="AC728" s="196"/>
    </row>
    <row r="729" spans="1:43">
      <c r="V729" s="17"/>
    </row>
    <row r="730" spans="1:43">
      <c r="V730" s="17"/>
    </row>
    <row r="731" spans="1:43" ht="23.25">
      <c r="B731" s="24" t="s">
        <v>69</v>
      </c>
      <c r="V731" s="17"/>
      <c r="X731" s="22" t="s">
        <v>69</v>
      </c>
    </row>
    <row r="732" spans="1:43" ht="23.25">
      <c r="B732" s="23" t="s">
        <v>32</v>
      </c>
      <c r="C732" s="20">
        <f>IF(X687="PAGADO",0,Y692)</f>
        <v>-1471.4252550000019</v>
      </c>
      <c r="E732" s="197" t="s">
        <v>273</v>
      </c>
      <c r="F732" s="197"/>
      <c r="G732" s="197"/>
      <c r="H732" s="197"/>
      <c r="V732" s="17"/>
      <c r="X732" s="23" t="s">
        <v>32</v>
      </c>
      <c r="Y732" s="20">
        <f>IF(B1532="PAGADO",0,C737)</f>
        <v>159.52874499999825</v>
      </c>
      <c r="AA732" s="197" t="s">
        <v>20</v>
      </c>
      <c r="AB732" s="197"/>
      <c r="AC732" s="197"/>
      <c r="AD732" s="197"/>
    </row>
    <row r="733" spans="1:43">
      <c r="B733" s="1" t="s">
        <v>0</v>
      </c>
      <c r="C733" s="19">
        <f>H748</f>
        <v>2196.63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1:43">
      <c r="C734" s="20"/>
      <c r="E734" s="4">
        <v>45160</v>
      </c>
      <c r="F734" s="3" t="s">
        <v>1411</v>
      </c>
      <c r="G734" s="3" t="s">
        <v>288</v>
      </c>
      <c r="H734" s="5">
        <v>291.08999999999997</v>
      </c>
      <c r="I734" t="s">
        <v>174</v>
      </c>
      <c r="N734" s="25">
        <v>45188</v>
      </c>
      <c r="O734" s="3" t="s">
        <v>1404</v>
      </c>
      <c r="P734" s="3"/>
      <c r="Q734" s="3"/>
      <c r="R734" s="18">
        <v>20</v>
      </c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1:43">
      <c r="B735" s="1" t="s">
        <v>24</v>
      </c>
      <c r="C735" s="19">
        <f>IF(C732&gt;0,C732+C733,C733)</f>
        <v>2196.63</v>
      </c>
      <c r="E735" s="4">
        <v>45160</v>
      </c>
      <c r="F735" s="3" t="s">
        <v>212</v>
      </c>
      <c r="G735" s="3" t="s">
        <v>89</v>
      </c>
      <c r="H735" s="5">
        <v>145.54</v>
      </c>
      <c r="I735" t="s">
        <v>174</v>
      </c>
      <c r="N735" s="25">
        <v>45188</v>
      </c>
      <c r="O735" s="3" t="s">
        <v>1408</v>
      </c>
      <c r="P735" s="3"/>
      <c r="Q735" s="3"/>
      <c r="R735" s="18">
        <v>160</v>
      </c>
      <c r="S735" s="3"/>
      <c r="V735" s="17"/>
      <c r="X735" s="1" t="s">
        <v>24</v>
      </c>
      <c r="Y735" s="19">
        <f>IF(Y732&gt;0,Y732+Y733,Y733)</f>
        <v>159.52874499999825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1:43">
      <c r="B736" s="1" t="s">
        <v>9</v>
      </c>
      <c r="C736" s="20">
        <f>C760</f>
        <v>2037.1012550000019</v>
      </c>
      <c r="E736" s="4">
        <v>45188</v>
      </c>
      <c r="F736" s="3" t="s">
        <v>1412</v>
      </c>
      <c r="G736" s="3"/>
      <c r="H736" s="5">
        <v>100</v>
      </c>
      <c r="I736" t="s">
        <v>174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Y760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26</v>
      </c>
      <c r="C737" s="21">
        <f>C735-C736</f>
        <v>159.52874499999825</v>
      </c>
      <c r="E737" s="4">
        <v>45174</v>
      </c>
      <c r="F737" s="3" t="s">
        <v>291</v>
      </c>
      <c r="G737" s="3" t="s">
        <v>1413</v>
      </c>
      <c r="H737" s="5">
        <v>940</v>
      </c>
      <c r="I737" t="s">
        <v>174</v>
      </c>
      <c r="N737" s="3"/>
      <c r="O737" s="3"/>
      <c r="P737" s="3"/>
      <c r="Q737" s="3"/>
      <c r="R737" s="18"/>
      <c r="S737" s="3"/>
      <c r="V737" s="17"/>
      <c r="X737" s="6" t="s">
        <v>27</v>
      </c>
      <c r="Y737" s="21">
        <f>Y735-Y736</f>
        <v>159.52874499999825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3.25">
      <c r="B738" s="6"/>
      <c r="C738" s="7"/>
      <c r="E738" s="4">
        <v>45174</v>
      </c>
      <c r="F738" s="3" t="s">
        <v>291</v>
      </c>
      <c r="G738" s="3" t="s">
        <v>169</v>
      </c>
      <c r="H738" s="5">
        <v>150</v>
      </c>
      <c r="I738" t="s">
        <v>173</v>
      </c>
      <c r="N738" s="3"/>
      <c r="O738" s="3"/>
      <c r="P738" s="3"/>
      <c r="Q738" s="3"/>
      <c r="R738" s="18"/>
      <c r="S738" s="3"/>
      <c r="V738" s="17"/>
      <c r="X738" s="199" t="str">
        <f>IF(Y737&lt;0,"NO PAGAR","COBRAR'")</f>
        <v>COBRAR'</v>
      </c>
      <c r="Y738" s="19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ht="23.25">
      <c r="B739" s="199" t="str">
        <f>IF(C737&lt;0,"NO PAGAR","COBRAR'")</f>
        <v>COBRAR'</v>
      </c>
      <c r="C739" s="199"/>
      <c r="E739" s="4">
        <v>45146</v>
      </c>
      <c r="F739" s="3" t="s">
        <v>330</v>
      </c>
      <c r="G739" s="3" t="s">
        <v>106</v>
      </c>
      <c r="H739" s="5">
        <v>285</v>
      </c>
      <c r="I739" t="s">
        <v>174</v>
      </c>
      <c r="N739" s="3"/>
      <c r="O739" s="3"/>
      <c r="P739" s="3"/>
      <c r="Q739" s="3"/>
      <c r="R739" s="18"/>
      <c r="S739" s="3"/>
      <c r="V739" s="17"/>
      <c r="X739" s="6"/>
      <c r="Y739" s="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90" t="s">
        <v>9</v>
      </c>
      <c r="C740" s="191"/>
      <c r="E740" s="4">
        <v>45167</v>
      </c>
      <c r="F740" s="3" t="s">
        <v>330</v>
      </c>
      <c r="G740" s="3" t="s">
        <v>1064</v>
      </c>
      <c r="H740" s="5">
        <v>285</v>
      </c>
      <c r="I740" t="s">
        <v>174</v>
      </c>
      <c r="N740" s="3"/>
      <c r="O740" s="3"/>
      <c r="P740" s="3"/>
      <c r="Q740" s="3"/>
      <c r="R740" s="18"/>
      <c r="S740" s="3"/>
      <c r="V740" s="17"/>
      <c r="X740" s="190" t="s">
        <v>9</v>
      </c>
      <c r="Y740" s="19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9" t="str">
        <f>IF(Y692&lt;0,"SALDO ADELANTADO","SALDO A FAVOR '")</f>
        <v>SALDO ADELANTADO</v>
      </c>
      <c r="C741" s="10">
        <f>IF(Y692&lt;=0,Y692*-1)</f>
        <v>1471.4252550000019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9" t="str">
        <f>IF(C737&lt;0,"SALDO ADELANTADO","SALDO A FAVOR'")</f>
        <v>SALDO A FAVOR'</v>
      </c>
      <c r="Y741" s="10" t="b">
        <f>IF(C737&lt;=0,C737*-1)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10</v>
      </c>
      <c r="C742" s="10">
        <f>R750</f>
        <v>180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10</v>
      </c>
      <c r="Y742" s="10">
        <f>AN750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11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11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12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12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13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13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14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14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15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15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16</v>
      </c>
      <c r="C748" s="10"/>
      <c r="E748" s="192" t="s">
        <v>7</v>
      </c>
      <c r="F748" s="193"/>
      <c r="G748" s="194"/>
      <c r="H748" s="5">
        <f>SUM(H734:H747)</f>
        <v>2196.63</v>
      </c>
      <c r="N748" s="3"/>
      <c r="O748" s="3"/>
      <c r="P748" s="3"/>
      <c r="Q748" s="3"/>
      <c r="R748" s="18"/>
      <c r="S748" s="3"/>
      <c r="V748" s="17"/>
      <c r="X748" s="11" t="s">
        <v>16</v>
      </c>
      <c r="Y748" s="10"/>
      <c r="AA748" s="192" t="s">
        <v>7</v>
      </c>
      <c r="AB748" s="193"/>
      <c r="AC748" s="19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1" t="s">
        <v>1418</v>
      </c>
      <c r="C749" s="10">
        <f>R755</f>
        <v>385.67600000000004</v>
      </c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1" t="s">
        <v>17</v>
      </c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92" t="s">
        <v>7</v>
      </c>
      <c r="O750" s="193"/>
      <c r="P750" s="193"/>
      <c r="Q750" s="194"/>
      <c r="R750" s="18">
        <f>SUM(R734:R749)</f>
        <v>180</v>
      </c>
      <c r="S750" s="3"/>
      <c r="V750" s="17"/>
      <c r="X750" s="12"/>
      <c r="Y750" s="10"/>
      <c r="AJ750" s="192" t="s">
        <v>7</v>
      </c>
      <c r="AK750" s="193"/>
      <c r="AL750" s="193"/>
      <c r="AM750" s="194"/>
      <c r="AN750" s="18">
        <f>SUM(AN734:AN749)</f>
        <v>0</v>
      </c>
      <c r="AO750" s="3"/>
    </row>
    <row r="751" spans="2:41">
      <c r="B751" s="12"/>
      <c r="C751" s="10"/>
      <c r="N751" s="126" t="s">
        <v>469</v>
      </c>
      <c r="O751" s="127">
        <v>45174.874571760003</v>
      </c>
      <c r="P751" s="126" t="s">
        <v>476</v>
      </c>
      <c r="Q751" s="128">
        <v>26.856999999999999</v>
      </c>
      <c r="R751" s="128">
        <v>47</v>
      </c>
      <c r="S751" s="128">
        <v>80122</v>
      </c>
      <c r="V751" s="17"/>
      <c r="X751" s="12"/>
      <c r="Y751" s="10"/>
    </row>
    <row r="752" spans="2:41">
      <c r="B752" s="12"/>
      <c r="C752" s="10"/>
      <c r="N752" s="126" t="s">
        <v>469</v>
      </c>
      <c r="O752" s="127">
        <v>45176.929583329998</v>
      </c>
      <c r="P752" s="126" t="s">
        <v>476</v>
      </c>
      <c r="Q752" s="128">
        <v>74.158000000000001</v>
      </c>
      <c r="R752" s="128">
        <v>129.77600000000001</v>
      </c>
      <c r="S752" s="128">
        <v>65128</v>
      </c>
      <c r="V752" s="17"/>
      <c r="X752" s="12"/>
      <c r="Y752" s="10"/>
    </row>
    <row r="753" spans="2:27">
      <c r="B753" s="12"/>
      <c r="C753" s="10"/>
      <c r="E753" s="14"/>
      <c r="N753" s="126" t="s">
        <v>469</v>
      </c>
      <c r="O753" s="127">
        <v>45174.437951389998</v>
      </c>
      <c r="P753" s="126" t="s">
        <v>476</v>
      </c>
      <c r="Q753" s="128">
        <v>61.082999999999998</v>
      </c>
      <c r="R753" s="128">
        <v>106.9</v>
      </c>
      <c r="S753" s="128">
        <v>60506</v>
      </c>
      <c r="V753" s="17"/>
      <c r="X753" s="12"/>
      <c r="Y753" s="10"/>
      <c r="AA753" s="14"/>
    </row>
    <row r="754" spans="2:27">
      <c r="B754" s="12"/>
      <c r="C754" s="10"/>
      <c r="N754" s="126" t="s">
        <v>471</v>
      </c>
      <c r="O754" s="127">
        <v>45183.611562500002</v>
      </c>
      <c r="P754" s="126" t="s">
        <v>476</v>
      </c>
      <c r="Q754" s="128">
        <v>58.283999999999999</v>
      </c>
      <c r="R754" s="128">
        <v>102</v>
      </c>
      <c r="S754" s="128">
        <v>854148</v>
      </c>
      <c r="V754" s="17"/>
      <c r="X754" s="12"/>
      <c r="Y754" s="10"/>
    </row>
    <row r="755" spans="2:27">
      <c r="B755" s="12"/>
      <c r="C755" s="10"/>
      <c r="R755" s="188">
        <f>SUM(R751:R754)</f>
        <v>385.67600000000004</v>
      </c>
      <c r="V755" s="17"/>
      <c r="X755" s="12"/>
      <c r="Y755" s="10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1"/>
      <c r="C759" s="10"/>
      <c r="V759" s="17"/>
      <c r="X759" s="11"/>
      <c r="Y759" s="10"/>
    </row>
    <row r="760" spans="2:27">
      <c r="B760" s="15" t="s">
        <v>18</v>
      </c>
      <c r="C760" s="16">
        <f>SUM(C741:C759)</f>
        <v>2037.1012550000019</v>
      </c>
      <c r="D760" t="s">
        <v>22</v>
      </c>
      <c r="E760" t="s">
        <v>21</v>
      </c>
      <c r="V760" s="17"/>
      <c r="X760" s="15" t="s">
        <v>18</v>
      </c>
      <c r="Y760" s="16">
        <f>SUM(Y741:Y759)</f>
        <v>0</v>
      </c>
      <c r="Z760" t="s">
        <v>22</v>
      </c>
      <c r="AA760" t="s">
        <v>21</v>
      </c>
    </row>
    <row r="761" spans="2:27">
      <c r="E761" s="1" t="s">
        <v>19</v>
      </c>
      <c r="V761" s="17"/>
      <c r="AA761" s="1" t="s">
        <v>19</v>
      </c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  <c r="AC774" s="195" t="s">
        <v>29</v>
      </c>
      <c r="AD774" s="195"/>
      <c r="AE774" s="195"/>
    </row>
    <row r="775" spans="2:41" ht="15" customHeight="1">
      <c r="H775" s="76" t="s">
        <v>28</v>
      </c>
      <c r="I775" s="76"/>
      <c r="J775" s="76"/>
      <c r="V775" s="17"/>
      <c r="AC775" s="195"/>
      <c r="AD775" s="195"/>
      <c r="AE775" s="195"/>
    </row>
    <row r="776" spans="2:41" ht="15" customHeight="1">
      <c r="H776" s="76"/>
      <c r="I776" s="76"/>
      <c r="J776" s="76"/>
      <c r="V776" s="17"/>
      <c r="AC776" s="195"/>
      <c r="AD776" s="195"/>
      <c r="AE776" s="195"/>
    </row>
    <row r="777" spans="2:41">
      <c r="V777" s="17"/>
    </row>
    <row r="778" spans="2:41">
      <c r="V778" s="17"/>
    </row>
    <row r="779" spans="2:41" ht="23.25">
      <c r="B779" s="22" t="s">
        <v>70</v>
      </c>
      <c r="V779" s="17"/>
      <c r="X779" s="22" t="s">
        <v>70</v>
      </c>
    </row>
    <row r="780" spans="2:41" ht="23.25">
      <c r="B780" s="23" t="s">
        <v>32</v>
      </c>
      <c r="C780" s="20">
        <f>IF(X732="PAGADO",0,Y737)</f>
        <v>159.52874499999825</v>
      </c>
      <c r="E780" s="197" t="s">
        <v>20</v>
      </c>
      <c r="F780" s="197"/>
      <c r="G780" s="197"/>
      <c r="H780" s="197"/>
      <c r="V780" s="17"/>
      <c r="X780" s="23" t="s">
        <v>32</v>
      </c>
      <c r="Y780" s="20">
        <f>IF(B780="PAGADO",0,C785)</f>
        <v>159.52874499999825</v>
      </c>
      <c r="AA780" s="197" t="s">
        <v>20</v>
      </c>
      <c r="AB780" s="197"/>
      <c r="AC780" s="197"/>
      <c r="AD780" s="197"/>
    </row>
    <row r="781" spans="2:41">
      <c r="B781" s="1" t="s">
        <v>0</v>
      </c>
      <c r="C781" s="19">
        <f>H796</f>
        <v>0</v>
      </c>
      <c r="E781" s="2" t="s">
        <v>1</v>
      </c>
      <c r="F781" s="2" t="s">
        <v>2</v>
      </c>
      <c r="G781" s="2" t="s">
        <v>3</v>
      </c>
      <c r="H781" s="2" t="s">
        <v>4</v>
      </c>
      <c r="N781" s="2" t="s">
        <v>1</v>
      </c>
      <c r="O781" s="2" t="s">
        <v>5</v>
      </c>
      <c r="P781" s="2" t="s">
        <v>4</v>
      </c>
      <c r="Q781" s="2" t="s">
        <v>6</v>
      </c>
      <c r="R781" s="2" t="s">
        <v>7</v>
      </c>
      <c r="S781" s="3"/>
      <c r="V781" s="17"/>
      <c r="X781" s="1" t="s">
        <v>0</v>
      </c>
      <c r="Y781" s="19">
        <f>AD796</f>
        <v>0</v>
      </c>
      <c r="AA781" s="2" t="s">
        <v>1</v>
      </c>
      <c r="AB781" s="2" t="s">
        <v>2</v>
      </c>
      <c r="AC781" s="2" t="s">
        <v>3</v>
      </c>
      <c r="AD781" s="2" t="s">
        <v>4</v>
      </c>
      <c r="AJ781" s="2" t="s">
        <v>1</v>
      </c>
      <c r="AK781" s="2" t="s">
        <v>5</v>
      </c>
      <c r="AL781" s="2" t="s">
        <v>4</v>
      </c>
      <c r="AM781" s="2" t="s">
        <v>6</v>
      </c>
      <c r="AN781" s="2" t="s">
        <v>7</v>
      </c>
      <c r="AO781" s="3"/>
    </row>
    <row r="782" spans="2:41">
      <c r="C782" s="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Y782" s="2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" t="s">
        <v>24</v>
      </c>
      <c r="C783" s="19">
        <f>IF(C780&gt;0,C780+C781,C781)</f>
        <v>159.52874499999825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24</v>
      </c>
      <c r="Y783" s="19">
        <f>IF(Y780&gt;0,Y781+Y780,Y781)</f>
        <v>159.52874499999825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" t="s">
        <v>9</v>
      </c>
      <c r="C784" s="20">
        <f>C807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" t="s">
        <v>9</v>
      </c>
      <c r="Y784" s="20">
        <f>Y807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6" t="s">
        <v>25</v>
      </c>
      <c r="C785" s="21">
        <f>C783-C784</f>
        <v>159.52874499999825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6" t="s">
        <v>8</v>
      </c>
      <c r="Y785" s="21">
        <f>Y783-Y784</f>
        <v>159.52874499999825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6.25">
      <c r="B786" s="198" t="str">
        <f>IF(C785&lt;0,"NO PAGAR","COBRAR")</f>
        <v>COBRAR</v>
      </c>
      <c r="C786" s="198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98" t="str">
        <f>IF(Y785&lt;0,"NO PAGAR","COBRAR")</f>
        <v>COBRAR</v>
      </c>
      <c r="Y786" s="19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90" t="s">
        <v>9</v>
      </c>
      <c r="C787" s="191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90" t="s">
        <v>9</v>
      </c>
      <c r="Y787" s="19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IF(C821&lt;0,"SALDO A FAVOR","SALDO ADELANTAD0'")</f>
        <v>SALDO ADELANTAD0'</v>
      </c>
      <c r="C788" s="10" t="b">
        <f>IF(Y732&lt;=0,Y732*-1)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IF(C785&lt;0,"SALDO ADELANTADO","SALDO A FAVOR'")</f>
        <v>SALDO A FAVOR'</v>
      </c>
      <c r="Y788" s="10" t="b">
        <f>IF(C785&lt;=0,C785*-1)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R798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AN798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92" t="s">
        <v>7</v>
      </c>
      <c r="F796" s="193"/>
      <c r="G796" s="194"/>
      <c r="H796" s="5">
        <f>SUM(H782:H795)</f>
        <v>0</v>
      </c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92" t="s">
        <v>7</v>
      </c>
      <c r="AB796" s="193"/>
      <c r="AC796" s="194"/>
      <c r="AD796" s="5">
        <f>SUM(AD782:AD795)</f>
        <v>0</v>
      </c>
      <c r="AJ796" s="3"/>
      <c r="AK796" s="3"/>
      <c r="AL796" s="3"/>
      <c r="AM796" s="3"/>
      <c r="AN796" s="18"/>
      <c r="AO796" s="3"/>
    </row>
    <row r="797" spans="2:41">
      <c r="B797" s="12"/>
      <c r="C797" s="10"/>
      <c r="E797" s="13"/>
      <c r="F797" s="13"/>
      <c r="G797" s="13"/>
      <c r="N797" s="3"/>
      <c r="O797" s="3"/>
      <c r="P797" s="3"/>
      <c r="Q797" s="3"/>
      <c r="R797" s="18"/>
      <c r="S797" s="3"/>
      <c r="V797" s="17"/>
      <c r="X797" s="12"/>
      <c r="Y797" s="10"/>
      <c r="AA797" s="13"/>
      <c r="AB797" s="13"/>
      <c r="AC797" s="13"/>
      <c r="AJ797" s="3"/>
      <c r="AK797" s="3"/>
      <c r="AL797" s="3"/>
      <c r="AM797" s="3"/>
      <c r="AN797" s="18"/>
      <c r="AO797" s="3"/>
    </row>
    <row r="798" spans="2:41">
      <c r="B798" s="12"/>
      <c r="C798" s="10"/>
      <c r="N798" s="192" t="s">
        <v>7</v>
      </c>
      <c r="O798" s="193"/>
      <c r="P798" s="193"/>
      <c r="Q798" s="194"/>
      <c r="R798" s="18">
        <f>SUM(R782:R797)</f>
        <v>0</v>
      </c>
      <c r="S798" s="3"/>
      <c r="V798" s="17"/>
      <c r="X798" s="12"/>
      <c r="Y798" s="10"/>
      <c r="AJ798" s="192" t="s">
        <v>7</v>
      </c>
      <c r="AK798" s="193"/>
      <c r="AL798" s="193"/>
      <c r="AM798" s="194"/>
      <c r="AN798" s="18">
        <f>SUM(AN782:AN797)</f>
        <v>0</v>
      </c>
      <c r="AO798" s="3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E801" s="14"/>
      <c r="V801" s="17"/>
      <c r="X801" s="12"/>
      <c r="Y801" s="10"/>
      <c r="AA801" s="14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2"/>
      <c r="C804" s="10"/>
      <c r="V804" s="17"/>
      <c r="X804" s="12"/>
      <c r="Y804" s="10"/>
    </row>
    <row r="805" spans="1:43">
      <c r="B805" s="12"/>
      <c r="C805" s="10"/>
      <c r="V805" s="17"/>
      <c r="X805" s="12"/>
      <c r="Y805" s="10"/>
    </row>
    <row r="806" spans="1:43">
      <c r="B806" s="11"/>
      <c r="C806" s="10"/>
      <c r="V806" s="17"/>
      <c r="X806" s="11"/>
      <c r="Y806" s="10"/>
    </row>
    <row r="807" spans="1:43">
      <c r="B807" s="15" t="s">
        <v>18</v>
      </c>
      <c r="C807" s="16">
        <f>SUM(C788:C806)</f>
        <v>0</v>
      </c>
      <c r="V807" s="17"/>
      <c r="X807" s="15" t="s">
        <v>18</v>
      </c>
      <c r="Y807" s="16">
        <f>SUM(Y788:Y806)</f>
        <v>0</v>
      </c>
    </row>
    <row r="808" spans="1:43">
      <c r="D808" t="s">
        <v>22</v>
      </c>
      <c r="E808" t="s">
        <v>21</v>
      </c>
      <c r="V808" s="17"/>
      <c r="Z808" t="s">
        <v>22</v>
      </c>
      <c r="AA808" t="s">
        <v>21</v>
      </c>
    </row>
    <row r="809" spans="1:43">
      <c r="E809" s="1" t="s">
        <v>19</v>
      </c>
      <c r="V809" s="17"/>
      <c r="AA809" s="1" t="s">
        <v>19</v>
      </c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V814" s="17"/>
    </row>
    <row r="815" spans="1:43">
      <c r="V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V819" s="17"/>
    </row>
    <row r="820" spans="1:43" ht="15" customHeight="1">
      <c r="H820" s="76" t="s">
        <v>30</v>
      </c>
      <c r="I820" s="76"/>
      <c r="J820" s="76"/>
      <c r="V820" s="17"/>
      <c r="AA820" s="196" t="s">
        <v>31</v>
      </c>
      <c r="AB820" s="196"/>
      <c r="AC820" s="196"/>
    </row>
    <row r="821" spans="1:43" ht="15" customHeight="1">
      <c r="H821" s="76"/>
      <c r="I821" s="76"/>
      <c r="J821" s="76"/>
      <c r="V821" s="17"/>
      <c r="AA821" s="196"/>
      <c r="AB821" s="196"/>
      <c r="AC821" s="196"/>
    </row>
    <row r="822" spans="1:43">
      <c r="V822" s="17"/>
    </row>
    <row r="823" spans="1:43">
      <c r="V823" s="17"/>
    </row>
    <row r="824" spans="1:43" ht="23.25">
      <c r="B824" s="24" t="s">
        <v>70</v>
      </c>
      <c r="V824" s="17"/>
      <c r="X824" s="22" t="s">
        <v>70</v>
      </c>
    </row>
    <row r="825" spans="1:43" ht="23.25">
      <c r="B825" s="23" t="s">
        <v>32</v>
      </c>
      <c r="C825" s="20">
        <f>IF(X780="PAGADO",0,C785)</f>
        <v>159.52874499999825</v>
      </c>
      <c r="E825" s="197" t="s">
        <v>20</v>
      </c>
      <c r="F825" s="197"/>
      <c r="G825" s="197"/>
      <c r="H825" s="197"/>
      <c r="V825" s="17"/>
      <c r="X825" s="23" t="s">
        <v>32</v>
      </c>
      <c r="Y825" s="20">
        <f>IF(B1625="PAGADO",0,C830)</f>
        <v>159.52874499999825</v>
      </c>
      <c r="AA825" s="197" t="s">
        <v>20</v>
      </c>
      <c r="AB825" s="197"/>
      <c r="AC825" s="197"/>
      <c r="AD825" s="197"/>
    </row>
    <row r="826" spans="1:43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1:43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1:43">
      <c r="B828" s="1" t="s">
        <v>24</v>
      </c>
      <c r="C828" s="19">
        <f>IF(C825&gt;0,C825+C826,C826)</f>
        <v>159.52874499999825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IF(Y825&gt;0,Y825+Y826,Y826)</f>
        <v>159.52874499999825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1:43">
      <c r="B829" s="1" t="s">
        <v>9</v>
      </c>
      <c r="C829" s="20">
        <f>C853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Y853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6" t="s">
        <v>26</v>
      </c>
      <c r="C830" s="21">
        <f>C828-C829</f>
        <v>159.52874499999825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27</v>
      </c>
      <c r="Y830" s="21">
        <f>Y828-Y829</f>
        <v>159.52874499999825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ht="23.25">
      <c r="B831" s="6"/>
      <c r="C831" s="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9" t="str">
        <f>IF(Y830&lt;0,"NO PAGAR","COBRAR'")</f>
        <v>COBRAR'</v>
      </c>
      <c r="Y831" s="19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ht="23.25">
      <c r="B832" s="199" t="str">
        <f>IF(C830&lt;0,"NO PAGAR","COBRAR'")</f>
        <v>COBRAR'</v>
      </c>
      <c r="C832" s="19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/>
      <c r="Y832" s="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90" t="s">
        <v>9</v>
      </c>
      <c r="C833" s="19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0" t="s">
        <v>9</v>
      </c>
      <c r="Y833" s="19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9" t="str">
        <f>IF(Y785&lt;0,"SALDO ADELANTADO","SALDO A FAVOR '")</f>
        <v>SALDO A FAVOR '</v>
      </c>
      <c r="C834" s="10" t="b">
        <f>IF(Y785&lt;=0,Y785*-1)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9" t="str">
        <f>IF(C830&lt;0,"SALDO ADELANTADO","SALDO A FAVOR'")</f>
        <v>SALDO A FAVOR'</v>
      </c>
      <c r="Y834" s="10" t="b">
        <f>IF(C830&lt;=0,C830*-1)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10</v>
      </c>
      <c r="C835" s="10">
        <f>R843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10</v>
      </c>
      <c r="Y835" s="10">
        <f>AN843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11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11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12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12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13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13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14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14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15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15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16</v>
      </c>
      <c r="C841" s="10"/>
      <c r="E841" s="192" t="s">
        <v>7</v>
      </c>
      <c r="F841" s="193"/>
      <c r="G841" s="19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16</v>
      </c>
      <c r="Y841" s="10"/>
      <c r="AA841" s="192" t="s">
        <v>7</v>
      </c>
      <c r="AB841" s="193"/>
      <c r="AC841" s="19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1" t="s">
        <v>17</v>
      </c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1" t="s">
        <v>17</v>
      </c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92" t="s">
        <v>7</v>
      </c>
      <c r="O843" s="193"/>
      <c r="P843" s="193"/>
      <c r="Q843" s="194"/>
      <c r="R843" s="18">
        <f>SUM(R827:R842)</f>
        <v>0</v>
      </c>
      <c r="S843" s="3"/>
      <c r="V843" s="17"/>
      <c r="X843" s="12"/>
      <c r="Y843" s="10"/>
      <c r="AJ843" s="192" t="s">
        <v>7</v>
      </c>
      <c r="AK843" s="193"/>
      <c r="AL843" s="193"/>
      <c r="AM843" s="19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1"/>
      <c r="C852" s="10"/>
      <c r="V852" s="17"/>
      <c r="X852" s="11"/>
      <c r="Y852" s="10"/>
    </row>
    <row r="853" spans="2:27">
      <c r="B853" s="15" t="s">
        <v>18</v>
      </c>
      <c r="C853" s="16">
        <f>SUM(C834:C852)</f>
        <v>0</v>
      </c>
      <c r="D853" t="s">
        <v>22</v>
      </c>
      <c r="E853" t="s">
        <v>21</v>
      </c>
      <c r="V853" s="17"/>
      <c r="X853" s="15" t="s">
        <v>18</v>
      </c>
      <c r="Y853" s="16">
        <f>SUM(Y834:Y852)</f>
        <v>0</v>
      </c>
      <c r="Z853" t="s">
        <v>22</v>
      </c>
      <c r="AA853" t="s">
        <v>21</v>
      </c>
    </row>
    <row r="854" spans="2:27">
      <c r="E854" s="1" t="s">
        <v>19</v>
      </c>
      <c r="V854" s="17"/>
      <c r="AA854" s="1" t="s">
        <v>19</v>
      </c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  <c r="AC868" s="195" t="s">
        <v>29</v>
      </c>
      <c r="AD868" s="195"/>
      <c r="AE868" s="195"/>
    </row>
    <row r="869" spans="2:41" ht="15" customHeight="1">
      <c r="H869" s="76" t="s">
        <v>28</v>
      </c>
      <c r="I869" s="76"/>
      <c r="J869" s="76"/>
      <c r="V869" s="17"/>
      <c r="AC869" s="195"/>
      <c r="AD869" s="195"/>
      <c r="AE869" s="195"/>
    </row>
    <row r="870" spans="2:41" ht="15" customHeight="1">
      <c r="H870" s="76"/>
      <c r="I870" s="76"/>
      <c r="J870" s="76"/>
      <c r="V870" s="17"/>
      <c r="AC870" s="195"/>
      <c r="AD870" s="195"/>
      <c r="AE870" s="195"/>
    </row>
    <row r="871" spans="2:41">
      <c r="V871" s="17"/>
    </row>
    <row r="872" spans="2:41">
      <c r="V872" s="17"/>
    </row>
    <row r="873" spans="2:41" ht="23.25">
      <c r="B873" s="22" t="s">
        <v>71</v>
      </c>
      <c r="V873" s="17"/>
      <c r="X873" s="22" t="s">
        <v>71</v>
      </c>
    </row>
    <row r="874" spans="2:41" ht="23.25">
      <c r="B874" s="23" t="s">
        <v>32</v>
      </c>
      <c r="C874" s="20">
        <f>IF(X825="PAGADO",0,Y830)</f>
        <v>159.52874499999825</v>
      </c>
      <c r="E874" s="197" t="s">
        <v>20</v>
      </c>
      <c r="F874" s="197"/>
      <c r="G874" s="197"/>
      <c r="H874" s="197"/>
      <c r="V874" s="17"/>
      <c r="X874" s="23" t="s">
        <v>32</v>
      </c>
      <c r="Y874" s="20">
        <f>IF(B874="PAGADO",0,C879)</f>
        <v>159.52874499999825</v>
      </c>
      <c r="AA874" s="197" t="s">
        <v>20</v>
      </c>
      <c r="AB874" s="197"/>
      <c r="AC874" s="197"/>
      <c r="AD874" s="197"/>
    </row>
    <row r="875" spans="2:41">
      <c r="B875" s="1" t="s">
        <v>0</v>
      </c>
      <c r="C875" s="19">
        <f>H890</f>
        <v>0</v>
      </c>
      <c r="E875" s="2" t="s">
        <v>1</v>
      </c>
      <c r="F875" s="2" t="s">
        <v>2</v>
      </c>
      <c r="G875" s="2" t="s">
        <v>3</v>
      </c>
      <c r="H875" s="2" t="s">
        <v>4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2:41">
      <c r="C876" s="2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24</v>
      </c>
      <c r="C877" s="19">
        <f>IF(C874&gt;0,C874+C875,C875)</f>
        <v>159.52874499999825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IF(Y874&gt;0,Y875+Y874,Y875)</f>
        <v>159.52874499999825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" t="s">
        <v>9</v>
      </c>
      <c r="C878" s="20">
        <f>C901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Y901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6" t="s">
        <v>25</v>
      </c>
      <c r="C879" s="21">
        <f>C877-C878</f>
        <v>159.52874499999825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 t="s">
        <v>8</v>
      </c>
      <c r="Y879" s="21">
        <f>Y877-Y878</f>
        <v>159.52874499999825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ht="26.25">
      <c r="B880" s="198" t="str">
        <f>IF(C879&lt;0,"NO PAGAR","COBRAR")</f>
        <v>COBRAR</v>
      </c>
      <c r="C880" s="19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98" t="str">
        <f>IF(Y879&lt;0,"NO PAGAR","COBRAR")</f>
        <v>COBRAR</v>
      </c>
      <c r="Y880" s="19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90" t="s">
        <v>9</v>
      </c>
      <c r="C881" s="191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90" t="s">
        <v>9</v>
      </c>
      <c r="Y881" s="191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9" t="str">
        <f>IF(C915&lt;0,"SALDO A FAVOR","SALDO ADELANTAD0'")</f>
        <v>SALDO ADELANTAD0'</v>
      </c>
      <c r="C882" s="10" t="b">
        <f>IF(Y830&lt;=0,Y830*-1)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9" t="str">
        <f>IF(C879&lt;0,"SALDO ADELANTADO","SALDO A FAVOR'")</f>
        <v>SALDO A FAVOR'</v>
      </c>
      <c r="Y882" s="10" t="b">
        <f>IF(C879&lt;=0,C879*-1)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10</v>
      </c>
      <c r="C883" s="10">
        <f>R892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10</v>
      </c>
      <c r="Y883" s="10">
        <f>AN892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11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11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12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13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13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14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14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15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16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17</v>
      </c>
      <c r="C890" s="10"/>
      <c r="E890" s="192" t="s">
        <v>7</v>
      </c>
      <c r="F890" s="193"/>
      <c r="G890" s="194"/>
      <c r="H890" s="5">
        <f>SUM(H876:H889)</f>
        <v>0</v>
      </c>
      <c r="N890" s="3"/>
      <c r="O890" s="3"/>
      <c r="P890" s="3"/>
      <c r="Q890" s="3"/>
      <c r="R890" s="18"/>
      <c r="S890" s="3"/>
      <c r="V890" s="17"/>
      <c r="X890" s="11" t="s">
        <v>17</v>
      </c>
      <c r="Y890" s="10"/>
      <c r="AA890" s="192" t="s">
        <v>7</v>
      </c>
      <c r="AB890" s="193"/>
      <c r="AC890" s="194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13"/>
      <c r="F891" s="13"/>
      <c r="G891" s="13"/>
      <c r="N891" s="3"/>
      <c r="O891" s="3"/>
      <c r="P891" s="3"/>
      <c r="Q891" s="3"/>
      <c r="R891" s="18"/>
      <c r="S891" s="3"/>
      <c r="V891" s="17"/>
      <c r="X891" s="12"/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>
      <c r="B892" s="12"/>
      <c r="C892" s="10"/>
      <c r="N892" s="192" t="s">
        <v>7</v>
      </c>
      <c r="O892" s="193"/>
      <c r="P892" s="193"/>
      <c r="Q892" s="194"/>
      <c r="R892" s="18">
        <f>SUM(R876:R891)</f>
        <v>0</v>
      </c>
      <c r="S892" s="3"/>
      <c r="V892" s="17"/>
      <c r="X892" s="12"/>
      <c r="Y892" s="10"/>
      <c r="AJ892" s="192" t="s">
        <v>7</v>
      </c>
      <c r="AK892" s="193"/>
      <c r="AL892" s="193"/>
      <c r="AM892" s="194"/>
      <c r="AN892" s="18">
        <f>SUM(AN876:AN891)</f>
        <v>0</v>
      </c>
      <c r="AO892" s="3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E895" s="14"/>
      <c r="V895" s="17"/>
      <c r="X895" s="12"/>
      <c r="Y895" s="10"/>
      <c r="AA895" s="14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1"/>
      <c r="C900" s="10"/>
      <c r="V900" s="17"/>
      <c r="X900" s="11"/>
      <c r="Y900" s="10"/>
    </row>
    <row r="901" spans="1:43">
      <c r="B901" s="15" t="s">
        <v>18</v>
      </c>
      <c r="C901" s="16">
        <f>SUM(C882:C900)</f>
        <v>0</v>
      </c>
      <c r="V901" s="17"/>
      <c r="X901" s="15" t="s">
        <v>18</v>
      </c>
      <c r="Y901" s="16">
        <f>SUM(Y882:Y900)</f>
        <v>0</v>
      </c>
    </row>
    <row r="902" spans="1:43">
      <c r="D902" t="s">
        <v>22</v>
      </c>
      <c r="E902" t="s">
        <v>21</v>
      </c>
      <c r="V902" s="17"/>
      <c r="Z902" t="s">
        <v>22</v>
      </c>
      <c r="AA902" t="s">
        <v>21</v>
      </c>
    </row>
    <row r="903" spans="1:43">
      <c r="E903" s="1" t="s">
        <v>19</v>
      </c>
      <c r="V903" s="17"/>
      <c r="AA903" s="1" t="s">
        <v>19</v>
      </c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2:41">
      <c r="V913" s="17"/>
    </row>
    <row r="914" spans="2:41" ht="15" customHeight="1">
      <c r="H914" s="76" t="s">
        <v>30</v>
      </c>
      <c r="I914" s="76"/>
      <c r="J914" s="76"/>
      <c r="V914" s="17"/>
      <c r="AA914" s="196" t="s">
        <v>31</v>
      </c>
      <c r="AB914" s="196"/>
      <c r="AC914" s="196"/>
    </row>
    <row r="915" spans="2:41" ht="15" customHeight="1">
      <c r="H915" s="76"/>
      <c r="I915" s="76"/>
      <c r="J915" s="76"/>
      <c r="V915" s="17"/>
      <c r="AA915" s="196"/>
      <c r="AB915" s="196"/>
      <c r="AC915" s="196"/>
    </row>
    <row r="916" spans="2:41">
      <c r="V916" s="17"/>
    </row>
    <row r="917" spans="2:41">
      <c r="V917" s="17"/>
    </row>
    <row r="918" spans="2:41" ht="23.25">
      <c r="B918" s="24" t="s">
        <v>73</v>
      </c>
      <c r="V918" s="17"/>
      <c r="X918" s="22" t="s">
        <v>71</v>
      </c>
    </row>
    <row r="919" spans="2:41" ht="23.25">
      <c r="B919" s="23" t="s">
        <v>32</v>
      </c>
      <c r="C919" s="20">
        <f>IF(X874="PAGADO",0,C879)</f>
        <v>159.52874499999825</v>
      </c>
      <c r="E919" s="197" t="s">
        <v>20</v>
      </c>
      <c r="F919" s="197"/>
      <c r="G919" s="197"/>
      <c r="H919" s="197"/>
      <c r="V919" s="17"/>
      <c r="X919" s="23" t="s">
        <v>32</v>
      </c>
      <c r="Y919" s="20">
        <f>IF(B1719="PAGADO",0,C924)</f>
        <v>159.52874499999825</v>
      </c>
      <c r="AA919" s="197" t="s">
        <v>20</v>
      </c>
      <c r="AB919" s="197"/>
      <c r="AC919" s="197"/>
      <c r="AD919" s="197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159.52874499999825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IF(Y919&gt;0,Y919+Y920,Y920)</f>
        <v>159.52874499999825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C947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Y947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26</v>
      </c>
      <c r="C924" s="21">
        <f>C922-C923</f>
        <v>159.52874499999825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27</v>
      </c>
      <c r="Y924" s="21">
        <f>Y922-Y923</f>
        <v>159.52874499999825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6"/>
      <c r="C925" s="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9" t="str">
        <f>IF(Y924&lt;0,"NO PAGAR","COBRAR'")</f>
        <v>COBRAR'</v>
      </c>
      <c r="Y925" s="19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ht="23.25">
      <c r="B926" s="199" t="str">
        <f>IF(C924&lt;0,"NO PAGAR","COBRAR'")</f>
        <v>COBRAR'</v>
      </c>
      <c r="C926" s="19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/>
      <c r="Y926" s="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90" t="s">
        <v>9</v>
      </c>
      <c r="C927" s="19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0" t="s">
        <v>9</v>
      </c>
      <c r="Y927" s="19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9" t="str">
        <f>IF(Y879&lt;0,"SALDO ADELANTADO","SALDO A FAVOR '")</f>
        <v>SALDO A FAVOR '</v>
      </c>
      <c r="C928" s="10" t="b">
        <f>IF(Y879&lt;=0,Y879*-1)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9" t="str">
        <f>IF(C924&lt;0,"SALDO ADELANTADO","SALDO A FAVOR'")</f>
        <v>SALDO A FAVOR'</v>
      </c>
      <c r="Y928" s="10" t="b">
        <f>IF(C924&lt;=0,C924*-1)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10</v>
      </c>
      <c r="C929" s="10">
        <f>R937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10</v>
      </c>
      <c r="Y929" s="10">
        <f>AN937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11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11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12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12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13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13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14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14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15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15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16</v>
      </c>
      <c r="C935" s="10"/>
      <c r="E935" s="192" t="s">
        <v>7</v>
      </c>
      <c r="F935" s="193"/>
      <c r="G935" s="19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16</v>
      </c>
      <c r="Y935" s="10"/>
      <c r="AA935" s="192" t="s">
        <v>7</v>
      </c>
      <c r="AB935" s="193"/>
      <c r="AC935" s="19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1" t="s">
        <v>17</v>
      </c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1" t="s">
        <v>17</v>
      </c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92" t="s">
        <v>7</v>
      </c>
      <c r="O937" s="193"/>
      <c r="P937" s="193"/>
      <c r="Q937" s="194"/>
      <c r="R937" s="18">
        <f>SUM(R921:R936)</f>
        <v>0</v>
      </c>
      <c r="S937" s="3"/>
      <c r="V937" s="17"/>
      <c r="X937" s="12"/>
      <c r="Y937" s="10"/>
      <c r="AJ937" s="192" t="s">
        <v>7</v>
      </c>
      <c r="AK937" s="193"/>
      <c r="AL937" s="193"/>
      <c r="AM937" s="19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1"/>
      <c r="C946" s="10"/>
      <c r="V946" s="17"/>
      <c r="X946" s="11"/>
      <c r="Y946" s="10"/>
    </row>
    <row r="947" spans="2:27">
      <c r="B947" s="15" t="s">
        <v>18</v>
      </c>
      <c r="C947" s="16">
        <f>SUM(C928:C946)</f>
        <v>0</v>
      </c>
      <c r="D947" t="s">
        <v>22</v>
      </c>
      <c r="E947" t="s">
        <v>21</v>
      </c>
      <c r="V947" s="17"/>
      <c r="X947" s="15" t="s">
        <v>18</v>
      </c>
      <c r="Y947" s="16">
        <f>SUM(Y928:Y946)</f>
        <v>0</v>
      </c>
      <c r="Z947" t="s">
        <v>22</v>
      </c>
      <c r="AA947" t="s">
        <v>21</v>
      </c>
    </row>
    <row r="948" spans="2:27">
      <c r="E948" s="1" t="s">
        <v>19</v>
      </c>
      <c r="V948" s="17"/>
      <c r="AA948" s="1" t="s">
        <v>19</v>
      </c>
    </row>
    <row r="949" spans="2:27">
      <c r="V949" s="17"/>
    </row>
    <row r="950" spans="2:27">
      <c r="V950" s="17"/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  <c r="AC961" s="195" t="s">
        <v>29</v>
      </c>
      <c r="AD961" s="195"/>
      <c r="AE961" s="195"/>
    </row>
    <row r="962" spans="2:41" ht="15" customHeight="1">
      <c r="H962" s="76" t="s">
        <v>28</v>
      </c>
      <c r="I962" s="76"/>
      <c r="J962" s="76"/>
      <c r="V962" s="17"/>
      <c r="AC962" s="195"/>
      <c r="AD962" s="195"/>
      <c r="AE962" s="195"/>
    </row>
    <row r="963" spans="2:41" ht="15" customHeight="1">
      <c r="H963" s="76"/>
      <c r="I963" s="76"/>
      <c r="J963" s="76"/>
      <c r="V963" s="17"/>
      <c r="AC963" s="195"/>
      <c r="AD963" s="195"/>
      <c r="AE963" s="195"/>
    </row>
    <row r="964" spans="2:41">
      <c r="V964" s="17"/>
    </row>
    <row r="965" spans="2:41">
      <c r="V965" s="17"/>
    </row>
    <row r="966" spans="2:41" ht="23.25">
      <c r="B966" s="22" t="s">
        <v>72</v>
      </c>
      <c r="V966" s="17"/>
      <c r="X966" s="22" t="s">
        <v>74</v>
      </c>
    </row>
    <row r="967" spans="2:41" ht="23.25">
      <c r="B967" s="23" t="s">
        <v>32</v>
      </c>
      <c r="C967" s="20">
        <f>IF(X919="PAGADO",0,Y924)</f>
        <v>159.52874499999825</v>
      </c>
      <c r="E967" s="197" t="s">
        <v>20</v>
      </c>
      <c r="F967" s="197"/>
      <c r="G967" s="197"/>
      <c r="H967" s="197"/>
      <c r="V967" s="17"/>
      <c r="X967" s="23" t="s">
        <v>32</v>
      </c>
      <c r="Y967" s="20">
        <f>IF(B967="PAGADO",0,C972)</f>
        <v>159.52874499999825</v>
      </c>
      <c r="AA967" s="197" t="s">
        <v>20</v>
      </c>
      <c r="AB967" s="197"/>
      <c r="AC967" s="197"/>
      <c r="AD967" s="197"/>
    </row>
    <row r="968" spans="2:41">
      <c r="B968" s="1" t="s">
        <v>0</v>
      </c>
      <c r="C968" s="19">
        <f>H983</f>
        <v>0</v>
      </c>
      <c r="E968" s="2" t="s">
        <v>1</v>
      </c>
      <c r="F968" s="2" t="s">
        <v>2</v>
      </c>
      <c r="G968" s="2" t="s">
        <v>3</v>
      </c>
      <c r="H968" s="2" t="s">
        <v>4</v>
      </c>
      <c r="N968" s="2" t="s">
        <v>1</v>
      </c>
      <c r="O968" s="2" t="s">
        <v>5</v>
      </c>
      <c r="P968" s="2" t="s">
        <v>4</v>
      </c>
      <c r="Q968" s="2" t="s">
        <v>6</v>
      </c>
      <c r="R968" s="2" t="s">
        <v>7</v>
      </c>
      <c r="S968" s="3"/>
      <c r="V968" s="17"/>
      <c r="X968" s="1" t="s">
        <v>0</v>
      </c>
      <c r="Y968" s="19">
        <f>AD983</f>
        <v>0</v>
      </c>
      <c r="AA968" s="2" t="s">
        <v>1</v>
      </c>
      <c r="AB968" s="2" t="s">
        <v>2</v>
      </c>
      <c r="AC968" s="2" t="s">
        <v>3</v>
      </c>
      <c r="AD968" s="2" t="s">
        <v>4</v>
      </c>
      <c r="AJ968" s="2" t="s">
        <v>1</v>
      </c>
      <c r="AK968" s="2" t="s">
        <v>5</v>
      </c>
      <c r="AL968" s="2" t="s">
        <v>4</v>
      </c>
      <c r="AM968" s="2" t="s">
        <v>6</v>
      </c>
      <c r="AN968" s="2" t="s">
        <v>7</v>
      </c>
      <c r="AO968" s="3"/>
    </row>
    <row r="969" spans="2:41">
      <c r="C969" s="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Y969" s="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24</v>
      </c>
      <c r="C970" s="19">
        <f>IF(C967&gt;0,C967+C968,C968)</f>
        <v>159.52874499999825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24</v>
      </c>
      <c r="Y970" s="19">
        <f>IF(Y967&gt;0,Y967+Y968,Y968)</f>
        <v>159.52874499999825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" t="s">
        <v>9</v>
      </c>
      <c r="C971" s="20">
        <f>C994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" t="s">
        <v>9</v>
      </c>
      <c r="Y971" s="20">
        <f>Y994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6" t="s">
        <v>25</v>
      </c>
      <c r="C972" s="21">
        <f>C970-C971</f>
        <v>159.52874499999825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6" t="s">
        <v>8</v>
      </c>
      <c r="Y972" s="21">
        <f>Y970-Y971</f>
        <v>159.52874499999825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6.25">
      <c r="B973" s="198" t="str">
        <f>IF(C972&lt;0,"NO PAGAR","COBRAR")</f>
        <v>COBRAR</v>
      </c>
      <c r="C973" s="198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98" t="str">
        <f>IF(Y972&lt;0,"NO PAGAR","COBRAR")</f>
        <v>COBRAR</v>
      </c>
      <c r="Y973" s="19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90" t="s">
        <v>9</v>
      </c>
      <c r="C974" s="191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90" t="s">
        <v>9</v>
      </c>
      <c r="Y974" s="19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IF(C1008&lt;0,"SALDO A FAVOR","SALDO ADELANTAD0'")</f>
        <v>SALDO ADELANTAD0'</v>
      </c>
      <c r="C975" s="10" t="b">
        <f>IF(Y919&lt;=0,Y919*-1)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IF(C972&lt;0,"SALDO ADELANTADO","SALDO A FAVOR'")</f>
        <v>SALDO A FAVOR'</v>
      </c>
      <c r="Y975" s="10" t="b">
        <f>IF(C972&lt;=0,C972*-1)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92" t="s">
        <v>7</v>
      </c>
      <c r="F983" s="193"/>
      <c r="G983" s="194"/>
      <c r="H983" s="5">
        <f>SUM(H969:H982)</f>
        <v>0</v>
      </c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92" t="s">
        <v>7</v>
      </c>
      <c r="AB983" s="193"/>
      <c r="AC983" s="194"/>
      <c r="AD983" s="5">
        <f>SUM(AD969:AD982)</f>
        <v>0</v>
      </c>
      <c r="AJ983" s="3"/>
      <c r="AK983" s="3"/>
      <c r="AL983" s="3"/>
      <c r="AM983" s="3"/>
      <c r="AN983" s="18"/>
      <c r="AO983" s="3"/>
    </row>
    <row r="984" spans="2:41">
      <c r="B984" s="12"/>
      <c r="C984" s="10"/>
      <c r="E984" s="13"/>
      <c r="F984" s="13"/>
      <c r="G984" s="13"/>
      <c r="N984" s="3"/>
      <c r="O984" s="3"/>
      <c r="P984" s="3"/>
      <c r="Q984" s="3"/>
      <c r="R984" s="18"/>
      <c r="S984" s="3"/>
      <c r="V984" s="17"/>
      <c r="X984" s="12"/>
      <c r="Y984" s="10"/>
      <c r="AA984" s="13"/>
      <c r="AB984" s="13"/>
      <c r="AC984" s="13"/>
      <c r="AJ984" s="3"/>
      <c r="AK984" s="3"/>
      <c r="AL984" s="3"/>
      <c r="AM984" s="3"/>
      <c r="AN984" s="18"/>
      <c r="AO984" s="3"/>
    </row>
    <row r="985" spans="2:41">
      <c r="B985" s="12"/>
      <c r="C985" s="10"/>
      <c r="N985" s="192" t="s">
        <v>7</v>
      </c>
      <c r="O985" s="193"/>
      <c r="P985" s="193"/>
      <c r="Q985" s="194"/>
      <c r="R985" s="18">
        <f>SUM(R969:R984)</f>
        <v>0</v>
      </c>
      <c r="S985" s="3"/>
      <c r="V985" s="17"/>
      <c r="X985" s="12"/>
      <c r="Y985" s="10"/>
      <c r="AJ985" s="192" t="s">
        <v>7</v>
      </c>
      <c r="AK985" s="193"/>
      <c r="AL985" s="193"/>
      <c r="AM985" s="194"/>
      <c r="AN985" s="18">
        <f>SUM(AN969:AN984)</f>
        <v>0</v>
      </c>
      <c r="AO985" s="3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E988" s="14"/>
      <c r="V988" s="17"/>
      <c r="X988" s="12"/>
      <c r="Y988" s="10"/>
      <c r="AA988" s="14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1"/>
      <c r="C993" s="10"/>
      <c r="V993" s="17"/>
      <c r="X993" s="11"/>
      <c r="Y993" s="10"/>
    </row>
    <row r="994" spans="1:43">
      <c r="B994" s="15" t="s">
        <v>18</v>
      </c>
      <c r="C994" s="16">
        <f>SUM(C975:C993)</f>
        <v>0</v>
      </c>
      <c r="V994" s="17"/>
      <c r="X994" s="15" t="s">
        <v>18</v>
      </c>
      <c r="Y994" s="16">
        <f>SUM(Y975:Y993)</f>
        <v>0</v>
      </c>
    </row>
    <row r="995" spans="1:43">
      <c r="D995" t="s">
        <v>22</v>
      </c>
      <c r="E995" t="s">
        <v>21</v>
      </c>
      <c r="V995" s="17"/>
      <c r="Z995" t="s">
        <v>22</v>
      </c>
      <c r="AA995" t="s">
        <v>21</v>
      </c>
    </row>
    <row r="996" spans="1:43">
      <c r="E996" s="1" t="s">
        <v>19</v>
      </c>
      <c r="V996" s="17"/>
      <c r="AA996" s="1" t="s">
        <v>19</v>
      </c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V1006" s="17"/>
    </row>
    <row r="1007" spans="1:43" ht="15" customHeight="1">
      <c r="H1007" s="76" t="s">
        <v>30</v>
      </c>
      <c r="I1007" s="76"/>
      <c r="J1007" s="76"/>
      <c r="V1007" s="17"/>
      <c r="AA1007" s="196" t="s">
        <v>31</v>
      </c>
      <c r="AB1007" s="196"/>
      <c r="AC1007" s="196"/>
    </row>
    <row r="1008" spans="1:43" ht="15" customHeight="1">
      <c r="H1008" s="76"/>
      <c r="I1008" s="76"/>
      <c r="J1008" s="76"/>
      <c r="V1008" s="17"/>
      <c r="AA1008" s="196"/>
      <c r="AB1008" s="196"/>
      <c r="AC1008" s="196"/>
    </row>
    <row r="1009" spans="2:41">
      <c r="V1009" s="17"/>
    </row>
    <row r="1010" spans="2:41">
      <c r="V1010" s="17"/>
    </row>
    <row r="1011" spans="2:41" ht="23.25">
      <c r="B1011" s="24" t="s">
        <v>72</v>
      </c>
      <c r="V1011" s="17"/>
      <c r="X1011" s="22" t="s">
        <v>72</v>
      </c>
    </row>
    <row r="1012" spans="2:41" ht="23.25">
      <c r="B1012" s="23" t="s">
        <v>32</v>
      </c>
      <c r="C1012" s="20">
        <f>IF(X967="PAGADO",0,C972)</f>
        <v>159.52874499999825</v>
      </c>
      <c r="E1012" s="197" t="s">
        <v>20</v>
      </c>
      <c r="F1012" s="197"/>
      <c r="G1012" s="197"/>
      <c r="H1012" s="197"/>
      <c r="V1012" s="17"/>
      <c r="X1012" s="23" t="s">
        <v>32</v>
      </c>
      <c r="Y1012" s="20">
        <f>IF(B1812="PAGADO",0,C1017)</f>
        <v>159.52874499999825</v>
      </c>
      <c r="AA1012" s="197" t="s">
        <v>20</v>
      </c>
      <c r="AB1012" s="197"/>
      <c r="AC1012" s="197"/>
      <c r="AD1012" s="197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159.52874499999825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159.52874499999825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C1040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Y1040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26</v>
      </c>
      <c r="C1017" s="21">
        <f>C1015-C1016</f>
        <v>159.52874499999825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27</v>
      </c>
      <c r="Y1017" s="21">
        <f>Y1015-Y1016</f>
        <v>159.52874499999825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6"/>
      <c r="C1018" s="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9" t="str">
        <f>IF(Y1017&lt;0,"NO PAGAR","COBRAR'")</f>
        <v>COBRAR'</v>
      </c>
      <c r="Y1018" s="19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ht="23.25">
      <c r="B1019" s="199" t="str">
        <f>IF(C1017&lt;0,"NO PAGAR","COBRAR'")</f>
        <v>COBRAR'</v>
      </c>
      <c r="C1019" s="19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/>
      <c r="Y1019" s="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90" t="s">
        <v>9</v>
      </c>
      <c r="C1020" s="19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0" t="s">
        <v>9</v>
      </c>
      <c r="Y1020" s="19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9" t="str">
        <f>IF(Y972&lt;0,"SALDO ADELANTADO","SALDO A FAVOR '")</f>
        <v>SALDO A FAVOR '</v>
      </c>
      <c r="C1021" s="10" t="b">
        <f>IF(Y972&lt;=0,Y972*-1)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9" t="str">
        <f>IF(C1017&lt;0,"SALDO ADELANTADO","SALDO A FAVOR'")</f>
        <v>SALDO A FAVOR'</v>
      </c>
      <c r="Y1021" s="10" t="b">
        <f>IF(C1017&lt;=0,C1017*-1)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10</v>
      </c>
      <c r="C1022" s="10">
        <f>R1030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10</v>
      </c>
      <c r="Y1022" s="10">
        <f>AN1030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11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11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12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12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13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13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14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14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15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15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16</v>
      </c>
      <c r="C1028" s="10"/>
      <c r="E1028" s="192" t="s">
        <v>7</v>
      </c>
      <c r="F1028" s="193"/>
      <c r="G1028" s="19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16</v>
      </c>
      <c r="Y1028" s="10"/>
      <c r="AA1028" s="192" t="s">
        <v>7</v>
      </c>
      <c r="AB1028" s="193"/>
      <c r="AC1028" s="19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1" t="s">
        <v>17</v>
      </c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1" t="s">
        <v>17</v>
      </c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92" t="s">
        <v>7</v>
      </c>
      <c r="O1030" s="193"/>
      <c r="P1030" s="193"/>
      <c r="Q1030" s="194"/>
      <c r="R1030" s="18">
        <f>SUM(R1014:R1029)</f>
        <v>0</v>
      </c>
      <c r="S1030" s="3"/>
      <c r="V1030" s="17"/>
      <c r="X1030" s="12"/>
      <c r="Y1030" s="10"/>
      <c r="AJ1030" s="192" t="s">
        <v>7</v>
      </c>
      <c r="AK1030" s="193"/>
      <c r="AL1030" s="193"/>
      <c r="AM1030" s="19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1"/>
      <c r="C1039" s="10"/>
      <c r="V1039" s="17"/>
      <c r="X1039" s="11"/>
      <c r="Y1039" s="10"/>
    </row>
    <row r="1040" spans="2:41">
      <c r="B1040" s="15" t="s">
        <v>18</v>
      </c>
      <c r="C1040" s="16">
        <f>SUM(C1021:C1039)</f>
        <v>0</v>
      </c>
      <c r="D1040" t="s">
        <v>22</v>
      </c>
      <c r="E1040" t="s">
        <v>21</v>
      </c>
      <c r="V1040" s="17"/>
      <c r="X1040" s="15" t="s">
        <v>18</v>
      </c>
      <c r="Y1040" s="16">
        <f>SUM(Y1021:Y1039)</f>
        <v>0</v>
      </c>
      <c r="Z1040" t="s">
        <v>22</v>
      </c>
      <c r="AA1040" t="s">
        <v>21</v>
      </c>
    </row>
    <row r="1041" spans="5:27">
      <c r="E1041" s="1" t="s">
        <v>19</v>
      </c>
      <c r="V1041" s="17"/>
      <c r="AA1041" s="1" t="s">
        <v>19</v>
      </c>
    </row>
    <row r="1042" spans="5:27">
      <c r="V1042" s="17"/>
    </row>
    <row r="1043" spans="5:27">
      <c r="V1043" s="17"/>
    </row>
    <row r="1044" spans="5:27">
      <c r="V1044" s="17"/>
    </row>
    <row r="1045" spans="5:27">
      <c r="V1045" s="17"/>
    </row>
    <row r="1046" spans="5:27">
      <c r="V1046" s="17"/>
    </row>
    <row r="1047" spans="5:27">
      <c r="V1047" s="17"/>
    </row>
    <row r="1048" spans="5:27">
      <c r="V1048" s="17"/>
    </row>
    <row r="1049" spans="5:27">
      <c r="V1049" s="17"/>
    </row>
    <row r="1050" spans="5:27">
      <c r="V1050" s="17"/>
    </row>
    <row r="1051" spans="5:27">
      <c r="V1051" s="17"/>
    </row>
    <row r="1052" spans="5:27">
      <c r="V1052" s="17"/>
    </row>
    <row r="1053" spans="5:27">
      <c r="V1053" s="17"/>
    </row>
    <row r="1054" spans="5:27">
      <c r="V1054" s="17"/>
    </row>
    <row r="1055" spans="5:27">
      <c r="V1055" s="17"/>
    </row>
    <row r="1056" spans="5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</sheetData>
  <mergeCells count="277">
    <mergeCell ref="E1028:G1028"/>
    <mergeCell ref="AA1028:AC1028"/>
    <mergeCell ref="N1030:Q1030"/>
    <mergeCell ref="AJ1030:AM1030"/>
    <mergeCell ref="E1012:H1012"/>
    <mergeCell ref="AA1012:AD1012"/>
    <mergeCell ref="X1018:Y1018"/>
    <mergeCell ref="B1019:C1019"/>
    <mergeCell ref="B1020:C1020"/>
    <mergeCell ref="X1020:Y1020"/>
    <mergeCell ref="E983:G983"/>
    <mergeCell ref="AA983:AC983"/>
    <mergeCell ref="N985:Q985"/>
    <mergeCell ref="AJ985:AM985"/>
    <mergeCell ref="AA1007:AC1008"/>
    <mergeCell ref="E967:H967"/>
    <mergeCell ref="AA967:AD967"/>
    <mergeCell ref="B973:C973"/>
    <mergeCell ref="X973:Y973"/>
    <mergeCell ref="B974:C974"/>
    <mergeCell ref="X974:Y974"/>
    <mergeCell ref="E935:G935"/>
    <mergeCell ref="AA935:AC935"/>
    <mergeCell ref="N937:Q937"/>
    <mergeCell ref="AJ937:AM937"/>
    <mergeCell ref="AC961:AE963"/>
    <mergeCell ref="E919:H919"/>
    <mergeCell ref="AA919:AD919"/>
    <mergeCell ref="X925:Y925"/>
    <mergeCell ref="B926:C926"/>
    <mergeCell ref="B927:C927"/>
    <mergeCell ref="X927:Y927"/>
    <mergeCell ref="E890:G890"/>
    <mergeCell ref="AA890:AC890"/>
    <mergeCell ref="N892:Q892"/>
    <mergeCell ref="AJ892:AM892"/>
    <mergeCell ref="AA914:AC915"/>
    <mergeCell ref="E874:H874"/>
    <mergeCell ref="AA874:AD874"/>
    <mergeCell ref="B880:C880"/>
    <mergeCell ref="X880:Y880"/>
    <mergeCell ref="B881:C881"/>
    <mergeCell ref="X881:Y881"/>
    <mergeCell ref="E841:G841"/>
    <mergeCell ref="AA841:AC841"/>
    <mergeCell ref="N843:Q843"/>
    <mergeCell ref="AJ843:AM843"/>
    <mergeCell ref="AC868:AE870"/>
    <mergeCell ref="E825:H825"/>
    <mergeCell ref="AA825:AD825"/>
    <mergeCell ref="X831:Y831"/>
    <mergeCell ref="B832:C832"/>
    <mergeCell ref="B833:C833"/>
    <mergeCell ref="X833:Y833"/>
    <mergeCell ref="E796:G796"/>
    <mergeCell ref="AA796:AC796"/>
    <mergeCell ref="N798:Q798"/>
    <mergeCell ref="AJ798:AM798"/>
    <mergeCell ref="AA820:AC821"/>
    <mergeCell ref="E780:H780"/>
    <mergeCell ref="AA780:AD780"/>
    <mergeCell ref="B786:C786"/>
    <mergeCell ref="X786:Y786"/>
    <mergeCell ref="B787:C787"/>
    <mergeCell ref="X787:Y787"/>
    <mergeCell ref="E748:G748"/>
    <mergeCell ref="AA748:AC748"/>
    <mergeCell ref="N750:Q750"/>
    <mergeCell ref="AJ750:AM750"/>
    <mergeCell ref="AC774:AE776"/>
    <mergeCell ref="E732:H732"/>
    <mergeCell ref="AA732:AD732"/>
    <mergeCell ref="X738:Y738"/>
    <mergeCell ref="B739:C739"/>
    <mergeCell ref="B740:C740"/>
    <mergeCell ref="X740:Y74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0"/>
  <sheetViews>
    <sheetView topLeftCell="A768" zoomScale="82" zoomScaleNormal="82" workbookViewId="0">
      <selection activeCell="C783" sqref="C78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316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NO PAGAR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NO PAGAR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9" t="str">
        <f>IF(Y150&lt;0,"NO PAGAR","COBRAR'")</f>
        <v>NO PAGAR</v>
      </c>
      <c r="Y151" s="19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9" t="str">
        <f>IF(C150&lt;0,"NO PAGAR","COBRAR'")</f>
        <v>NO PAGAR</v>
      </c>
      <c r="C152" s="19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5" t="s">
        <v>29</v>
      </c>
      <c r="AD188" s="195"/>
      <c r="AE188" s="195"/>
    </row>
    <row r="189" spans="8:31">
      <c r="H189" s="196" t="s">
        <v>28</v>
      </c>
      <c r="I189" s="196"/>
      <c r="J189" s="196"/>
      <c r="V189" s="17"/>
      <c r="AC189" s="195"/>
      <c r="AD189" s="195"/>
      <c r="AE189" s="195"/>
    </row>
    <row r="190" spans="8:31">
      <c r="H190" s="196"/>
      <c r="I190" s="196"/>
      <c r="J190" s="196"/>
      <c r="V190" s="17"/>
      <c r="AC190" s="195"/>
      <c r="AD190" s="195"/>
      <c r="AE190" s="19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360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8" t="str">
        <f>IF(C199&lt;0,"NO PAGAR","COBRAR")</f>
        <v>COBRAR</v>
      </c>
      <c r="C200" s="19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8" t="str">
        <f>IF(Y199&lt;0,"NO PAGAR","COBRAR")</f>
        <v>NO PAGAR</v>
      </c>
      <c r="Y200" s="19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360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9" t="str">
        <f>IF(Y244&lt;0,"NO PAGAR","COBRAR'")</f>
        <v>NO PAGAR</v>
      </c>
      <c r="Y245" s="19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9" t="str">
        <f>IF(C244&lt;0,"NO PAGAR","COBRAR'")</f>
        <v>NO PAGAR</v>
      </c>
      <c r="C246" s="19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5" t="s">
        <v>29</v>
      </c>
      <c r="AD280" s="195"/>
      <c r="AE280" s="195"/>
    </row>
    <row r="281" spans="2:41">
      <c r="H281" s="196" t="s">
        <v>28</v>
      </c>
      <c r="I281" s="196"/>
      <c r="J281" s="196"/>
      <c r="V281" s="17"/>
      <c r="AC281" s="195"/>
      <c r="AD281" s="195"/>
      <c r="AE281" s="195"/>
    </row>
    <row r="282" spans="2:41">
      <c r="H282" s="196"/>
      <c r="I282" s="196"/>
      <c r="J282" s="196"/>
      <c r="V282" s="17"/>
      <c r="AC282" s="195"/>
      <c r="AD282" s="195"/>
      <c r="AE282" s="19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360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360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8" t="str">
        <f>IF(C291&lt;0,"NO PAGAR","COBRAR")</f>
        <v>NO PAGAR</v>
      </c>
      <c r="C292" s="19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8" t="str">
        <f>IF(Y291&lt;0,"NO PAGAR","COBRAR")</f>
        <v>NO PAGAR</v>
      </c>
      <c r="Y292" s="19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360</v>
      </c>
      <c r="F331" s="197"/>
      <c r="G331" s="197"/>
      <c r="H331" s="197"/>
      <c r="V331" s="17"/>
      <c r="X331" s="23" t="s">
        <v>32</v>
      </c>
      <c r="Y331" s="20">
        <f>IF(B1090="PAGADO",0,C336)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9" t="str">
        <f>IF(Y336&lt;0,"NO PAGAR","COBRAR'")</f>
        <v>NO PAGAR</v>
      </c>
      <c r="Y337" s="19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9" t="str">
        <f>IF(C336&lt;0,"NO PAGAR","COBRAR'")</f>
        <v>NO PAGAR</v>
      </c>
      <c r="C338" s="199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09" t="s">
        <v>64</v>
      </c>
      <c r="AB376" s="203" t="s">
        <v>29</v>
      </c>
      <c r="AC376" s="203"/>
      <c r="AD376" s="203"/>
    </row>
    <row r="377" spans="2:41">
      <c r="V377" s="17"/>
      <c r="X377" s="209"/>
      <c r="AB377" s="203"/>
      <c r="AC377" s="203"/>
      <c r="AD377" s="203"/>
    </row>
    <row r="378" spans="2:41" ht="23.25">
      <c r="B378" s="22" t="s">
        <v>64</v>
      </c>
      <c r="V378" s="17"/>
      <c r="X378" s="209"/>
      <c r="AB378" s="203"/>
      <c r="AC378" s="203"/>
      <c r="AD378" s="203"/>
    </row>
    <row r="379" spans="2:41" ht="23.25">
      <c r="B379" s="23" t="s">
        <v>32</v>
      </c>
      <c r="C379" s="20">
        <f>IF(X331="PAGADO",0,Y336)</f>
        <v>-852.37000000000012</v>
      </c>
      <c r="E379" s="197" t="s">
        <v>360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8" t="str">
        <f>IF(C384&lt;0,"NO PAGAR","COBRAR")</f>
        <v>NO PAGAR</v>
      </c>
      <c r="C385" s="19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NO PAGAR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360</v>
      </c>
      <c r="F418" s="197"/>
      <c r="G418" s="197"/>
      <c r="H418" s="197"/>
      <c r="V418" s="17"/>
      <c r="X418" s="23" t="s">
        <v>32</v>
      </c>
      <c r="Y418" s="20">
        <f>IF(B1183="PAGADO",0,C423)</f>
        <v>-980.52000000000021</v>
      </c>
      <c r="AA418" s="197" t="s">
        <v>843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9" t="str">
        <f>IF(Y423&lt;0,"NO PAGAR","COBRAR'")</f>
        <v>NO PAGAR</v>
      </c>
      <c r="Y424" s="199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9" t="str">
        <f>IF(C423&lt;0,"NO PAGAR","COBRAR'")</f>
        <v>NO PAGAR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5" t="s">
        <v>29</v>
      </c>
      <c r="AD458" s="195"/>
      <c r="AE458" s="19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5"/>
      <c r="AD459" s="195"/>
      <c r="AE459" s="195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5"/>
      <c r="AD460" s="195"/>
      <c r="AE460" s="195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360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8" t="str">
        <f>IF(C469&lt;0,"NO PAGAR","COBRAR")</f>
        <v>NO PAGAR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NO PAGAR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914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IF(B1280="PAGADO",0,C508)</f>
        <v>-237.65000000000032</v>
      </c>
      <c r="AA503" s="197" t="s">
        <v>360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9" t="str">
        <f>IF(Y508&lt;0,"NO PAGAR","COBRAR'")</f>
        <v>NO PAGAR</v>
      </c>
      <c r="Y509" s="19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9" t="str">
        <f>IF(C508&lt;0,"NO PAGAR","COBRAR'")</f>
        <v>NO PAGAR</v>
      </c>
      <c r="C510" s="19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8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360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8" t="str">
        <f>IF(C555&lt;0,"NO PAGAR","COBRAR")</f>
        <v>NO PAGAR</v>
      </c>
      <c r="C556" s="19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8" t="str">
        <f>IF(Y555&lt;0,"NO PAGAR","COBRAR")</f>
        <v>NO PAGAR</v>
      </c>
      <c r="Y556" s="19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IF(B1379="PAGADO",0,C594)</f>
        <v>-95.040000000000191</v>
      </c>
      <c r="AA589" s="197" t="s">
        <v>360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9" t="str">
        <f>IF(Y594&lt;0,"NO PAGAR","COBRAR'")</f>
        <v>NO PAGAR</v>
      </c>
      <c r="Y595" s="199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9" t="str">
        <f>IF(C594&lt;0,"NO PAGAR","COBRAR'")</f>
        <v>NO PAGAR</v>
      </c>
      <c r="C596" s="19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5" t="s">
        <v>29</v>
      </c>
      <c r="AD625" s="195"/>
      <c r="AE625" s="195"/>
    </row>
    <row r="626" spans="2:41">
      <c r="H626" s="196" t="s">
        <v>28</v>
      </c>
      <c r="I626" s="196"/>
      <c r="J626" s="196"/>
      <c r="V626" s="17"/>
      <c r="AC626" s="195"/>
      <c r="AD626" s="195"/>
      <c r="AE626" s="195"/>
    </row>
    <row r="627" spans="2:41">
      <c r="H627" s="196"/>
      <c r="I627" s="196"/>
      <c r="J627" s="196"/>
      <c r="V627" s="17"/>
      <c r="AC627" s="195"/>
      <c r="AD627" s="195"/>
      <c r="AE627" s="19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8" t="str">
        <f>IF(C636&lt;0,"NO PAGAR","COBRAR")</f>
        <v>NO PAGAR</v>
      </c>
      <c r="C637" s="19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8" t="str">
        <f>IF(Y636&lt;0,"NO PAGAR","COBRAR")</f>
        <v>NO PAGAR</v>
      </c>
      <c r="Y637" s="19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IF(B1472="PAGADO",0,C681)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9" t="str">
        <f>IF(Y681&lt;0,"NO PAGAR","COBRAR'")</f>
        <v>NO PAGAR</v>
      </c>
      <c r="Y682" s="19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9" t="str">
        <f>IF(C681&lt;0,"NO PAGAR","COBRAR'")</f>
        <v>NO PAGAR</v>
      </c>
      <c r="C683" s="19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5" t="s">
        <v>29</v>
      </c>
      <c r="AD718" s="195"/>
      <c r="AE718" s="195"/>
    </row>
    <row r="719" spans="5:31">
      <c r="H719" s="196" t="s">
        <v>28</v>
      </c>
      <c r="I719" s="196"/>
      <c r="J719" s="196"/>
      <c r="V719" s="17"/>
      <c r="AC719" s="195"/>
      <c r="AD719" s="195"/>
      <c r="AE719" s="195"/>
    </row>
    <row r="720" spans="5:31">
      <c r="H720" s="196"/>
      <c r="I720" s="196"/>
      <c r="J720" s="196"/>
      <c r="V720" s="17"/>
      <c r="AC720" s="195"/>
      <c r="AD720" s="195"/>
      <c r="AE720" s="19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7" t="s">
        <v>204</v>
      </c>
      <c r="AB724" s="197"/>
      <c r="AC724" s="197"/>
      <c r="AD724" s="197"/>
      <c r="AK724" s="197" t="s">
        <v>10</v>
      </c>
      <c r="AL724" s="197"/>
      <c r="AM724" s="197"/>
      <c r="AN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1394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198" t="str">
        <f>IF(C729&lt;0,"NO PAGAR","COBRAR")</f>
        <v>NO PAGAR</v>
      </c>
      <c r="C730" s="198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8" t="str">
        <f>IF(Y729&lt;0,"NO PAGAR","COBRAR")</f>
        <v>NO PAGAR</v>
      </c>
      <c r="Y730" s="198"/>
      <c r="AA730" s="4">
        <v>45182</v>
      </c>
      <c r="AB730" s="3" t="s">
        <v>1389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980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IF(X724="PAGADO",0,C729)</f>
        <v>-875.54</v>
      </c>
      <c r="E765" s="197" t="s">
        <v>204</v>
      </c>
      <c r="F765" s="197"/>
      <c r="G765" s="197"/>
      <c r="H765" s="197"/>
      <c r="V765" s="17"/>
      <c r="X765" s="23" t="s">
        <v>32</v>
      </c>
      <c r="Y765" s="20">
        <f>IF(B1565="PAGADO",0,C770)</f>
        <v>-2108.614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210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>
        <v>45108</v>
      </c>
      <c r="F767" s="3" t="s">
        <v>1224</v>
      </c>
      <c r="G767" s="3" t="s">
        <v>1096</v>
      </c>
      <c r="H767" s="5">
        <v>210</v>
      </c>
      <c r="N767" s="25">
        <v>45184</v>
      </c>
      <c r="O767" s="3" t="s">
        <v>433</v>
      </c>
      <c r="P767" s="3"/>
      <c r="Q767" s="3"/>
      <c r="R767" s="18">
        <v>200</v>
      </c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210</v>
      </c>
      <c r="E768" s="4"/>
      <c r="F768" s="3"/>
      <c r="G768" s="3"/>
      <c r="H768" s="5"/>
      <c r="N768" s="25">
        <v>45182</v>
      </c>
      <c r="O768" s="3" t="s">
        <v>433</v>
      </c>
      <c r="P768" s="3"/>
      <c r="Q768" s="3"/>
      <c r="R768" s="18">
        <v>400</v>
      </c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2318.614</v>
      </c>
      <c r="E769" s="4"/>
      <c r="F769" s="3"/>
      <c r="G769" s="3"/>
      <c r="H769" s="5"/>
      <c r="N769" s="25">
        <v>45188</v>
      </c>
      <c r="O769" s="3" t="s">
        <v>1410</v>
      </c>
      <c r="P769" s="3"/>
      <c r="Q769" s="3"/>
      <c r="R769" s="18">
        <v>200</v>
      </c>
      <c r="S769" s="3"/>
      <c r="V769" s="17"/>
      <c r="X769" s="1" t="s">
        <v>9</v>
      </c>
      <c r="Y769" s="20">
        <f>Y793</f>
        <v>2108.614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-2108.614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-2108.614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NO PAGAR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NO PAGAR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IF(Y729&lt;0,"SALDO ADELANTADO","SALDO A FAVOR '")</f>
        <v>SALDO ADELANTADO</v>
      </c>
      <c r="C774" s="10">
        <f>IF(Y729&lt;=0,Y729*-1)</f>
        <v>1022.54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2108.614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800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210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1418</v>
      </c>
      <c r="C782" s="10">
        <f>R790</f>
        <v>496.07399999999996</v>
      </c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800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N784" s="126" t="s">
        <v>468</v>
      </c>
      <c r="O784" s="127">
        <v>45170.07579861</v>
      </c>
      <c r="P784" s="126" t="s">
        <v>476</v>
      </c>
      <c r="Q784" s="128">
        <v>77.168999999999997</v>
      </c>
      <c r="R784" s="128">
        <v>135.04599999999999</v>
      </c>
      <c r="S784" s="128">
        <v>315083</v>
      </c>
      <c r="V784" s="17"/>
      <c r="X784" s="12"/>
      <c r="Y784" s="10"/>
    </row>
    <row r="785" spans="2:27">
      <c r="B785" s="12"/>
      <c r="C785" s="10"/>
      <c r="N785" s="126" t="s">
        <v>468</v>
      </c>
      <c r="O785" s="127">
        <v>45176.245243060002</v>
      </c>
      <c r="P785" s="126" t="s">
        <v>476</v>
      </c>
      <c r="Q785" s="128">
        <v>43.433999999999997</v>
      </c>
      <c r="R785" s="128">
        <v>76.010000000000005</v>
      </c>
      <c r="S785" s="128">
        <v>315771</v>
      </c>
      <c r="V785" s="17"/>
      <c r="X785" s="12"/>
      <c r="Y785" s="10"/>
    </row>
    <row r="786" spans="2:27">
      <c r="B786" s="12"/>
      <c r="C786" s="10"/>
      <c r="E786" s="14"/>
      <c r="N786" s="126" t="s">
        <v>468</v>
      </c>
      <c r="O786" s="127">
        <v>45176.923136570003</v>
      </c>
      <c r="P786" s="126" t="s">
        <v>476</v>
      </c>
      <c r="Q786" s="128">
        <v>40.003999999999998</v>
      </c>
      <c r="R786" s="128">
        <v>70.007000000000005</v>
      </c>
      <c r="S786" s="128">
        <v>0</v>
      </c>
      <c r="V786" s="17"/>
      <c r="X786" s="12"/>
      <c r="Y786" s="10"/>
      <c r="AA786" s="14"/>
    </row>
    <row r="787" spans="2:27">
      <c r="B787" s="12"/>
      <c r="C787" s="10"/>
      <c r="N787" s="126" t="s">
        <v>468</v>
      </c>
      <c r="O787" s="127">
        <v>45179.774837960002</v>
      </c>
      <c r="P787" s="126" t="s">
        <v>476</v>
      </c>
      <c r="Q787" s="128">
        <v>59.429000000000002</v>
      </c>
      <c r="R787" s="128">
        <v>104.001</v>
      </c>
      <c r="S787" s="128">
        <v>316777</v>
      </c>
      <c r="V787" s="17"/>
      <c r="X787" s="12"/>
      <c r="Y787" s="10"/>
    </row>
    <row r="788" spans="2:27">
      <c r="B788" s="12"/>
      <c r="C788" s="10"/>
      <c r="N788" s="126" t="s">
        <v>468</v>
      </c>
      <c r="O788" s="127">
        <v>45180.881863429997</v>
      </c>
      <c r="P788" s="126" t="s">
        <v>476</v>
      </c>
      <c r="Q788" s="128">
        <v>40.576999999999998</v>
      </c>
      <c r="R788" s="128">
        <v>71.010000000000005</v>
      </c>
      <c r="S788" s="128">
        <v>0</v>
      </c>
      <c r="V788" s="17"/>
      <c r="X788" s="12"/>
      <c r="Y788" s="10"/>
    </row>
    <row r="789" spans="2:27">
      <c r="B789" s="12"/>
      <c r="C789" s="10"/>
      <c r="N789" s="126" t="s">
        <v>468</v>
      </c>
      <c r="O789" s="127">
        <v>45171.497175930002</v>
      </c>
      <c r="P789" s="126" t="s">
        <v>476</v>
      </c>
      <c r="Q789" s="128">
        <v>22.856000000000002</v>
      </c>
      <c r="R789" s="128">
        <v>40</v>
      </c>
      <c r="S789" s="128">
        <v>315372</v>
      </c>
      <c r="V789" s="17"/>
      <c r="X789" s="12"/>
      <c r="Y789" s="10"/>
    </row>
    <row r="790" spans="2:27">
      <c r="B790" s="12"/>
      <c r="C790" s="10"/>
      <c r="R790" s="188">
        <f>SUM(R784:R789)</f>
        <v>496.07399999999996</v>
      </c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2318.614</v>
      </c>
      <c r="D793" t="s">
        <v>22</v>
      </c>
      <c r="E793" t="s">
        <v>21</v>
      </c>
      <c r="V793" s="17"/>
      <c r="X793" s="15" t="s">
        <v>18</v>
      </c>
      <c r="Y793" s="16">
        <f>SUM(Y774:Y792)</f>
        <v>2108.614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-2108.614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-2108.614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2108.614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2108.614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-2108.614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-2108.614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NO PAGAR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NO PAGAR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2108.614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2108.614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2108.614</v>
      </c>
      <c r="V840" s="17"/>
      <c r="X840" s="15" t="s">
        <v>18</v>
      </c>
      <c r="Y840" s="16">
        <f>SUM(Y821:Y839)</f>
        <v>2108.614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-2108.614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-2108.614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2108.614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2108.614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-2108.614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-2108.614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NO PAGAR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NO PAGAR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2108.614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2108.614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2108.614</v>
      </c>
      <c r="D886" t="s">
        <v>22</v>
      </c>
      <c r="E886" t="s">
        <v>21</v>
      </c>
      <c r="V886" s="17"/>
      <c r="X886" s="15" t="s">
        <v>18</v>
      </c>
      <c r="Y886" s="16">
        <f>SUM(Y867:Y885)</f>
        <v>2108.614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-2108.614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-2108.614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2108.614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2108.614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-2108.614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-2108.614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NO PAGAR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NO PAGAR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2108.614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2108.614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2108.614</v>
      </c>
      <c r="V934" s="17"/>
      <c r="X934" s="15" t="s">
        <v>18</v>
      </c>
      <c r="Y934" s="16">
        <f>SUM(Y915:Y933)</f>
        <v>2108.614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-2108.614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-2108.614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2108.614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2108.614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-2108.614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-2108.614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NO PAGAR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NO PAGAR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2108.614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2108.614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2108.614</v>
      </c>
      <c r="D980" t="s">
        <v>22</v>
      </c>
      <c r="E980" t="s">
        <v>21</v>
      </c>
      <c r="V980" s="17"/>
      <c r="X980" s="15" t="s">
        <v>18</v>
      </c>
      <c r="Y980" s="16">
        <f>SUM(Y961:Y979)</f>
        <v>2108.614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-2108.614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-2108.614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2108.614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2108.614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-2108.614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-2108.614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NO PAGAR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NO PAGAR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2108.614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2108.614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2108.614</v>
      </c>
      <c r="V1027" s="17"/>
      <c r="X1027" s="15" t="s">
        <v>18</v>
      </c>
      <c r="Y1027" s="16">
        <f>SUM(Y1008:Y1026)</f>
        <v>2108.614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-2108.614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-2108.614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2108.614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2108.614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-2108.614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-2108.614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NO PAGAR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NO PAGAR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2108.614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2108.614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2108.614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2108.614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91"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68:G968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1"/>
  <sheetViews>
    <sheetView topLeftCell="A748" zoomScale="89" zoomScaleNormal="89" workbookViewId="0">
      <selection activeCell="C764" sqref="C764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IF(B1071="PAGADO",0,C333)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09" t="s">
        <v>64</v>
      </c>
      <c r="AB373" s="203" t="s">
        <v>29</v>
      </c>
      <c r="AC373" s="203"/>
      <c r="AD373" s="203"/>
    </row>
    <row r="374" spans="2:41">
      <c r="V374" s="17"/>
      <c r="X374" s="209"/>
      <c r="AB374" s="203"/>
      <c r="AC374" s="203"/>
      <c r="AD374" s="203"/>
    </row>
    <row r="375" spans="2:41" ht="23.25">
      <c r="B375" s="22" t="s">
        <v>64</v>
      </c>
      <c r="V375" s="17"/>
      <c r="X375" s="209"/>
      <c r="AB375" s="203"/>
      <c r="AC375" s="203"/>
      <c r="AD375" s="203"/>
    </row>
    <row r="376" spans="2:41" ht="23.25">
      <c r="B376" s="23" t="s">
        <v>130</v>
      </c>
      <c r="C376" s="20">
        <f>IF(X328="PAGADO",0,Y333)</f>
        <v>0</v>
      </c>
      <c r="E376" s="197" t="s">
        <v>930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555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COBRAR</v>
      </c>
      <c r="C382" s="19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COBRAR</v>
      </c>
      <c r="Y382" s="19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6" t="s">
        <v>31</v>
      </c>
      <c r="AB410" s="196"/>
      <c r="AC410" s="196"/>
    </row>
    <row r="411" spans="1:43" ht="15" customHeight="1">
      <c r="H411" s="76"/>
      <c r="I411" s="76"/>
      <c r="J411" s="76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555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555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NO PAGAR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09" t="s">
        <v>66</v>
      </c>
      <c r="AB449" s="203" t="s">
        <v>29</v>
      </c>
      <c r="AC449" s="203"/>
      <c r="AD449" s="203"/>
    </row>
    <row r="450" spans="2:41">
      <c r="B450" s="211"/>
      <c r="F450" s="210"/>
      <c r="G450" s="210"/>
      <c r="H450" s="210"/>
      <c r="V450" s="17"/>
      <c r="X450" s="209"/>
      <c r="AB450" s="203"/>
      <c r="AC450" s="203"/>
      <c r="AD450" s="203"/>
    </row>
    <row r="451" spans="2:41" ht="23.25" customHeight="1">
      <c r="B451" s="211"/>
      <c r="F451" s="210"/>
      <c r="G451" s="210"/>
      <c r="H451" s="210"/>
      <c r="V451" s="17"/>
      <c r="X451" s="209"/>
      <c r="AB451" s="203"/>
      <c r="AC451" s="203"/>
      <c r="AD451" s="203"/>
    </row>
    <row r="452" spans="2:41" ht="23.25">
      <c r="B452" s="23" t="s">
        <v>32</v>
      </c>
      <c r="C452" s="20">
        <f>IF(X415="PAGADO",0,Y420)</f>
        <v>-64.009999999999991</v>
      </c>
      <c r="E452" s="197" t="s">
        <v>555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555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8" t="str">
        <f>IF(C457&lt;0,"NO PAGAR","COBRAR")</f>
        <v>COBRAR</v>
      </c>
      <c r="C458" s="19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8" t="str">
        <f>IF(Y457&lt;0,"NO PAGAR","COBRAR")</f>
        <v>NO PAGAR</v>
      </c>
      <c r="Y458" s="19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1" t="s">
        <v>66</v>
      </c>
      <c r="F488" s="215" t="s">
        <v>30</v>
      </c>
      <c r="G488" s="215"/>
      <c r="H488" s="215"/>
      <c r="V488" s="17"/>
      <c r="X488" s="209" t="s">
        <v>66</v>
      </c>
      <c r="AB488" s="210" t="s">
        <v>31</v>
      </c>
      <c r="AC488" s="210"/>
      <c r="AD488" s="210"/>
    </row>
    <row r="489" spans="1:43" ht="15" customHeight="1">
      <c r="B489" s="211"/>
      <c r="F489" s="215"/>
      <c r="G489" s="215"/>
      <c r="H489" s="215"/>
      <c r="V489" s="17"/>
      <c r="X489" s="209"/>
      <c r="AB489" s="210"/>
      <c r="AC489" s="210"/>
      <c r="AD489" s="210"/>
    </row>
    <row r="490" spans="1:43" ht="23.25" customHeight="1">
      <c r="B490" s="211"/>
      <c r="F490" s="215"/>
      <c r="G490" s="215"/>
      <c r="H490" s="215"/>
      <c r="V490" s="17"/>
      <c r="X490" s="209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555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555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9" t="str">
        <f>IF(Y496&lt;0,"NO PAGAR","COBRAR'")</f>
        <v>COBRAR'</v>
      </c>
      <c r="Y497" s="19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9" t="str">
        <f>IF(C496&lt;0,"NO PAGAR","COBRAR'")</f>
        <v>COBRAR'</v>
      </c>
      <c r="C498" s="199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5" t="s">
        <v>29</v>
      </c>
      <c r="AD532" s="195"/>
      <c r="AE532" s="195"/>
    </row>
    <row r="533" spans="2:41" ht="15" customHeight="1">
      <c r="I533" s="76"/>
      <c r="J533" s="76"/>
      <c r="V533" s="17"/>
      <c r="AC533" s="195"/>
      <c r="AD533" s="195"/>
      <c r="AE533" s="195"/>
    </row>
    <row r="534" spans="2:41" ht="15" customHeight="1">
      <c r="H534" s="76"/>
      <c r="I534" s="76"/>
      <c r="J534" s="76"/>
      <c r="V534" s="17"/>
      <c r="AC534" s="195"/>
      <c r="AD534" s="195"/>
      <c r="AE534" s="195"/>
    </row>
    <row r="535" spans="2:41">
      <c r="B535" s="209" t="s">
        <v>67</v>
      </c>
      <c r="F535" s="210" t="s">
        <v>28</v>
      </c>
      <c r="G535" s="210"/>
      <c r="H535" s="210"/>
      <c r="V535" s="17"/>
    </row>
    <row r="536" spans="2:41">
      <c r="B536" s="209"/>
      <c r="F536" s="210"/>
      <c r="G536" s="210"/>
      <c r="H536" s="210"/>
      <c r="V536" s="17"/>
    </row>
    <row r="537" spans="2:41" ht="26.25" customHeight="1">
      <c r="B537" s="209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555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555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8" t="str">
        <f>IF(C543&lt;0,"NO PAGAR","COBRAR")</f>
        <v>NO PAGAR</v>
      </c>
      <c r="C544" s="19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PAGAR","COBRAR")</f>
        <v>COBRAR</v>
      </c>
      <c r="Y544" s="198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6" t="s">
        <v>31</v>
      </c>
      <c r="AB573" s="196"/>
      <c r="AC573" s="196"/>
    </row>
    <row r="574" spans="1:43" ht="15" customHeight="1">
      <c r="H574" s="76"/>
      <c r="I574" s="76"/>
      <c r="J574" s="76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555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555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9" t="str">
        <f>IF(Y583&lt;0,"NO PAGAR","COBRAR'")</f>
        <v>COBRAR'</v>
      </c>
      <c r="Y584" s="19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9" t="str">
        <f>IF(C583&lt;0,"NO PAGAR","COBRAR'")</f>
        <v>COBRAR'</v>
      </c>
      <c r="C585" s="19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5" t="s">
        <v>29</v>
      </c>
      <c r="AD614" s="195"/>
      <c r="AE614" s="195"/>
    </row>
    <row r="615" spans="2:41" ht="15" customHeight="1">
      <c r="I615" s="76"/>
      <c r="J615" s="76"/>
      <c r="V615" s="17"/>
      <c r="AC615" s="195"/>
      <c r="AD615" s="195"/>
      <c r="AE615" s="195"/>
    </row>
    <row r="616" spans="2:41" ht="15" customHeight="1">
      <c r="H616" s="76"/>
      <c r="I616" s="76"/>
      <c r="J616" s="76"/>
      <c r="V616" s="17"/>
      <c r="AC616" s="195"/>
      <c r="AD616" s="195"/>
      <c r="AE616" s="195"/>
    </row>
    <row r="617" spans="2:41">
      <c r="B617" s="209" t="s">
        <v>68</v>
      </c>
      <c r="F617" s="210" t="s">
        <v>28</v>
      </c>
      <c r="G617" s="210"/>
      <c r="H617" s="210"/>
      <c r="V617" s="17"/>
    </row>
    <row r="618" spans="2:41">
      <c r="B618" s="209"/>
      <c r="F618" s="210"/>
      <c r="G618" s="210"/>
      <c r="H618" s="210"/>
      <c r="V618" s="17"/>
    </row>
    <row r="619" spans="2:41" ht="26.25" customHeight="1">
      <c r="B619" s="209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555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1171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8" t="str">
        <f>IF(C625&lt;0,"NO PAGAR","COBRAR")</f>
        <v>COBRAR</v>
      </c>
      <c r="C626" s="19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tr">
        <f>IF(Y625&lt;0,"NO PAGAR","COBRAR")</f>
        <v>COBRAR</v>
      </c>
      <c r="Y626" s="19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6" t="s">
        <v>31</v>
      </c>
      <c r="AB656" s="196"/>
      <c r="AC656" s="196"/>
    </row>
    <row r="657" spans="2:41" ht="15" customHeight="1">
      <c r="H657" s="76"/>
      <c r="I657" s="76"/>
      <c r="J657" s="76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555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555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3" t="str">
        <f>IF(C666&lt;0,"NO PAGAR","COBRAR'")</f>
        <v>COBRAR'</v>
      </c>
      <c r="C667" s="21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PAGAR","COBRAR'")</f>
        <v>COBRAR'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4"/>
      <c r="C668" s="21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5" t="s">
        <v>29</v>
      </c>
      <c r="AD698" s="195"/>
      <c r="AE698" s="195"/>
    </row>
    <row r="699" spans="2:31" ht="15" customHeight="1">
      <c r="I699" s="76"/>
      <c r="J699" s="76"/>
      <c r="V699" s="17"/>
      <c r="AC699" s="195"/>
      <c r="AD699" s="195"/>
      <c r="AE699" s="195"/>
    </row>
    <row r="700" spans="2:31" ht="15" customHeight="1">
      <c r="H700" s="76"/>
      <c r="I700" s="76"/>
      <c r="J700" s="76"/>
      <c r="V700" s="17"/>
      <c r="AC700" s="195"/>
      <c r="AD700" s="195"/>
      <c r="AE700" s="195"/>
    </row>
    <row r="701" spans="2:31">
      <c r="B701" s="209" t="s">
        <v>69</v>
      </c>
      <c r="F701" s="210" t="s">
        <v>28</v>
      </c>
      <c r="G701" s="210"/>
      <c r="H701" s="210"/>
      <c r="V701" s="17"/>
    </row>
    <row r="702" spans="2:31">
      <c r="B702" s="209"/>
      <c r="F702" s="210"/>
      <c r="G702" s="210"/>
      <c r="H702" s="210"/>
      <c r="V702" s="17"/>
    </row>
    <row r="703" spans="2:31" ht="26.25" customHeight="1">
      <c r="B703" s="209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555</v>
      </c>
      <c r="F704" s="197"/>
      <c r="G704" s="197"/>
      <c r="H704" s="197"/>
      <c r="O704" s="207" t="s">
        <v>110</v>
      </c>
      <c r="P704" s="207"/>
      <c r="Q704" s="207"/>
      <c r="R704" s="207"/>
      <c r="V704" s="17"/>
      <c r="X704" s="23" t="s">
        <v>82</v>
      </c>
      <c r="Y704" s="20">
        <f>IF(B704="PAGADO",0,C709)</f>
        <v>194.41000000000008</v>
      </c>
      <c r="AA704" s="197" t="s">
        <v>555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198" t="str">
        <f>IF(C709&lt;0,"NO PAGAR","COBRAR")</f>
        <v>COBRAR</v>
      </c>
      <c r="C710" s="198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8" t="str">
        <f>IF(Y709&lt;0,"NO PAGAR","COBRAR")</f>
        <v>COBRAR</v>
      </c>
      <c r="Y710" s="19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15" customHeight="1">
      <c r="H741" s="76" t="s">
        <v>30</v>
      </c>
      <c r="I741" s="76"/>
      <c r="J741" s="76"/>
      <c r="V741" s="17"/>
      <c r="AA741" s="196" t="s">
        <v>31</v>
      </c>
      <c r="AB741" s="196"/>
      <c r="AC741" s="196"/>
    </row>
    <row r="742" spans="1:43" ht="15" customHeight="1">
      <c r="H742" s="76"/>
      <c r="I742" s="76"/>
      <c r="J742" s="76"/>
      <c r="V742" s="17"/>
      <c r="AA742" s="196"/>
      <c r="AB742" s="196"/>
      <c r="AC742" s="196"/>
    </row>
    <row r="743" spans="1:43">
      <c r="V743" s="17"/>
    </row>
    <row r="744" spans="1:43">
      <c r="V744" s="17"/>
    </row>
    <row r="745" spans="1:43" ht="23.25">
      <c r="B745" s="24" t="s">
        <v>69</v>
      </c>
      <c r="V745" s="17"/>
      <c r="X745" s="22" t="s">
        <v>69</v>
      </c>
    </row>
    <row r="746" spans="1:43" ht="23.25">
      <c r="B746" s="23" t="s">
        <v>32</v>
      </c>
      <c r="C746" s="20">
        <f>IF(X704="PAGADO",0,C709)</f>
        <v>0</v>
      </c>
      <c r="E746" s="197" t="s">
        <v>555</v>
      </c>
      <c r="F746" s="197"/>
      <c r="G746" s="197"/>
      <c r="H746" s="197"/>
      <c r="V746" s="17"/>
      <c r="X746" s="23" t="s">
        <v>32</v>
      </c>
      <c r="Y746" s="20">
        <f>IF(B1546="PAGADO",0,C751)</f>
        <v>780.24</v>
      </c>
      <c r="AA746" s="197" t="s">
        <v>20</v>
      </c>
      <c r="AB746" s="197"/>
      <c r="AC746" s="197"/>
      <c r="AD746" s="197"/>
    </row>
    <row r="747" spans="1:43">
      <c r="B747" s="1" t="s">
        <v>0</v>
      </c>
      <c r="C747" s="19">
        <f>H762</f>
        <v>800</v>
      </c>
      <c r="E747" s="2" t="s">
        <v>1</v>
      </c>
      <c r="F747" s="2" t="s">
        <v>2</v>
      </c>
      <c r="G747" s="2" t="s">
        <v>3</v>
      </c>
      <c r="H747" s="2" t="s">
        <v>4</v>
      </c>
      <c r="N747" s="2" t="s">
        <v>1</v>
      </c>
      <c r="O747" s="2" t="s">
        <v>5</v>
      </c>
      <c r="P747" s="2" t="s">
        <v>4</v>
      </c>
      <c r="Q747" s="2" t="s">
        <v>6</v>
      </c>
      <c r="R747" s="2" t="s">
        <v>7</v>
      </c>
      <c r="S747" s="3"/>
      <c r="V747" s="17"/>
      <c r="X747" s="1" t="s">
        <v>0</v>
      </c>
      <c r="Y747" s="19">
        <f>AD762</f>
        <v>0</v>
      </c>
      <c r="AA747" s="2" t="s">
        <v>1</v>
      </c>
      <c r="AB747" s="2" t="s">
        <v>2</v>
      </c>
      <c r="AC747" s="2" t="s">
        <v>3</v>
      </c>
      <c r="AD747" s="2" t="s">
        <v>4</v>
      </c>
      <c r="AJ747" s="2" t="s">
        <v>1</v>
      </c>
      <c r="AK747" s="2" t="s">
        <v>5</v>
      </c>
      <c r="AL747" s="2" t="s">
        <v>4</v>
      </c>
      <c r="AM747" s="2" t="s">
        <v>6</v>
      </c>
      <c r="AN747" s="2" t="s">
        <v>7</v>
      </c>
      <c r="AO747" s="3"/>
    </row>
    <row r="748" spans="1:43">
      <c r="C748" s="20"/>
      <c r="E748" s="4">
        <v>45170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Y748" s="2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24</v>
      </c>
      <c r="C749" s="19">
        <f>IF(C746&gt;0,C746+C747,C747)</f>
        <v>800</v>
      </c>
      <c r="E749" s="4">
        <v>45173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1" t="s">
        <v>24</v>
      </c>
      <c r="Y749" s="19">
        <f>IF(Y746&gt;0,Y746+Y747,Y747)</f>
        <v>780.24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9</v>
      </c>
      <c r="C750" s="20">
        <f>C774</f>
        <v>19.760000000000002</v>
      </c>
      <c r="E750" s="4">
        <v>45175</v>
      </c>
      <c r="F750" s="3" t="s">
        <v>87</v>
      </c>
      <c r="G750" s="3" t="s">
        <v>89</v>
      </c>
      <c r="H750" s="5">
        <v>200</v>
      </c>
      <c r="N750" s="3"/>
      <c r="O750" s="3"/>
      <c r="P750" s="3"/>
      <c r="Q750" s="3"/>
      <c r="R750" s="18"/>
      <c r="S750" s="3"/>
      <c r="V750" s="17"/>
      <c r="X750" s="1" t="s">
        <v>9</v>
      </c>
      <c r="Y750" s="20">
        <f>Y774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 t="s">
        <v>26</v>
      </c>
      <c r="C751" s="21">
        <f>C749-C750</f>
        <v>780.24</v>
      </c>
      <c r="E751" s="4">
        <v>45177</v>
      </c>
      <c r="F751" s="3" t="s">
        <v>87</v>
      </c>
      <c r="G751" s="3" t="s">
        <v>89</v>
      </c>
      <c r="H751" s="5">
        <v>200</v>
      </c>
      <c r="N751" s="3"/>
      <c r="O751" s="3"/>
      <c r="P751" s="3"/>
      <c r="Q751" s="3"/>
      <c r="R751" s="18"/>
      <c r="S751" s="3"/>
      <c r="V751" s="17"/>
      <c r="X751" s="6" t="s">
        <v>27</v>
      </c>
      <c r="Y751" s="21">
        <f>Y749-Y750</f>
        <v>780.24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6"/>
      <c r="C752" s="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tr">
        <f>IF(Y751&lt;0,"NO PAGAR","COBRAR'")</f>
        <v>COBRAR'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199" t="str">
        <f>IF(C751&lt;0,"NO PAGAR","COBRAR'")</f>
        <v>COBRAR'</v>
      </c>
      <c r="C753" s="19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6"/>
      <c r="Y753" s="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90" t="s">
        <v>9</v>
      </c>
      <c r="C754" s="191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90" t="s">
        <v>9</v>
      </c>
      <c r="Y754" s="191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IF(Y709&lt;0,"SALDO ADELANTADO","SALDO A FAVOR '")</f>
        <v>SALDO A FAVOR '</v>
      </c>
      <c r="C755" s="10" t="b">
        <f>IF(Y709&lt;=0,Y709*-1)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IF(C751&lt;0,"SALDO ADELANTADO","SALDO A FAVOR'")</f>
        <v>SALDO A FAVOR'</v>
      </c>
      <c r="Y755" s="10" t="b">
        <f>IF(C751&lt;=0,C751*-1)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R764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AN764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192" t="s">
        <v>7</v>
      </c>
      <c r="F762" s="193"/>
      <c r="G762" s="194"/>
      <c r="H762" s="5">
        <f>SUM(H748:H761)</f>
        <v>800</v>
      </c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192" t="s">
        <v>7</v>
      </c>
      <c r="AB762" s="193"/>
      <c r="AC762" s="194"/>
      <c r="AD762" s="5">
        <f>SUM(AD748:AD761)</f>
        <v>0</v>
      </c>
      <c r="AJ762" s="3"/>
      <c r="AK762" s="3"/>
      <c r="AL762" s="3"/>
      <c r="AM762" s="3"/>
      <c r="AN762" s="18"/>
      <c r="AO762" s="3"/>
    </row>
    <row r="763" spans="2:41">
      <c r="B763" s="11" t="s">
        <v>1418</v>
      </c>
      <c r="C763" s="10">
        <f>R765</f>
        <v>19.760000000000002</v>
      </c>
      <c r="E763" s="13"/>
      <c r="F763" s="13"/>
      <c r="G763" s="13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"/>
      <c r="AB763" s="13"/>
      <c r="AC763" s="13"/>
      <c r="AJ763" s="3"/>
      <c r="AK763" s="3"/>
      <c r="AL763" s="3"/>
      <c r="AM763" s="3"/>
      <c r="AN763" s="18"/>
      <c r="AO763" s="3"/>
    </row>
    <row r="764" spans="2:41">
      <c r="B764" s="12"/>
      <c r="C764" s="10"/>
      <c r="N764" s="192" t="s">
        <v>7</v>
      </c>
      <c r="O764" s="193"/>
      <c r="P764" s="193"/>
      <c r="Q764" s="194"/>
      <c r="R764" s="18">
        <f>SUM(R748:R763)</f>
        <v>0</v>
      </c>
      <c r="S764" s="3"/>
      <c r="V764" s="17"/>
      <c r="X764" s="12"/>
      <c r="Y764" s="10"/>
      <c r="AJ764" s="192" t="s">
        <v>7</v>
      </c>
      <c r="AK764" s="193"/>
      <c r="AL764" s="193"/>
      <c r="AM764" s="194"/>
      <c r="AN764" s="18">
        <f>SUM(AN748:AN763)</f>
        <v>0</v>
      </c>
      <c r="AO764" s="3"/>
    </row>
    <row r="765" spans="2:41">
      <c r="B765" s="12"/>
      <c r="C765" s="10"/>
      <c r="N765" s="126" t="s">
        <v>475</v>
      </c>
      <c r="O765" s="127">
        <v>45170.535208330002</v>
      </c>
      <c r="P765" s="126" t="s">
        <v>476</v>
      </c>
      <c r="Q765" s="128">
        <v>11.289</v>
      </c>
      <c r="R765" s="187">
        <v>19.760000000000002</v>
      </c>
      <c r="S765" s="128">
        <v>5454</v>
      </c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E767" s="14"/>
      <c r="V767" s="17"/>
      <c r="X767" s="12"/>
      <c r="Y767" s="10"/>
      <c r="AA767" s="14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1"/>
      <c r="C773" s="10"/>
      <c r="V773" s="17"/>
      <c r="X773" s="11"/>
      <c r="Y773" s="10"/>
    </row>
    <row r="774" spans="2:27">
      <c r="B774" s="15" t="s">
        <v>18</v>
      </c>
      <c r="C774" s="16">
        <f>SUM(C755:C773)</f>
        <v>19.760000000000002</v>
      </c>
      <c r="D774" t="s">
        <v>22</v>
      </c>
      <c r="E774" t="s">
        <v>21</v>
      </c>
      <c r="V774" s="17"/>
      <c r="X774" s="15" t="s">
        <v>18</v>
      </c>
      <c r="Y774" s="16">
        <f>SUM(Y755:Y773)</f>
        <v>0</v>
      </c>
      <c r="Z774" t="s">
        <v>22</v>
      </c>
      <c r="AA774" t="s">
        <v>21</v>
      </c>
    </row>
    <row r="775" spans="2:27">
      <c r="E775" s="1" t="s">
        <v>19</v>
      </c>
      <c r="V775" s="17"/>
      <c r="AA775" s="1" t="s">
        <v>19</v>
      </c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  <c r="AC788" s="195" t="s">
        <v>29</v>
      </c>
      <c r="AD788" s="195"/>
      <c r="AE788" s="195"/>
    </row>
    <row r="789" spans="2:41" ht="15" customHeight="1">
      <c r="H789" s="76" t="s">
        <v>28</v>
      </c>
      <c r="I789" s="76"/>
      <c r="J789" s="76"/>
      <c r="V789" s="17"/>
      <c r="AC789" s="195"/>
      <c r="AD789" s="195"/>
      <c r="AE789" s="195"/>
    </row>
    <row r="790" spans="2:41" ht="15" customHeight="1">
      <c r="H790" s="76"/>
      <c r="I790" s="76"/>
      <c r="J790" s="76"/>
      <c r="V790" s="17"/>
      <c r="AC790" s="195"/>
      <c r="AD790" s="195"/>
      <c r="AE790" s="195"/>
    </row>
    <row r="791" spans="2:41">
      <c r="V791" s="17"/>
    </row>
    <row r="792" spans="2:41">
      <c r="V792" s="17"/>
    </row>
    <row r="793" spans="2:41" ht="23.25">
      <c r="B793" s="22" t="s">
        <v>70</v>
      </c>
      <c r="V793" s="17"/>
      <c r="X793" s="22" t="s">
        <v>70</v>
      </c>
    </row>
    <row r="794" spans="2:41" ht="23.25">
      <c r="B794" s="23" t="s">
        <v>32</v>
      </c>
      <c r="C794" s="20">
        <f>IF(X746="PAGADO",0,Y751)</f>
        <v>780.24</v>
      </c>
      <c r="E794" s="197" t="s">
        <v>555</v>
      </c>
      <c r="F794" s="197"/>
      <c r="G794" s="197"/>
      <c r="H794" s="197"/>
      <c r="V794" s="17"/>
      <c r="X794" s="23" t="s">
        <v>32</v>
      </c>
      <c r="Y794" s="20">
        <f>IF(B794="PAGADO",0,C799)</f>
        <v>780.24</v>
      </c>
      <c r="AA794" s="197" t="s">
        <v>20</v>
      </c>
      <c r="AB794" s="197"/>
      <c r="AC794" s="197"/>
      <c r="AD794" s="197"/>
    </row>
    <row r="795" spans="2:41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2:41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24</v>
      </c>
      <c r="C797" s="19">
        <f>IF(C794&gt;0,C794+C795,C795)</f>
        <v>780.24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IF(Y794&gt;0,Y795+Y794,Y795)</f>
        <v>780.24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9</v>
      </c>
      <c r="C798" s="20">
        <f>C821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6" t="s">
        <v>25</v>
      </c>
      <c r="C799" s="21">
        <f>C797-C798</f>
        <v>780.24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8</v>
      </c>
      <c r="Y799" s="21">
        <f>Y797-Y798</f>
        <v>780.24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ht="26.25">
      <c r="B800" s="198" t="str">
        <f>IF(C799&lt;0,"NO PAGAR","COBRAR")</f>
        <v>COBRAR</v>
      </c>
      <c r="C800" s="198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98" t="str">
        <f>IF(Y799&lt;0,"NO PAGAR","COBRAR")</f>
        <v>COBRAR</v>
      </c>
      <c r="Y800" s="19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90" t="s">
        <v>9</v>
      </c>
      <c r="C801" s="19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">
        <v>9</v>
      </c>
      <c r="Y801" s="191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9" t="str">
        <f>IF(C835&lt;0,"SALDO A FAVOR","SALDO ADELANTAD0'")</f>
        <v>SALDO ADELANTAD0'</v>
      </c>
      <c r="C802" s="10" t="b">
        <f>IF(Y746&lt;=0,Y746*-1)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9" t="str">
        <f>IF(C799&lt;0,"SALDO ADELANTADO","SALDO A FAVOR'")</f>
        <v>SALDO A FAVOR'</v>
      </c>
      <c r="Y802" s="10" t="b">
        <f>IF(C799&lt;=0,C799*-1)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10</v>
      </c>
      <c r="C803" s="10">
        <f>R812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10</v>
      </c>
      <c r="Y803" s="10">
        <f>AN812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11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11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12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12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13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13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14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14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15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15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16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16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17</v>
      </c>
      <c r="C810" s="10"/>
      <c r="E810" s="192" t="s">
        <v>7</v>
      </c>
      <c r="F810" s="193"/>
      <c r="G810" s="194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17</v>
      </c>
      <c r="Y810" s="10"/>
      <c r="AA810" s="192" t="s">
        <v>7</v>
      </c>
      <c r="AB810" s="193"/>
      <c r="AC810" s="194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2"/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2"/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92" t="s">
        <v>7</v>
      </c>
      <c r="O812" s="193"/>
      <c r="P812" s="193"/>
      <c r="Q812" s="194"/>
      <c r="R812" s="18">
        <f>SUM(R796:R811)</f>
        <v>0</v>
      </c>
      <c r="S812" s="3"/>
      <c r="V812" s="17"/>
      <c r="X812" s="12"/>
      <c r="Y812" s="10"/>
      <c r="AJ812" s="192" t="s">
        <v>7</v>
      </c>
      <c r="AK812" s="193"/>
      <c r="AL812" s="193"/>
      <c r="AM812" s="194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1"/>
      <c r="C820" s="10"/>
      <c r="V820" s="17"/>
      <c r="X820" s="11"/>
      <c r="Y820" s="10"/>
    </row>
    <row r="821" spans="1:43">
      <c r="B821" s="15" t="s">
        <v>18</v>
      </c>
      <c r="C821" s="16">
        <f>SUM(C802:C820)</f>
        <v>0</v>
      </c>
      <c r="V821" s="17"/>
      <c r="X821" s="15" t="s">
        <v>18</v>
      </c>
      <c r="Y821" s="16">
        <f>SUM(Y802:Y820)</f>
        <v>0</v>
      </c>
    </row>
    <row r="822" spans="1:43">
      <c r="D822" t="s">
        <v>22</v>
      </c>
      <c r="E822" t="s">
        <v>21</v>
      </c>
      <c r="V822" s="17"/>
      <c r="Z822" t="s">
        <v>22</v>
      </c>
      <c r="AA822" t="s">
        <v>21</v>
      </c>
    </row>
    <row r="823" spans="1:43">
      <c r="E823" s="1" t="s">
        <v>19</v>
      </c>
      <c r="V823" s="17"/>
      <c r="AA823" s="1" t="s">
        <v>19</v>
      </c>
    </row>
    <row r="824" spans="1:43">
      <c r="V824" s="17"/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2:41">
      <c r="V833" s="17"/>
    </row>
    <row r="834" spans="2:41" ht="15" customHeight="1">
      <c r="H834" s="76" t="s">
        <v>30</v>
      </c>
      <c r="I834" s="76"/>
      <c r="J834" s="76"/>
      <c r="V834" s="17"/>
      <c r="AA834" s="196" t="s">
        <v>31</v>
      </c>
      <c r="AB834" s="196"/>
      <c r="AC834" s="196"/>
    </row>
    <row r="835" spans="2:41" ht="15" customHeight="1">
      <c r="H835" s="76"/>
      <c r="I835" s="76"/>
      <c r="J835" s="76"/>
      <c r="V835" s="17"/>
      <c r="AA835" s="196"/>
      <c r="AB835" s="196"/>
      <c r="AC835" s="196"/>
    </row>
    <row r="836" spans="2:41">
      <c r="V836" s="17"/>
    </row>
    <row r="837" spans="2:41">
      <c r="V837" s="17"/>
    </row>
    <row r="838" spans="2:41" ht="23.25">
      <c r="B838" s="24" t="s">
        <v>70</v>
      </c>
      <c r="V838" s="17"/>
      <c r="X838" s="22" t="s">
        <v>70</v>
      </c>
    </row>
    <row r="839" spans="2:41" ht="23.25">
      <c r="B839" s="23" t="s">
        <v>32</v>
      </c>
      <c r="C839" s="20">
        <f>IF(X794="PAGADO",0,C799)</f>
        <v>780.24</v>
      </c>
      <c r="E839" s="197" t="s">
        <v>555</v>
      </c>
      <c r="F839" s="197"/>
      <c r="G839" s="197"/>
      <c r="H839" s="197"/>
      <c r="V839" s="17"/>
      <c r="X839" s="23" t="s">
        <v>32</v>
      </c>
      <c r="Y839" s="20">
        <f>IF(B1639="PAGADO",0,C844)</f>
        <v>780.24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780.24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IF(Y839&gt;0,Y839+Y840,Y840)</f>
        <v>780.24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C867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Y867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26</v>
      </c>
      <c r="C844" s="21">
        <f>C842-C843</f>
        <v>780.24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27</v>
      </c>
      <c r="Y844" s="21">
        <f>Y842-Y843</f>
        <v>780.24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6"/>
      <c r="C845" s="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9" t="str">
        <f>IF(Y844&lt;0,"NO PAGAR","COBRAR'")</f>
        <v>COBRAR'</v>
      </c>
      <c r="Y845" s="199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3.25">
      <c r="B846" s="199" t="str">
        <f>IF(C844&lt;0,"NO PAGAR","COBRAR'")</f>
        <v>COBRAR'</v>
      </c>
      <c r="C846" s="19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6"/>
      <c r="Y846" s="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90" t="s">
        <v>9</v>
      </c>
      <c r="C847" s="191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90" t="s">
        <v>9</v>
      </c>
      <c r="Y847" s="191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IF(Y799&lt;0,"SALDO ADELANTADO","SALDO A FAVOR '")</f>
        <v>SALDO A FAVOR '</v>
      </c>
      <c r="C848" s="10" t="b">
        <f>IF(Y799&lt;=0,Y799*-1)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IF(C844&lt;0,"SALDO ADELANTADO","SALDO A FAVOR'")</f>
        <v>SALDO A FAVOR'</v>
      </c>
      <c r="Y848" s="10" t="b">
        <f>IF(C844&lt;=0,C844*-1)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R857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AN857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1"/>
      <c r="C866" s="10"/>
      <c r="V866" s="17"/>
      <c r="X866" s="11"/>
      <c r="Y866" s="10"/>
    </row>
    <row r="867" spans="2:27">
      <c r="B867" s="15" t="s">
        <v>18</v>
      </c>
      <c r="C867" s="16">
        <f>SUM(C848:C866)</f>
        <v>0</v>
      </c>
      <c r="D867" t="s">
        <v>22</v>
      </c>
      <c r="E867" t="s">
        <v>21</v>
      </c>
      <c r="V867" s="17"/>
      <c r="X867" s="15" t="s">
        <v>18</v>
      </c>
      <c r="Y867" s="16">
        <f>SUM(Y848:Y866)</f>
        <v>0</v>
      </c>
      <c r="Z867" t="s">
        <v>22</v>
      </c>
      <c r="AA867" t="s">
        <v>21</v>
      </c>
    </row>
    <row r="868" spans="2:27">
      <c r="E868" s="1" t="s">
        <v>19</v>
      </c>
      <c r="V868" s="17"/>
      <c r="AA868" s="1" t="s">
        <v>19</v>
      </c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  <c r="AC882" s="195" t="s">
        <v>29</v>
      </c>
      <c r="AD882" s="195"/>
      <c r="AE882" s="195"/>
    </row>
    <row r="883" spans="2:41" ht="15" customHeight="1">
      <c r="H883" s="76" t="s">
        <v>28</v>
      </c>
      <c r="I883" s="76"/>
      <c r="J883" s="76"/>
      <c r="V883" s="17"/>
      <c r="AC883" s="195"/>
      <c r="AD883" s="195"/>
      <c r="AE883" s="195"/>
    </row>
    <row r="884" spans="2:41" ht="15" customHeight="1">
      <c r="H884" s="76"/>
      <c r="I884" s="76"/>
      <c r="J884" s="76"/>
      <c r="V884" s="17"/>
      <c r="AC884" s="195"/>
      <c r="AD884" s="195"/>
      <c r="AE884" s="195"/>
    </row>
    <row r="885" spans="2:41">
      <c r="V885" s="17"/>
    </row>
    <row r="886" spans="2:41">
      <c r="V886" s="17"/>
    </row>
    <row r="887" spans="2:41" ht="23.25">
      <c r="B887" s="22" t="s">
        <v>71</v>
      </c>
      <c r="V887" s="17"/>
      <c r="X887" s="22" t="s">
        <v>71</v>
      </c>
    </row>
    <row r="888" spans="2:41" ht="23.25">
      <c r="B888" s="23" t="s">
        <v>32</v>
      </c>
      <c r="C888" s="20">
        <f>IF(X839="PAGADO",0,Y844)</f>
        <v>780.24</v>
      </c>
      <c r="E888" s="197" t="s">
        <v>555</v>
      </c>
      <c r="F888" s="197"/>
      <c r="G888" s="197"/>
      <c r="H888" s="197"/>
      <c r="V888" s="17"/>
      <c r="X888" s="23" t="s">
        <v>32</v>
      </c>
      <c r="Y888" s="20">
        <f>IF(B888="PAGADO",0,C893)</f>
        <v>780.24</v>
      </c>
      <c r="AA888" s="197" t="s">
        <v>20</v>
      </c>
      <c r="AB888" s="197"/>
      <c r="AC888" s="197"/>
      <c r="AD888" s="197"/>
    </row>
    <row r="889" spans="2:41">
      <c r="B889" s="1" t="s">
        <v>0</v>
      </c>
      <c r="C889" s="19">
        <f>H904</f>
        <v>0</v>
      </c>
      <c r="E889" s="2" t="s">
        <v>1</v>
      </c>
      <c r="F889" s="2" t="s">
        <v>2</v>
      </c>
      <c r="G889" s="2" t="s">
        <v>3</v>
      </c>
      <c r="H889" s="2" t="s">
        <v>4</v>
      </c>
      <c r="N889" s="2" t="s">
        <v>1</v>
      </c>
      <c r="O889" s="2" t="s">
        <v>5</v>
      </c>
      <c r="P889" s="2" t="s">
        <v>4</v>
      </c>
      <c r="Q889" s="2" t="s">
        <v>6</v>
      </c>
      <c r="R889" s="2" t="s">
        <v>7</v>
      </c>
      <c r="S889" s="3"/>
      <c r="V889" s="17"/>
      <c r="X889" s="1" t="s">
        <v>0</v>
      </c>
      <c r="Y889" s="19">
        <f>AD904</f>
        <v>0</v>
      </c>
      <c r="AA889" s="2" t="s">
        <v>1</v>
      </c>
      <c r="AB889" s="2" t="s">
        <v>2</v>
      </c>
      <c r="AC889" s="2" t="s">
        <v>3</v>
      </c>
      <c r="AD889" s="2" t="s">
        <v>4</v>
      </c>
      <c r="AJ889" s="2" t="s">
        <v>1</v>
      </c>
      <c r="AK889" s="2" t="s">
        <v>5</v>
      </c>
      <c r="AL889" s="2" t="s">
        <v>4</v>
      </c>
      <c r="AM889" s="2" t="s">
        <v>6</v>
      </c>
      <c r="AN889" s="2" t="s">
        <v>7</v>
      </c>
      <c r="AO889" s="3"/>
    </row>
    <row r="890" spans="2:41">
      <c r="C890" s="2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Y890" s="2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24</v>
      </c>
      <c r="C891" s="19">
        <f>IF(C888&gt;0,C888+C889,C889)</f>
        <v>780.24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24</v>
      </c>
      <c r="Y891" s="19">
        <f>IF(Y888&gt;0,Y889+Y888,Y889)</f>
        <v>780.24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9</v>
      </c>
      <c r="C892" s="20">
        <f>C915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9</v>
      </c>
      <c r="Y892" s="20">
        <f>Y915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6" t="s">
        <v>25</v>
      </c>
      <c r="C893" s="21">
        <f>C891-C892</f>
        <v>780.24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6" t="s">
        <v>8</v>
      </c>
      <c r="Y893" s="21">
        <f>Y891-Y892</f>
        <v>780.24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6.25">
      <c r="B894" s="198" t="str">
        <f>IF(C893&lt;0,"NO PAGAR","COBRAR")</f>
        <v>COBRAR</v>
      </c>
      <c r="C894" s="19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98" t="str">
        <f>IF(Y893&lt;0,"NO PAGAR","COBRAR")</f>
        <v>COBRAR</v>
      </c>
      <c r="Y894" s="19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90" t="s">
        <v>9</v>
      </c>
      <c r="C895" s="191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">
        <v>9</v>
      </c>
      <c r="Y895" s="19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IF(C929&lt;0,"SALDO A FAVOR","SALDO ADELANTAD0'")</f>
        <v>SALDO ADELANTAD0'</v>
      </c>
      <c r="C896" s="10" t="b">
        <f>IF(Y844&lt;=0,Y844*-1)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IF(C893&lt;0,"SALDO ADELANTADO","SALDO A FAVOR'")</f>
        <v>SALDO A FAVOR'</v>
      </c>
      <c r="Y896" s="10" t="b">
        <f>IF(C893&lt;=0,C893*-1)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92" t="s">
        <v>7</v>
      </c>
      <c r="F904" s="193"/>
      <c r="G904" s="194"/>
      <c r="H904" s="5">
        <f>SUM(H890:H903)</f>
        <v>0</v>
      </c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92" t="s">
        <v>7</v>
      </c>
      <c r="AB904" s="193"/>
      <c r="AC904" s="194"/>
      <c r="AD904" s="5">
        <f>SUM(AD890:AD903)</f>
        <v>0</v>
      </c>
      <c r="AJ904" s="3"/>
      <c r="AK904" s="3"/>
      <c r="AL904" s="3"/>
      <c r="AM904" s="3"/>
      <c r="AN904" s="18"/>
      <c r="AO904" s="3"/>
    </row>
    <row r="905" spans="2:41">
      <c r="B905" s="12"/>
      <c r="C905" s="10"/>
      <c r="E905" s="13"/>
      <c r="F905" s="13"/>
      <c r="G905" s="13"/>
      <c r="N905" s="3"/>
      <c r="O905" s="3"/>
      <c r="P905" s="3"/>
      <c r="Q905" s="3"/>
      <c r="R905" s="18"/>
      <c r="S905" s="3"/>
      <c r="V905" s="17"/>
      <c r="X905" s="12"/>
      <c r="Y905" s="10"/>
      <c r="AA905" s="13"/>
      <c r="AB905" s="13"/>
      <c r="AC905" s="13"/>
      <c r="AJ905" s="3"/>
      <c r="AK905" s="3"/>
      <c r="AL905" s="3"/>
      <c r="AM905" s="3"/>
      <c r="AN905" s="18"/>
      <c r="AO905" s="3"/>
    </row>
    <row r="906" spans="2:41">
      <c r="B906" s="12"/>
      <c r="C906" s="10"/>
      <c r="N906" s="192" t="s">
        <v>7</v>
      </c>
      <c r="O906" s="193"/>
      <c r="P906" s="193"/>
      <c r="Q906" s="194"/>
      <c r="R906" s="18">
        <f>SUM(R890:R905)</f>
        <v>0</v>
      </c>
      <c r="S906" s="3"/>
      <c r="V906" s="17"/>
      <c r="X906" s="12"/>
      <c r="Y906" s="10"/>
      <c r="AJ906" s="192" t="s">
        <v>7</v>
      </c>
      <c r="AK906" s="193"/>
      <c r="AL906" s="193"/>
      <c r="AM906" s="194"/>
      <c r="AN906" s="18">
        <f>SUM(AN890:AN905)</f>
        <v>0</v>
      </c>
      <c r="AO906" s="3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E909" s="14"/>
      <c r="V909" s="17"/>
      <c r="X909" s="12"/>
      <c r="Y909" s="10"/>
      <c r="AA909" s="14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1"/>
      <c r="C914" s="10"/>
      <c r="V914" s="17"/>
      <c r="X914" s="11"/>
      <c r="Y914" s="10"/>
    </row>
    <row r="915" spans="1:43">
      <c r="B915" s="15" t="s">
        <v>18</v>
      </c>
      <c r="C915" s="16">
        <f>SUM(C896:C914)</f>
        <v>0</v>
      </c>
      <c r="V915" s="17"/>
      <c r="X915" s="15" t="s">
        <v>18</v>
      </c>
      <c r="Y915" s="16">
        <f>SUM(Y896:Y914)</f>
        <v>0</v>
      </c>
    </row>
    <row r="916" spans="1:43">
      <c r="D916" t="s">
        <v>22</v>
      </c>
      <c r="E916" t="s">
        <v>21</v>
      </c>
      <c r="V916" s="17"/>
      <c r="Z916" t="s">
        <v>22</v>
      </c>
      <c r="AA916" t="s">
        <v>21</v>
      </c>
    </row>
    <row r="917" spans="1:43">
      <c r="E917" s="1" t="s">
        <v>19</v>
      </c>
      <c r="V917" s="17"/>
      <c r="AA917" s="1" t="s">
        <v>19</v>
      </c>
    </row>
    <row r="918" spans="1:43">
      <c r="V918" s="17"/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V927" s="17"/>
    </row>
    <row r="928" spans="1:43" ht="15" customHeight="1">
      <c r="H928" s="76" t="s">
        <v>30</v>
      </c>
      <c r="I928" s="76"/>
      <c r="J928" s="76"/>
      <c r="V928" s="17"/>
      <c r="AA928" s="196" t="s">
        <v>31</v>
      </c>
      <c r="AB928" s="196"/>
      <c r="AC928" s="196"/>
    </row>
    <row r="929" spans="2:41" ht="15" customHeight="1">
      <c r="H929" s="76"/>
      <c r="I929" s="76"/>
      <c r="J929" s="76"/>
      <c r="V929" s="17"/>
      <c r="AA929" s="196"/>
      <c r="AB929" s="196"/>
      <c r="AC929" s="196"/>
    </row>
    <row r="930" spans="2:41">
      <c r="V930" s="17"/>
    </row>
    <row r="931" spans="2:41">
      <c r="V931" s="17"/>
    </row>
    <row r="932" spans="2:41" ht="23.25">
      <c r="B932" s="24" t="s">
        <v>73</v>
      </c>
      <c r="V932" s="17"/>
      <c r="X932" s="22" t="s">
        <v>71</v>
      </c>
    </row>
    <row r="933" spans="2:41" ht="23.25">
      <c r="B933" s="23" t="s">
        <v>32</v>
      </c>
      <c r="C933" s="20">
        <f>IF(X888="PAGADO",0,C893)</f>
        <v>780.24</v>
      </c>
      <c r="E933" s="197" t="s">
        <v>555</v>
      </c>
      <c r="F933" s="197"/>
      <c r="G933" s="197"/>
      <c r="H933" s="197"/>
      <c r="V933" s="17"/>
      <c r="X933" s="23" t="s">
        <v>32</v>
      </c>
      <c r="Y933" s="20">
        <f>IF(B1733="PAGADO",0,C938)</f>
        <v>780.24</v>
      </c>
      <c r="AA933" s="197" t="s">
        <v>20</v>
      </c>
      <c r="AB933" s="197"/>
      <c r="AC933" s="197"/>
      <c r="AD933" s="197"/>
    </row>
    <row r="934" spans="2:41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0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>
      <c r="C935" s="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Y935" s="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24</v>
      </c>
      <c r="C936" s="19">
        <f>IF(C933&gt;0,C933+C934,C934)</f>
        <v>780.24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24</v>
      </c>
      <c r="Y936" s="19">
        <f>IF(Y933&gt;0,Y933+Y934,Y934)</f>
        <v>780.24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9</v>
      </c>
      <c r="C937" s="20">
        <f>C961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9</v>
      </c>
      <c r="Y937" s="20">
        <f>Y961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 t="s">
        <v>26</v>
      </c>
      <c r="C938" s="21">
        <f>C936-C937</f>
        <v>780.24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6" t="s">
        <v>27</v>
      </c>
      <c r="Y938" s="21">
        <f>Y936-Y937</f>
        <v>780.24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6"/>
      <c r="C939" s="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9" t="str">
        <f>IF(Y938&lt;0,"NO PAGAR","COBRAR'")</f>
        <v>COBRAR'</v>
      </c>
      <c r="Y939" s="199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199" t="str">
        <f>IF(C938&lt;0,"NO PAGAR","COBRAR'")</f>
        <v>COBRAR'</v>
      </c>
      <c r="C940" s="19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/>
      <c r="Y940" s="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90" t="s">
        <v>9</v>
      </c>
      <c r="C941" s="191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90" t="s">
        <v>9</v>
      </c>
      <c r="Y941" s="191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IF(Y893&lt;0,"SALDO ADELANTADO","SALDO A FAVOR '")</f>
        <v>SALDO A FAVOR '</v>
      </c>
      <c r="C942" s="10" t="b">
        <f>IF(Y893&lt;=0,Y893*-1)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IF(C938&lt;0,"SALDO ADELANTADO","SALDO A FAVOR'")</f>
        <v>SALDO A FAVOR'</v>
      </c>
      <c r="Y942" s="10" t="b">
        <f>IF(C938&lt;=0,C938*-1)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192" t="s">
        <v>7</v>
      </c>
      <c r="F949" s="193"/>
      <c r="G949" s="194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192" t="s">
        <v>7</v>
      </c>
      <c r="AB949" s="193"/>
      <c r="AC949" s="194"/>
      <c r="AD949" s="5">
        <f>SUM(AD935:AD948)</f>
        <v>0</v>
      </c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>
      <c r="B951" s="12"/>
      <c r="C951" s="10"/>
      <c r="N951" s="192" t="s">
        <v>7</v>
      </c>
      <c r="O951" s="193"/>
      <c r="P951" s="193"/>
      <c r="Q951" s="194"/>
      <c r="R951" s="18">
        <f>SUM(R935:R950)</f>
        <v>0</v>
      </c>
      <c r="S951" s="3"/>
      <c r="V951" s="17"/>
      <c r="X951" s="12"/>
      <c r="Y951" s="10"/>
      <c r="AJ951" s="192" t="s">
        <v>7</v>
      </c>
      <c r="AK951" s="193"/>
      <c r="AL951" s="193"/>
      <c r="AM951" s="194"/>
      <c r="AN951" s="18">
        <f>SUM(AN935:AN950)</f>
        <v>0</v>
      </c>
      <c r="AO951" s="3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E954" s="14"/>
      <c r="V954" s="17"/>
      <c r="X954" s="12"/>
      <c r="Y954" s="10"/>
      <c r="AA954" s="14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2:31">
      <c r="B961" s="15" t="s">
        <v>18</v>
      </c>
      <c r="C961" s="16">
        <f>SUM(C942:C960)</f>
        <v>0</v>
      </c>
      <c r="D961" t="s">
        <v>22</v>
      </c>
      <c r="E961" t="s">
        <v>21</v>
      </c>
      <c r="V961" s="17"/>
      <c r="X961" s="15" t="s">
        <v>18</v>
      </c>
      <c r="Y961" s="16">
        <f>SUM(Y942:Y960)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195" t="s">
        <v>29</v>
      </c>
      <c r="AD975" s="195"/>
      <c r="AE975" s="195"/>
    </row>
    <row r="976" spans="2:31" ht="15" customHeight="1">
      <c r="H976" s="76" t="s">
        <v>28</v>
      </c>
      <c r="I976" s="76"/>
      <c r="J976" s="76"/>
      <c r="V976" s="17"/>
      <c r="AC976" s="195"/>
      <c r="AD976" s="195"/>
      <c r="AE976" s="195"/>
    </row>
    <row r="977" spans="2:41" ht="15" customHeight="1">
      <c r="H977" s="76"/>
      <c r="I977" s="76"/>
      <c r="J977" s="76"/>
      <c r="V977" s="17"/>
      <c r="AC977" s="195"/>
      <c r="AD977" s="195"/>
      <c r="AE977" s="19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IF(X933="PAGADO",0,Y938)</f>
        <v>780.24</v>
      </c>
      <c r="E981" s="197" t="s">
        <v>555</v>
      </c>
      <c r="F981" s="197"/>
      <c r="G981" s="197"/>
      <c r="H981" s="197"/>
      <c r="V981" s="17"/>
      <c r="X981" s="23" t="s">
        <v>32</v>
      </c>
      <c r="Y981" s="20">
        <f>IF(B981="PAGADO",0,C986)</f>
        <v>780.24</v>
      </c>
      <c r="AA981" s="197" t="s">
        <v>20</v>
      </c>
      <c r="AB981" s="197"/>
      <c r="AC981" s="197"/>
      <c r="AD981" s="19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780.24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780.24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780.24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780.24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198" t="str">
        <f>IF(C986&lt;0,"NO PAGAR","COBRAR")</f>
        <v>COBRAR</v>
      </c>
      <c r="C987" s="19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98" t="str">
        <f>IF(Y986&lt;0,"NO PAGAR","COBRAR")</f>
        <v>COBRAR</v>
      </c>
      <c r="Y987" s="19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90" t="s">
        <v>9</v>
      </c>
      <c r="C988" s="19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">
        <v>9</v>
      </c>
      <c r="Y988" s="19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 t="b">
        <f>IF(Y933&lt;=0,Y933*-1)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192" t="s">
        <v>7</v>
      </c>
      <c r="F997" s="193"/>
      <c r="G997" s="19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192" t="s">
        <v>7</v>
      </c>
      <c r="AB997" s="193"/>
      <c r="AC997" s="19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92" t="s">
        <v>7</v>
      </c>
      <c r="O999" s="193"/>
      <c r="P999" s="193"/>
      <c r="Q999" s="194"/>
      <c r="R999" s="18">
        <f>SUM(R983:R998)</f>
        <v>0</v>
      </c>
      <c r="S999" s="3"/>
      <c r="V999" s="17"/>
      <c r="X999" s="12"/>
      <c r="Y999" s="10"/>
      <c r="AJ999" s="192" t="s">
        <v>7</v>
      </c>
      <c r="AK999" s="193"/>
      <c r="AL999" s="193"/>
      <c r="AM999" s="194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 ht="15" customHeight="1">
      <c r="H1021" s="76" t="s">
        <v>30</v>
      </c>
      <c r="I1021" s="76"/>
      <c r="J1021" s="76"/>
      <c r="V1021" s="17"/>
      <c r="AA1021" s="196" t="s">
        <v>31</v>
      </c>
      <c r="AB1021" s="196"/>
      <c r="AC1021" s="196"/>
    </row>
    <row r="1022" spans="1:43" ht="15" customHeight="1">
      <c r="H1022" s="76"/>
      <c r="I1022" s="76"/>
      <c r="J1022" s="76"/>
      <c r="V1022" s="17"/>
      <c r="AA1022" s="196"/>
      <c r="AB1022" s="196"/>
      <c r="AC1022" s="196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780.24</v>
      </c>
      <c r="E1026" s="197" t="s">
        <v>555</v>
      </c>
      <c r="F1026" s="197"/>
      <c r="G1026" s="197"/>
      <c r="H1026" s="197"/>
      <c r="V1026" s="17"/>
      <c r="X1026" s="23" t="s">
        <v>32</v>
      </c>
      <c r="Y1026" s="20">
        <f>IF(B1826="PAGADO",0,C1031)</f>
        <v>780.24</v>
      </c>
      <c r="AA1026" s="197" t="s">
        <v>20</v>
      </c>
      <c r="AB1026" s="197"/>
      <c r="AC1026" s="197"/>
      <c r="AD1026" s="197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780.24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780.24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780.24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780.24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99" t="str">
        <f>IF(Y1031&lt;0,"NO PAGAR","COBRAR'")</f>
        <v>COBRAR'</v>
      </c>
      <c r="Y1032" s="199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199" t="str">
        <f>IF(C1031&lt;0,"NO PAGAR","COBRAR'")</f>
        <v>COBRAR'</v>
      </c>
      <c r="C1033" s="19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90" t="s">
        <v>9</v>
      </c>
      <c r="C1034" s="191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90" t="s">
        <v>9</v>
      </c>
      <c r="Y1034" s="191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192" t="s">
        <v>7</v>
      </c>
      <c r="F1042" s="193"/>
      <c r="G1042" s="194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192" t="s">
        <v>7</v>
      </c>
      <c r="AB1042" s="193"/>
      <c r="AC1042" s="194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192" t="s">
        <v>7</v>
      </c>
      <c r="O1044" s="193"/>
      <c r="P1044" s="193"/>
      <c r="Q1044" s="194"/>
      <c r="R1044" s="18">
        <f>SUM(R1028:R1043)</f>
        <v>0</v>
      </c>
      <c r="S1044" s="3"/>
      <c r="V1044" s="17"/>
      <c r="X1044" s="12"/>
      <c r="Y1044" s="10"/>
      <c r="AJ1044" s="192" t="s">
        <v>7</v>
      </c>
      <c r="AK1044" s="193"/>
      <c r="AL1044" s="193"/>
      <c r="AM1044" s="194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6:AD746"/>
    <mergeCell ref="E746:H746"/>
    <mergeCell ref="X752:Y752"/>
    <mergeCell ref="B753:C753"/>
    <mergeCell ref="B754:C754"/>
    <mergeCell ref="X754:Y754"/>
    <mergeCell ref="B711:C711"/>
    <mergeCell ref="X711:Y711"/>
    <mergeCell ref="AA720:AC720"/>
    <mergeCell ref="N722:Q722"/>
    <mergeCell ref="E794:H794"/>
    <mergeCell ref="B800:C800"/>
    <mergeCell ref="X800:Y800"/>
    <mergeCell ref="B801:C801"/>
    <mergeCell ref="X801:Y801"/>
    <mergeCell ref="AA810:AC810"/>
    <mergeCell ref="AA762:AC762"/>
    <mergeCell ref="N764:Q764"/>
    <mergeCell ref="AJ764:AM764"/>
    <mergeCell ref="E762:G762"/>
    <mergeCell ref="AC788:AE790"/>
    <mergeCell ref="AA794:AD794"/>
    <mergeCell ref="X845:Y845"/>
    <mergeCell ref="B846:C846"/>
    <mergeCell ref="B847:C847"/>
    <mergeCell ref="X847:Y847"/>
    <mergeCell ref="AA855:AC855"/>
    <mergeCell ref="N857:Q857"/>
    <mergeCell ref="N812:Q812"/>
    <mergeCell ref="AJ812:AM812"/>
    <mergeCell ref="E810:G810"/>
    <mergeCell ref="AA834:AC835"/>
    <mergeCell ref="AA839:AD839"/>
    <mergeCell ref="E839:H839"/>
    <mergeCell ref="AJ906:AM906"/>
    <mergeCell ref="E904:G904"/>
    <mergeCell ref="AJ857:AM857"/>
    <mergeCell ref="E855:G855"/>
    <mergeCell ref="AC882:AE884"/>
    <mergeCell ref="AA888:AD888"/>
    <mergeCell ref="E888:H888"/>
    <mergeCell ref="B894:C894"/>
    <mergeCell ref="X894:Y894"/>
    <mergeCell ref="AA928:AC929"/>
    <mergeCell ref="AA933:AD933"/>
    <mergeCell ref="E933:H933"/>
    <mergeCell ref="X939:Y939"/>
    <mergeCell ref="B940:C940"/>
    <mergeCell ref="B941:C941"/>
    <mergeCell ref="X941:Y941"/>
    <mergeCell ref="B895:C895"/>
    <mergeCell ref="X895:Y895"/>
    <mergeCell ref="AA904:AC904"/>
    <mergeCell ref="N906:Q906"/>
    <mergeCell ref="E981:H981"/>
    <mergeCell ref="B987:C987"/>
    <mergeCell ref="X987:Y987"/>
    <mergeCell ref="B988:C988"/>
    <mergeCell ref="X988:Y988"/>
    <mergeCell ref="AA997:AC997"/>
    <mergeCell ref="AA949:AC949"/>
    <mergeCell ref="N951:Q951"/>
    <mergeCell ref="AJ951:AM951"/>
    <mergeCell ref="E949:G949"/>
    <mergeCell ref="AC975:AE977"/>
    <mergeCell ref="AA981:AD981"/>
    <mergeCell ref="AJ999:AM999"/>
    <mergeCell ref="E997:G997"/>
    <mergeCell ref="AJ1044:AM1044"/>
    <mergeCell ref="E1042:G1042"/>
    <mergeCell ref="X1032:Y1032"/>
    <mergeCell ref="B1033:C1033"/>
    <mergeCell ref="B1034:C1034"/>
    <mergeCell ref="X1034:Y1034"/>
    <mergeCell ref="AA1042:AC1042"/>
    <mergeCell ref="N1044:Q1044"/>
    <mergeCell ref="N999:Q999"/>
    <mergeCell ref="AA1021:AC1022"/>
    <mergeCell ref="AA1026:AD1026"/>
    <mergeCell ref="E1026:H102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7"/>
  <sheetViews>
    <sheetView topLeftCell="A702" zoomScale="82" zoomScaleNormal="82" workbookViewId="0">
      <selection activeCell="C720" sqref="C720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8" t="s">
        <v>10</v>
      </c>
      <c r="AL8" s="208"/>
      <c r="AM8" s="20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5" t="s">
        <v>29</v>
      </c>
      <c r="AD96" s="195"/>
      <c r="AE96" s="195"/>
    </row>
    <row r="97" spans="2:41">
      <c r="H97" s="196" t="s">
        <v>28</v>
      </c>
      <c r="I97" s="196"/>
      <c r="J97" s="196"/>
      <c r="V97" s="17"/>
      <c r="AC97" s="195"/>
      <c r="AD97" s="195"/>
      <c r="AE97" s="195"/>
    </row>
    <row r="98" spans="2:41">
      <c r="H98" s="196"/>
      <c r="I98" s="196"/>
      <c r="J98" s="196"/>
      <c r="V98" s="17"/>
      <c r="AC98" s="195"/>
      <c r="AD98" s="195"/>
      <c r="AE98" s="19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8" t="str">
        <f>IF(C107&lt;0,"NO PAGAR","COBRAR")</f>
        <v>COBRAR</v>
      </c>
      <c r="C108" s="19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8" t="str">
        <f>IF(Y107&lt;0,"NO PAGAR","COBRAR")</f>
        <v>NO PAGAR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9" t="str">
        <f>IF(Y138&lt;0,"NO PAGAR","COBRAR'")</f>
        <v>COBRAR'</v>
      </c>
      <c r="Y139" s="19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9" t="str">
        <f>IF(C138&lt;0,"NO PAGAR","COBRAR'")</f>
        <v>COBRAR'</v>
      </c>
      <c r="C140" s="19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5" t="s">
        <v>29</v>
      </c>
      <c r="AD167" s="195"/>
      <c r="AE167" s="195"/>
    </row>
    <row r="168" spans="2:41">
      <c r="H168" s="196" t="s">
        <v>28</v>
      </c>
      <c r="I168" s="196"/>
      <c r="J168" s="196"/>
      <c r="V168" s="17"/>
      <c r="AC168" s="195"/>
      <c r="AD168" s="195"/>
      <c r="AE168" s="195"/>
    </row>
    <row r="169" spans="2:41">
      <c r="H169" s="196"/>
      <c r="I169" s="196"/>
      <c r="J169" s="196"/>
      <c r="V169" s="17"/>
      <c r="AC169" s="195"/>
      <c r="AD169" s="195"/>
      <c r="AE169" s="19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435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8" t="str">
        <f>IF(C177&lt;0,"NO PAGAR","COBRAR")</f>
        <v>COBRAR</v>
      </c>
      <c r="C178" s="19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8" t="str">
        <f>IF(Y178&lt;0,"NO PAGAR","COBRAR")</f>
        <v>NO PAGAR</v>
      </c>
      <c r="Y179" s="19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495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532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9" t="str">
        <f>IF(C222&lt;0,"NO PAGAR","COBRAR'")</f>
        <v>COBRAR'</v>
      </c>
      <c r="C224" s="19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9" t="str">
        <f>IF(Y223&lt;0,"NO PAGAR","COBRAR'")</f>
        <v>NO PAGAR</v>
      </c>
      <c r="Y224" s="199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5" t="s">
        <v>29</v>
      </c>
      <c r="AD259" s="195"/>
      <c r="AE259" s="195"/>
    </row>
    <row r="260" spans="2:41">
      <c r="H260" s="196" t="s">
        <v>28</v>
      </c>
      <c r="I260" s="196"/>
      <c r="J260" s="196"/>
      <c r="V260" s="17"/>
      <c r="AC260" s="195"/>
      <c r="AD260" s="195"/>
      <c r="AE260" s="195"/>
    </row>
    <row r="261" spans="2:41">
      <c r="H261" s="196"/>
      <c r="I261" s="196"/>
      <c r="J261" s="196"/>
      <c r="V261" s="17"/>
      <c r="AC261" s="195"/>
      <c r="AD261" s="195"/>
      <c r="AE261" s="19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592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435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8" t="str">
        <f>IF(C269&lt;0,"NO PAGAR","COBRAR")</f>
        <v>COBRAR</v>
      </c>
      <c r="C270" s="19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8" t="str">
        <f>IF(Y270&lt;0,"NO PAGAR","COBRAR")</f>
        <v>COBRAR</v>
      </c>
      <c r="Y271" s="19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435</v>
      </c>
      <c r="F310" s="197"/>
      <c r="G310" s="197"/>
      <c r="H310" s="197"/>
      <c r="V310" s="17"/>
      <c r="X310" s="23" t="s">
        <v>32</v>
      </c>
      <c r="Y310" s="20">
        <f>IF(B1027="PAGADO",0,C315)</f>
        <v>-647.71</v>
      </c>
      <c r="AA310" s="197" t="s">
        <v>702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9" t="str">
        <f>IF(Y315&lt;0,"NO PAGAR","COBRAR'")</f>
        <v>NO PAGAR</v>
      </c>
      <c r="Y316" s="19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09" t="s">
        <v>64</v>
      </c>
      <c r="AB347" s="203" t="s">
        <v>29</v>
      </c>
      <c r="AC347" s="203"/>
      <c r="AD347" s="203"/>
    </row>
    <row r="348" spans="2:41">
      <c r="V348" s="17"/>
      <c r="X348" s="209"/>
      <c r="AB348" s="203"/>
      <c r="AC348" s="203"/>
      <c r="AD348" s="203"/>
    </row>
    <row r="349" spans="2:41" ht="23.25">
      <c r="B349" s="22" t="s">
        <v>64</v>
      </c>
      <c r="V349" s="17"/>
      <c r="X349" s="209"/>
      <c r="AB349" s="203"/>
      <c r="AC349" s="203"/>
      <c r="AD349" s="203"/>
    </row>
    <row r="350" spans="2:41" ht="23.25">
      <c r="B350" s="23" t="s">
        <v>32</v>
      </c>
      <c r="C350" s="20">
        <f>IF(X310="PAGADO",0,Y315)</f>
        <v>-785.77</v>
      </c>
      <c r="E350" s="197" t="s">
        <v>435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702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8" t="str">
        <f>IF(C355&lt;0,"NO PAGAR","COBRAR")</f>
        <v>NO PAGAR</v>
      </c>
      <c r="C356" s="19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8" t="str">
        <f>IF(Y355&lt;0,"NO PAGAR","COBRAR")</f>
        <v>COBRAR</v>
      </c>
      <c r="Y356" s="19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778</v>
      </c>
      <c r="F389" s="197"/>
      <c r="G389" s="197"/>
      <c r="H389" s="197"/>
      <c r="V389" s="17"/>
      <c r="X389" s="23" t="s">
        <v>32</v>
      </c>
      <c r="Y389" s="20">
        <f>IF(B1120="PAGADO",0,C394)</f>
        <v>-132.38000000000011</v>
      </c>
      <c r="AA389" s="197" t="s">
        <v>842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9" t="str">
        <f>IF(Y394&lt;0,"NO PAGAR","COBRAR'")</f>
        <v>COBRAR'</v>
      </c>
      <c r="Y395" s="19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9" t="str">
        <f>IF(C394&lt;0,"NO PAGAR","COBRAR'")</f>
        <v>NO PAGAR</v>
      </c>
      <c r="C396" s="19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5" t="s">
        <v>29</v>
      </c>
      <c r="AC421" s="19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778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435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8" t="str">
        <f>IF(C429&lt;0,"NO PAGAR","COBRAR")</f>
        <v>COBRAR</v>
      </c>
      <c r="C430" s="19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8" t="str">
        <f>IF(Y429&lt;0,"NO PAGAR","COBRAR")</f>
        <v>COBRAR</v>
      </c>
      <c r="Y430" s="19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778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435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9" t="str">
        <f>IF(Y469&lt;0,"NO PAGAR","COBRAR'")</f>
        <v>COBRAR'</v>
      </c>
      <c r="Y470" s="19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9" t="str">
        <f>IF(C469&lt;0,"NO PAGAR","COBRAR'")</f>
        <v>COBRAR'</v>
      </c>
      <c r="C471" s="19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5" t="s">
        <v>29</v>
      </c>
      <c r="AD491" s="195"/>
      <c r="AE491" s="195"/>
    </row>
    <row r="492" spans="2:42">
      <c r="H492" s="196" t="s">
        <v>28</v>
      </c>
      <c r="I492" s="196"/>
      <c r="J492" s="196"/>
      <c r="V492" s="17"/>
      <c r="AC492" s="195"/>
      <c r="AD492" s="195"/>
      <c r="AE492" s="195"/>
    </row>
    <row r="493" spans="2:42">
      <c r="H493" s="196"/>
      <c r="I493" s="196"/>
      <c r="J493" s="196"/>
      <c r="V493" s="17"/>
      <c r="AC493" s="195"/>
      <c r="AD493" s="195"/>
      <c r="AE493" s="19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778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532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8" t="str">
        <f>IF(C502&lt;0,"NO PAGAR","COBRAR")</f>
        <v>NO PAGAR</v>
      </c>
      <c r="C503" s="19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8" t="str">
        <f>IF(Y502&lt;0,"NO PAGAR","COBRAR")</f>
        <v>COBRAR</v>
      </c>
      <c r="Y503" s="19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435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435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PAGAR","COBRAR'")</f>
        <v>COBRAR'</v>
      </c>
      <c r="Y544" s="19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9" t="str">
        <f>IF(C543&lt;0,"NO PAGAR","COBRAR'")</f>
        <v>COBRAR'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5" t="s">
        <v>29</v>
      </c>
      <c r="AD565" s="195"/>
      <c r="AE565" s="195"/>
    </row>
    <row r="566" spans="2:41">
      <c r="H566" s="196" t="s">
        <v>28</v>
      </c>
      <c r="I566" s="196"/>
      <c r="J566" s="196"/>
      <c r="V566" s="17"/>
      <c r="AC566" s="195"/>
      <c r="AD566" s="195"/>
      <c r="AE566" s="195"/>
    </row>
    <row r="567" spans="2:41">
      <c r="H567" s="196"/>
      <c r="I567" s="196"/>
      <c r="J567" s="196"/>
      <c r="V567" s="17"/>
      <c r="AC567" s="195"/>
      <c r="AD567" s="195"/>
      <c r="AE567" s="19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1170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8" t="str">
        <f>IF(C576&lt;0,"NO PAGAR","COBRAR")</f>
        <v>COBRAR</v>
      </c>
      <c r="C577" s="19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tr">
        <f>IF(Y576&lt;0,"NO PAGAR","COBRAR")</f>
        <v>NO PAGAR</v>
      </c>
      <c r="Y577" s="19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1170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1170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9" t="str">
        <f>IF(Y621&lt;0,"NO PAGAR","COBRAR'")</f>
        <v>COBRAR'</v>
      </c>
      <c r="Y622" s="19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9" t="str">
        <f>IF(C621&lt;0,"NO PAGAR","COBRAR'")</f>
        <v>COBRAR'</v>
      </c>
      <c r="C623" s="19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6" t="s">
        <v>28</v>
      </c>
      <c r="I654" s="196"/>
      <c r="J654" s="196"/>
      <c r="V654" s="17"/>
      <c r="AC654" s="24" t="s">
        <v>29</v>
      </c>
      <c r="AD654" s="24"/>
      <c r="AE654" s="24"/>
    </row>
    <row r="655" spans="2:31" ht="15" customHeight="1">
      <c r="H655" s="196"/>
      <c r="I655" s="196"/>
      <c r="J655" s="19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1170</v>
      </c>
      <c r="F657" s="197"/>
      <c r="G657" s="197"/>
      <c r="H657" s="197"/>
      <c r="O657" s="207" t="s">
        <v>110</v>
      </c>
      <c r="P657" s="207"/>
      <c r="Q657" s="207"/>
      <c r="V657" s="17"/>
      <c r="X657" s="23" t="s">
        <v>130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1384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1385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198" t="str">
        <f>IF(C662&lt;0,"NO PAGAR","COBRAR")</f>
        <v>NO PAGAR</v>
      </c>
      <c r="C663" s="198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8" t="str">
        <f>IF(Y662&lt;0,"NO PAGAR","COBRAR")</f>
        <v>COBRAR</v>
      </c>
      <c r="Y663" s="19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8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>
      <c r="V699" s="17"/>
    </row>
    <row r="700" spans="1:43">
      <c r="V700" s="17"/>
    </row>
    <row r="701" spans="1:43" ht="23.25">
      <c r="B701" s="24" t="s">
        <v>69</v>
      </c>
      <c r="V701" s="17"/>
      <c r="X701" s="22" t="s">
        <v>69</v>
      </c>
    </row>
    <row r="702" spans="1:43" ht="23.25">
      <c r="B702" s="23" t="s">
        <v>32</v>
      </c>
      <c r="C702" s="20">
        <f>IF(X657="PAGADO",0,Y662)</f>
        <v>0</v>
      </c>
      <c r="E702" s="197" t="s">
        <v>20</v>
      </c>
      <c r="F702" s="197"/>
      <c r="G702" s="197"/>
      <c r="H702" s="197"/>
      <c r="V702" s="17"/>
      <c r="X702" s="23" t="s">
        <v>32</v>
      </c>
      <c r="Y702" s="20">
        <f>IF(B1502="PAGADO",0,C707)</f>
        <v>215.85000000000002</v>
      </c>
      <c r="AA702" s="197" t="s">
        <v>20</v>
      </c>
      <c r="AB702" s="197"/>
      <c r="AC702" s="197"/>
      <c r="AD702" s="197"/>
    </row>
    <row r="703" spans="1:43">
      <c r="B703" s="1" t="s">
        <v>0</v>
      </c>
      <c r="C703" s="19">
        <f>H718</f>
        <v>435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1:43">
      <c r="C704" s="20"/>
      <c r="E704" s="4">
        <v>45174</v>
      </c>
      <c r="F704" s="3" t="s">
        <v>414</v>
      </c>
      <c r="G704" s="3" t="s">
        <v>169</v>
      </c>
      <c r="H704" s="5">
        <v>150</v>
      </c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435</v>
      </c>
      <c r="E705" s="4">
        <v>45167</v>
      </c>
      <c r="F705" s="3" t="s">
        <v>1213</v>
      </c>
      <c r="G705" s="3" t="s">
        <v>99</v>
      </c>
      <c r="H705" s="5">
        <v>285</v>
      </c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215.85000000000002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C730</f>
        <v>219.14999999999998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Y730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26</v>
      </c>
      <c r="C707" s="21">
        <f>C705-C706</f>
        <v>215.85000000000002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27</v>
      </c>
      <c r="Y707" s="21">
        <f>Y705-Y706</f>
        <v>215.85000000000002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6"/>
      <c r="C708" s="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9" t="str">
        <f>IF(Y707&lt;0,"NO PAGAR","COBRAR'")</f>
        <v>COBRAR'</v>
      </c>
      <c r="Y708" s="19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199" t="str">
        <f>IF(C707&lt;0,"NO PAGAR","COBRAR'")</f>
        <v>COBRAR'</v>
      </c>
      <c r="C709" s="19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/>
      <c r="Y709" s="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90" t="s">
        <v>9</v>
      </c>
      <c r="C710" s="19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">
        <v>9</v>
      </c>
      <c r="Y710" s="19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9" t="str">
        <f>IF(Y662&lt;0,"SALDO ADELANTADO","SALDO A FAVOR '")</f>
        <v>SALDO A FAVOR '</v>
      </c>
      <c r="C711" s="10" t="b">
        <f>IF(Y662&lt;=0,Y662*-1)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9" t="str">
        <f>IF(C707&lt;0,"SALDO ADELANTADO","SALDO A FAVOR'")</f>
        <v>SALDO A FAVOR'</v>
      </c>
      <c r="Y711" s="10" t="b">
        <f>IF(C707&lt;=0,C707*-1)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10</v>
      </c>
      <c r="C712" s="10">
        <f>R720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10</v>
      </c>
      <c r="Y712" s="10">
        <f>AN720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11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11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12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12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13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13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14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14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15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15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16</v>
      </c>
      <c r="C718" s="10"/>
      <c r="E718" s="192" t="s">
        <v>7</v>
      </c>
      <c r="F718" s="193"/>
      <c r="G718" s="194"/>
      <c r="H718" s="5">
        <f>SUM(H704:H717)</f>
        <v>435</v>
      </c>
      <c r="N718" s="3"/>
      <c r="O718" s="3"/>
      <c r="P718" s="3"/>
      <c r="Q718" s="3"/>
      <c r="R718" s="18"/>
      <c r="S718" s="3"/>
      <c r="V718" s="17"/>
      <c r="X718" s="11" t="s">
        <v>16</v>
      </c>
      <c r="Y718" s="10"/>
      <c r="AA718" s="192" t="s">
        <v>7</v>
      </c>
      <c r="AB718" s="193"/>
      <c r="AC718" s="19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1" t="s">
        <v>1418</v>
      </c>
      <c r="C719" s="10">
        <f>R725</f>
        <v>219.14999999999998</v>
      </c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1" t="s">
        <v>17</v>
      </c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92" t="s">
        <v>7</v>
      </c>
      <c r="O720" s="193"/>
      <c r="P720" s="193"/>
      <c r="Q720" s="194"/>
      <c r="R720" s="18">
        <f>SUM(R704:R719)</f>
        <v>0</v>
      </c>
      <c r="S720" s="3"/>
      <c r="V720" s="17"/>
      <c r="X720" s="12"/>
      <c r="Y720" s="10"/>
      <c r="AJ720" s="192" t="s">
        <v>7</v>
      </c>
      <c r="AK720" s="193"/>
      <c r="AL720" s="193"/>
      <c r="AM720" s="194"/>
      <c r="AN720" s="18">
        <f>SUM(AN704:AN719)</f>
        <v>0</v>
      </c>
      <c r="AO720" s="3"/>
    </row>
    <row r="721" spans="2:27">
      <c r="B721" s="12"/>
      <c r="C721" s="10"/>
      <c r="N721" s="126" t="s">
        <v>473</v>
      </c>
      <c r="O721" s="127">
        <v>45171.31040509</v>
      </c>
      <c r="P721" s="126" t="s">
        <v>476</v>
      </c>
      <c r="Q721" s="128">
        <v>39.655999999999999</v>
      </c>
      <c r="R721" s="128">
        <v>69.400000000000006</v>
      </c>
      <c r="S721" s="128">
        <v>74125</v>
      </c>
      <c r="V721" s="17"/>
      <c r="X721" s="12"/>
      <c r="Y721" s="10"/>
    </row>
    <row r="722" spans="2:27">
      <c r="B722" s="12"/>
      <c r="C722" s="10"/>
      <c r="N722" s="126" t="s">
        <v>473</v>
      </c>
      <c r="O722" s="127">
        <v>45171.453182869998</v>
      </c>
      <c r="P722" s="126" t="s">
        <v>476</v>
      </c>
      <c r="Q722" s="128">
        <v>2.8580000000000001</v>
      </c>
      <c r="R722" s="128">
        <v>5</v>
      </c>
      <c r="S722" s="128">
        <v>5256</v>
      </c>
      <c r="V722" s="17"/>
      <c r="X722" s="12"/>
      <c r="Y722" s="10"/>
    </row>
    <row r="723" spans="2:27">
      <c r="B723" s="12"/>
      <c r="C723" s="10"/>
      <c r="E723" s="14"/>
      <c r="N723" s="126" t="s">
        <v>473</v>
      </c>
      <c r="O723" s="127">
        <v>45176.450497689999</v>
      </c>
      <c r="P723" s="126" t="s">
        <v>476</v>
      </c>
      <c r="Q723" s="128">
        <v>38.887999999999998</v>
      </c>
      <c r="R723" s="128">
        <v>68.05</v>
      </c>
      <c r="S723" s="128">
        <v>145412</v>
      </c>
      <c r="V723" s="17"/>
      <c r="X723" s="12"/>
      <c r="Y723" s="10"/>
      <c r="AA723" s="14"/>
    </row>
    <row r="724" spans="2:27">
      <c r="B724" s="12"/>
      <c r="C724" s="10"/>
      <c r="N724" s="126" t="s">
        <v>473</v>
      </c>
      <c r="O724" s="127">
        <v>45181.212881940002</v>
      </c>
      <c r="P724" s="126" t="s">
        <v>476</v>
      </c>
      <c r="Q724" s="128">
        <v>43.829000000000001</v>
      </c>
      <c r="R724" s="128">
        <v>76.7</v>
      </c>
      <c r="S724" s="128">
        <v>42152</v>
      </c>
      <c r="V724" s="17"/>
      <c r="X724" s="12"/>
      <c r="Y724" s="10"/>
    </row>
    <row r="725" spans="2:27">
      <c r="B725" s="12"/>
      <c r="C725" s="10"/>
      <c r="R725" s="188">
        <f>SUM(R721:R724)</f>
        <v>219.14999999999998</v>
      </c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2"/>
      <c r="C728" s="10"/>
      <c r="V728" s="17"/>
      <c r="X728" s="12"/>
      <c r="Y728" s="10"/>
    </row>
    <row r="729" spans="2:27">
      <c r="B729" s="11"/>
      <c r="C729" s="10"/>
      <c r="V729" s="17"/>
      <c r="X729" s="11"/>
      <c r="Y729" s="10"/>
    </row>
    <row r="730" spans="2:27">
      <c r="B730" s="15" t="s">
        <v>18</v>
      </c>
      <c r="C730" s="16">
        <f>SUM(C711:C729)</f>
        <v>219.14999999999998</v>
      </c>
      <c r="D730" t="s">
        <v>22</v>
      </c>
      <c r="E730" t="s">
        <v>21</v>
      </c>
      <c r="V730" s="17"/>
      <c r="X730" s="15" t="s">
        <v>18</v>
      </c>
      <c r="Y730" s="16">
        <f>SUM(Y711:Y729)</f>
        <v>0</v>
      </c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  <c r="AC744" s="195" t="s">
        <v>29</v>
      </c>
      <c r="AD744" s="195"/>
      <c r="AE744" s="195"/>
    </row>
    <row r="745" spans="2:41">
      <c r="H745" s="196" t="s">
        <v>28</v>
      </c>
      <c r="I745" s="196"/>
      <c r="J745" s="196"/>
      <c r="V745" s="17"/>
      <c r="AC745" s="195"/>
      <c r="AD745" s="195"/>
      <c r="AE745" s="195"/>
    </row>
    <row r="746" spans="2:41">
      <c r="H746" s="196"/>
      <c r="I746" s="196"/>
      <c r="J746" s="196"/>
      <c r="V746" s="17"/>
      <c r="AC746" s="195"/>
      <c r="AD746" s="195"/>
      <c r="AE746" s="195"/>
    </row>
    <row r="747" spans="2:41">
      <c r="V747" s="17"/>
    </row>
    <row r="748" spans="2:41">
      <c r="V748" s="17"/>
    </row>
    <row r="749" spans="2:41" ht="23.25">
      <c r="B749" s="22" t="s">
        <v>70</v>
      </c>
      <c r="V749" s="17"/>
      <c r="X749" s="22" t="s">
        <v>70</v>
      </c>
    </row>
    <row r="750" spans="2:41" ht="23.25">
      <c r="B750" s="23" t="s">
        <v>32</v>
      </c>
      <c r="C750" s="20">
        <f>IF(X702="PAGADO",0,Y707)</f>
        <v>215.85000000000002</v>
      </c>
      <c r="E750" s="197" t="s">
        <v>20</v>
      </c>
      <c r="F750" s="197"/>
      <c r="G750" s="197"/>
      <c r="H750" s="197"/>
      <c r="V750" s="17"/>
      <c r="X750" s="23" t="s">
        <v>32</v>
      </c>
      <c r="Y750" s="20">
        <f>IF(B750="PAGADO",0,C755)</f>
        <v>215.85000000000002</v>
      </c>
      <c r="AA750" s="197" t="s">
        <v>20</v>
      </c>
      <c r="AB750" s="197"/>
      <c r="AC750" s="197"/>
      <c r="AD750" s="197"/>
    </row>
    <row r="751" spans="2:41">
      <c r="B751" s="1" t="s">
        <v>0</v>
      </c>
      <c r="C751" s="19">
        <f>H766</f>
        <v>0</v>
      </c>
      <c r="E751" s="2" t="s">
        <v>1</v>
      </c>
      <c r="F751" s="2" t="s">
        <v>2</v>
      </c>
      <c r="G751" s="2" t="s">
        <v>3</v>
      </c>
      <c r="H751" s="2" t="s">
        <v>4</v>
      </c>
      <c r="N751" s="2" t="s">
        <v>1</v>
      </c>
      <c r="O751" s="2" t="s">
        <v>5</v>
      </c>
      <c r="P751" s="2" t="s">
        <v>4</v>
      </c>
      <c r="Q751" s="2" t="s">
        <v>6</v>
      </c>
      <c r="R751" s="2" t="s">
        <v>7</v>
      </c>
      <c r="S751" s="3"/>
      <c r="V751" s="17"/>
      <c r="X751" s="1" t="s">
        <v>0</v>
      </c>
      <c r="Y751" s="19">
        <f>AD766</f>
        <v>0</v>
      </c>
      <c r="AA751" s="2" t="s">
        <v>1</v>
      </c>
      <c r="AB751" s="2" t="s">
        <v>2</v>
      </c>
      <c r="AC751" s="2" t="s">
        <v>3</v>
      </c>
      <c r="AD751" s="2" t="s">
        <v>4</v>
      </c>
      <c r="AJ751" s="2" t="s">
        <v>1</v>
      </c>
      <c r="AK751" s="2" t="s">
        <v>5</v>
      </c>
      <c r="AL751" s="2" t="s">
        <v>4</v>
      </c>
      <c r="AM751" s="2" t="s">
        <v>6</v>
      </c>
      <c r="AN751" s="2" t="s">
        <v>7</v>
      </c>
      <c r="AO751" s="3"/>
    </row>
    <row r="752" spans="2:41">
      <c r="C752" s="2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Y752" s="2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24</v>
      </c>
      <c r="C753" s="19">
        <f>IF(C750&gt;0,C750+C751,C751)</f>
        <v>215.85000000000002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24</v>
      </c>
      <c r="Y753" s="19">
        <f>IF(Y750&gt;0,Y751+Y750,Y751)</f>
        <v>215.85000000000002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9</v>
      </c>
      <c r="C754" s="20">
        <f>C777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9</v>
      </c>
      <c r="Y754" s="20">
        <f>Y777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6" t="s">
        <v>25</v>
      </c>
      <c r="C755" s="21">
        <f>C753-C754</f>
        <v>215.85000000000002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6" t="s">
        <v>8</v>
      </c>
      <c r="Y755" s="21">
        <f>Y753-Y754</f>
        <v>215.85000000000002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6.25">
      <c r="B756" s="198" t="str">
        <f>IF(C755&lt;0,"NO PAGAR","COBRAR")</f>
        <v>COBRAR</v>
      </c>
      <c r="C756" s="198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98" t="str">
        <f>IF(Y755&lt;0,"NO PAGAR","COBRAR")</f>
        <v>COBRAR</v>
      </c>
      <c r="Y756" s="19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90" t="s">
        <v>9</v>
      </c>
      <c r="C757" s="19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90" t="s">
        <v>9</v>
      </c>
      <c r="Y757" s="19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IF(C791&lt;0,"SALDO A FAVOR","SALDO ADELANTAD0'")</f>
        <v>SALDO ADELANTAD0'</v>
      </c>
      <c r="C758" s="10" t="b">
        <f>IF(Y702&lt;=0,Y702*-1)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IF(C755&lt;0,"SALDO ADELANTADO","SALDO A FAVOR'")</f>
        <v>SALDO A FAVOR'</v>
      </c>
      <c r="Y758" s="10" t="b">
        <f>IF(C755&lt;=0,C755*-1)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92" t="s">
        <v>7</v>
      </c>
      <c r="F766" s="193"/>
      <c r="G766" s="194"/>
      <c r="H766" s="5">
        <f>SUM(H752:H765)</f>
        <v>0</v>
      </c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92" t="s">
        <v>7</v>
      </c>
      <c r="AB766" s="193"/>
      <c r="AC766" s="194"/>
      <c r="AD766" s="5">
        <f>SUM(AD752:AD765)</f>
        <v>0</v>
      </c>
      <c r="AJ766" s="3"/>
      <c r="AK766" s="3"/>
      <c r="AL766" s="3"/>
      <c r="AM766" s="3"/>
      <c r="AN766" s="18"/>
      <c r="AO766" s="3"/>
    </row>
    <row r="767" spans="2:41">
      <c r="B767" s="12"/>
      <c r="C767" s="10"/>
      <c r="E767" s="13"/>
      <c r="F767" s="13"/>
      <c r="G767" s="13"/>
      <c r="N767" s="3"/>
      <c r="O767" s="3"/>
      <c r="P767" s="3"/>
      <c r="Q767" s="3"/>
      <c r="R767" s="18"/>
      <c r="S767" s="3"/>
      <c r="V767" s="17"/>
      <c r="X767" s="12"/>
      <c r="Y767" s="10"/>
      <c r="AA767" s="13"/>
      <c r="AB767" s="13"/>
      <c r="AC767" s="13"/>
      <c r="AJ767" s="3"/>
      <c r="AK767" s="3"/>
      <c r="AL767" s="3"/>
      <c r="AM767" s="3"/>
      <c r="AN767" s="18"/>
      <c r="AO767" s="3"/>
    </row>
    <row r="768" spans="2:41">
      <c r="B768" s="12"/>
      <c r="C768" s="10"/>
      <c r="N768" s="192" t="s">
        <v>7</v>
      </c>
      <c r="O768" s="193"/>
      <c r="P768" s="193"/>
      <c r="Q768" s="194"/>
      <c r="R768" s="18">
        <f>SUM(R752:R767)</f>
        <v>0</v>
      </c>
      <c r="S768" s="3"/>
      <c r="V768" s="17"/>
      <c r="X768" s="12"/>
      <c r="Y768" s="10"/>
      <c r="AJ768" s="192" t="s">
        <v>7</v>
      </c>
      <c r="AK768" s="193"/>
      <c r="AL768" s="193"/>
      <c r="AM768" s="194"/>
      <c r="AN768" s="18">
        <f>SUM(AN752:AN767)</f>
        <v>0</v>
      </c>
      <c r="AO768" s="3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E771" s="14"/>
      <c r="V771" s="17"/>
      <c r="X771" s="12"/>
      <c r="Y771" s="10"/>
      <c r="AA771" s="14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0</v>
      </c>
      <c r="V777" s="17"/>
      <c r="X777" s="15" t="s">
        <v>18</v>
      </c>
      <c r="Y777" s="16">
        <f>SUM(Y758:Y776)</f>
        <v>0</v>
      </c>
    </row>
    <row r="778" spans="2:27">
      <c r="D778" t="s">
        <v>22</v>
      </c>
      <c r="E778" t="s">
        <v>21</v>
      </c>
      <c r="V778" s="17"/>
      <c r="Z778" t="s">
        <v>22</v>
      </c>
      <c r="AA778" t="s">
        <v>21</v>
      </c>
    </row>
    <row r="779" spans="2:27">
      <c r="E779" s="1" t="s">
        <v>19</v>
      </c>
      <c r="V779" s="17"/>
      <c r="AA779" s="1" t="s">
        <v>19</v>
      </c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V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V789" s="17"/>
    </row>
    <row r="790" spans="1:43">
      <c r="H790" s="196" t="s">
        <v>30</v>
      </c>
      <c r="I790" s="196"/>
      <c r="J790" s="196"/>
      <c r="V790" s="17"/>
      <c r="AA790" s="196" t="s">
        <v>31</v>
      </c>
      <c r="AB790" s="196"/>
      <c r="AC790" s="196"/>
    </row>
    <row r="791" spans="1:43">
      <c r="H791" s="196"/>
      <c r="I791" s="196"/>
      <c r="J791" s="196"/>
      <c r="V791" s="17"/>
      <c r="AA791" s="196"/>
      <c r="AB791" s="196"/>
      <c r="AC791" s="196"/>
    </row>
    <row r="792" spans="1:43">
      <c r="V792" s="17"/>
    </row>
    <row r="793" spans="1:43">
      <c r="V793" s="17"/>
    </row>
    <row r="794" spans="1:43" ht="23.25">
      <c r="B794" s="24" t="s">
        <v>70</v>
      </c>
      <c r="V794" s="17"/>
      <c r="X794" s="22" t="s">
        <v>70</v>
      </c>
    </row>
    <row r="795" spans="1:43" ht="23.25">
      <c r="B795" s="23" t="s">
        <v>32</v>
      </c>
      <c r="C795" s="20">
        <f>IF(X750="PAGADO",0,C755)</f>
        <v>215.85000000000002</v>
      </c>
      <c r="E795" s="197" t="s">
        <v>20</v>
      </c>
      <c r="F795" s="197"/>
      <c r="G795" s="197"/>
      <c r="H795" s="197"/>
      <c r="V795" s="17"/>
      <c r="X795" s="23" t="s">
        <v>32</v>
      </c>
      <c r="Y795" s="20">
        <f>IF(B1595="PAGADO",0,C800)</f>
        <v>215.85000000000002</v>
      </c>
      <c r="AA795" s="197" t="s">
        <v>20</v>
      </c>
      <c r="AB795" s="197"/>
      <c r="AC795" s="197"/>
      <c r="AD795" s="197"/>
    </row>
    <row r="796" spans="1:43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24</v>
      </c>
      <c r="C798" s="19">
        <f>IF(C795&gt;0,C795+C796,C796)</f>
        <v>215.85000000000002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IF(Y795&gt;0,Y795+Y796,Y796)</f>
        <v>215.85000000000002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9</v>
      </c>
      <c r="C799" s="20">
        <f>C823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Y823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6" t="s">
        <v>26</v>
      </c>
      <c r="C800" s="21">
        <f>C798-C799</f>
        <v>215.85000000000002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27</v>
      </c>
      <c r="Y800" s="21">
        <f>Y798-Y799</f>
        <v>215.85000000000002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9" t="str">
        <f>IF(Y800&lt;0,"NO PAGAR","COBRAR'")</f>
        <v>COBRAR'</v>
      </c>
      <c r="Y801" s="199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199" t="str">
        <f>IF(C800&lt;0,"NO PAGAR","COBRAR'")</f>
        <v>COBRAR'</v>
      </c>
      <c r="C802" s="19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90" t="s">
        <v>9</v>
      </c>
      <c r="C803" s="19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">
        <v>9</v>
      </c>
      <c r="Y803" s="19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9" t="str">
        <f>IF(Y755&lt;0,"SALDO ADELANTADO","SALDO A FAVOR '")</f>
        <v>SALDO A FAVOR '</v>
      </c>
      <c r="C804" s="10" t="b">
        <f>IF(Y755&lt;=0,Y755*-1)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str">
        <f>IF(C800&lt;0,"SALDO ADELANTADO","SALDO A FAVOR'")</f>
        <v>SALDO A FAVOR'</v>
      </c>
      <c r="Y804" s="10" t="b">
        <f>IF(C800&lt;=0,C800*-1)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16</v>
      </c>
      <c r="C811" s="10"/>
      <c r="E811" s="192" t="s">
        <v>7</v>
      </c>
      <c r="F811" s="193"/>
      <c r="G811" s="19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192" t="s">
        <v>7</v>
      </c>
      <c r="AB811" s="193"/>
      <c r="AC811" s="19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1" t="s">
        <v>17</v>
      </c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92" t="s">
        <v>7</v>
      </c>
      <c r="O813" s="193"/>
      <c r="P813" s="193"/>
      <c r="Q813" s="194"/>
      <c r="R813" s="18">
        <f>SUM(R797:R812)</f>
        <v>0</v>
      </c>
      <c r="S813" s="3"/>
      <c r="V813" s="17"/>
      <c r="X813" s="12"/>
      <c r="Y813" s="10"/>
      <c r="AJ813" s="192" t="s">
        <v>7</v>
      </c>
      <c r="AK813" s="193"/>
      <c r="AL813" s="193"/>
      <c r="AM813" s="194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1"/>
      <c r="C822" s="10"/>
      <c r="V822" s="17"/>
      <c r="X822" s="11"/>
      <c r="Y822" s="10"/>
    </row>
    <row r="823" spans="2:27">
      <c r="B823" s="15" t="s">
        <v>18</v>
      </c>
      <c r="C823" s="16">
        <f>SUM(C804:C822)</f>
        <v>0</v>
      </c>
      <c r="D823" t="s">
        <v>22</v>
      </c>
      <c r="E823" t="s">
        <v>21</v>
      </c>
      <c r="V823" s="17"/>
      <c r="X823" s="15" t="s">
        <v>18</v>
      </c>
      <c r="Y823" s="16">
        <f>SUM(Y804:Y822)</f>
        <v>0</v>
      </c>
      <c r="Z823" t="s">
        <v>22</v>
      </c>
      <c r="AA823" t="s">
        <v>21</v>
      </c>
    </row>
    <row r="824" spans="2:27">
      <c r="E824" s="1" t="s">
        <v>19</v>
      </c>
      <c r="V824" s="17"/>
      <c r="AA824" s="1" t="s">
        <v>19</v>
      </c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95" t="s">
        <v>29</v>
      </c>
      <c r="AD838" s="195"/>
      <c r="AE838" s="195"/>
    </row>
    <row r="839" spans="2:41">
      <c r="H839" s="196" t="s">
        <v>28</v>
      </c>
      <c r="I839" s="196"/>
      <c r="J839" s="196"/>
      <c r="V839" s="17"/>
      <c r="AC839" s="195"/>
      <c r="AD839" s="195"/>
      <c r="AE839" s="195"/>
    </row>
    <row r="840" spans="2:41">
      <c r="H840" s="196"/>
      <c r="I840" s="196"/>
      <c r="J840" s="196"/>
      <c r="V840" s="17"/>
      <c r="AC840" s="195"/>
      <c r="AD840" s="195"/>
      <c r="AE840" s="195"/>
    </row>
    <row r="841" spans="2:41">
      <c r="V841" s="17"/>
    </row>
    <row r="842" spans="2:41">
      <c r="V842" s="17"/>
    </row>
    <row r="843" spans="2:41" ht="23.25">
      <c r="B843" s="22" t="s">
        <v>71</v>
      </c>
      <c r="V843" s="17"/>
      <c r="X843" s="22" t="s">
        <v>71</v>
      </c>
    </row>
    <row r="844" spans="2:41" ht="23.25">
      <c r="B844" s="23" t="s">
        <v>32</v>
      </c>
      <c r="C844" s="20">
        <f>IF(X795="PAGADO",0,Y800)</f>
        <v>215.85000000000002</v>
      </c>
      <c r="E844" s="197" t="s">
        <v>20</v>
      </c>
      <c r="F844" s="197"/>
      <c r="G844" s="197"/>
      <c r="H844" s="197"/>
      <c r="V844" s="17"/>
      <c r="X844" s="23" t="s">
        <v>32</v>
      </c>
      <c r="Y844" s="20">
        <f>IF(B844="PAGADO",0,C849)</f>
        <v>215.85000000000002</v>
      </c>
      <c r="AA844" s="197" t="s">
        <v>20</v>
      </c>
      <c r="AB844" s="197"/>
      <c r="AC844" s="197"/>
      <c r="AD844" s="197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215.85000000000002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215.85000000000002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215.85000000000002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215.85000000000002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98" t="str">
        <f>IF(C849&lt;0,"NO PAGAR","COBRAR")</f>
        <v>COBRAR</v>
      </c>
      <c r="C850" s="19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98" t="str">
        <f>IF(Y849&lt;0,"NO PAGAR","COBRAR")</f>
        <v>COBRAR</v>
      </c>
      <c r="Y850" s="19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90" t="s">
        <v>9</v>
      </c>
      <c r="C851" s="19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90" t="s">
        <v>9</v>
      </c>
      <c r="Y851" s="19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 t="b">
        <f>IF(Y800&lt;=0,Y800*-1)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92" t="s">
        <v>7</v>
      </c>
      <c r="F860" s="193"/>
      <c r="G860" s="19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92" t="s">
        <v>7</v>
      </c>
      <c r="AB860" s="193"/>
      <c r="AC860" s="19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92" t="s">
        <v>7</v>
      </c>
      <c r="O862" s="193"/>
      <c r="P862" s="193"/>
      <c r="Q862" s="194"/>
      <c r="R862" s="18">
        <f>SUM(R846:R861)</f>
        <v>0</v>
      </c>
      <c r="S862" s="3"/>
      <c r="V862" s="17"/>
      <c r="X862" s="12"/>
      <c r="Y862" s="10"/>
      <c r="AJ862" s="192" t="s">
        <v>7</v>
      </c>
      <c r="AK862" s="193"/>
      <c r="AL862" s="193"/>
      <c r="AM862" s="194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96" t="s">
        <v>30</v>
      </c>
      <c r="I884" s="196"/>
      <c r="J884" s="196"/>
      <c r="V884" s="17"/>
      <c r="AA884" s="196" t="s">
        <v>31</v>
      </c>
      <c r="AB884" s="196"/>
      <c r="AC884" s="196"/>
    </row>
    <row r="885" spans="1:43">
      <c r="H885" s="196"/>
      <c r="I885" s="196"/>
      <c r="J885" s="196"/>
      <c r="V885" s="17"/>
      <c r="AA885" s="196"/>
      <c r="AB885" s="196"/>
      <c r="AC885" s="196"/>
    </row>
    <row r="886" spans="1:43">
      <c r="V886" s="17"/>
    </row>
    <row r="887" spans="1:43">
      <c r="V887" s="17"/>
    </row>
    <row r="888" spans="1:43" ht="23.25">
      <c r="B888" s="24" t="s">
        <v>73</v>
      </c>
      <c r="V888" s="17"/>
      <c r="X888" s="22" t="s">
        <v>71</v>
      </c>
    </row>
    <row r="889" spans="1:43" ht="23.25">
      <c r="B889" s="23" t="s">
        <v>32</v>
      </c>
      <c r="C889" s="20">
        <f>IF(X844="PAGADO",0,C849)</f>
        <v>215.85000000000002</v>
      </c>
      <c r="E889" s="197" t="s">
        <v>20</v>
      </c>
      <c r="F889" s="197"/>
      <c r="G889" s="197"/>
      <c r="H889" s="197"/>
      <c r="V889" s="17"/>
      <c r="X889" s="23" t="s">
        <v>32</v>
      </c>
      <c r="Y889" s="20">
        <f>IF(B1689="PAGADO",0,C894)</f>
        <v>215.85000000000002</v>
      </c>
      <c r="AA889" s="197" t="s">
        <v>20</v>
      </c>
      <c r="AB889" s="197"/>
      <c r="AC889" s="197"/>
      <c r="AD889" s="197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215.85000000000002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215.85000000000002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215.85000000000002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215.85000000000002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9" t="str">
        <f>IF(Y894&lt;0,"NO PAGAR","COBRAR'")</f>
        <v>COBRAR'</v>
      </c>
      <c r="Y895" s="19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99" t="str">
        <f>IF(C894&lt;0,"NO PAGAR","COBRAR'")</f>
        <v>COBRAR'</v>
      </c>
      <c r="C896" s="19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90" t="s">
        <v>9</v>
      </c>
      <c r="C897" s="19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">
        <v>9</v>
      </c>
      <c r="Y897" s="19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92" t="s">
        <v>7</v>
      </c>
      <c r="F905" s="193"/>
      <c r="G905" s="19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92" t="s">
        <v>7</v>
      </c>
      <c r="AB905" s="193"/>
      <c r="AC905" s="19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92" t="s">
        <v>7</v>
      </c>
      <c r="O907" s="193"/>
      <c r="P907" s="193"/>
      <c r="Q907" s="194"/>
      <c r="R907" s="18">
        <f>SUM(R891:R906)</f>
        <v>0</v>
      </c>
      <c r="S907" s="3"/>
      <c r="V907" s="17"/>
      <c r="X907" s="12"/>
      <c r="Y907" s="10"/>
      <c r="AJ907" s="192" t="s">
        <v>7</v>
      </c>
      <c r="AK907" s="193"/>
      <c r="AL907" s="193"/>
      <c r="AM907" s="194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  <c r="AC931" s="195" t="s">
        <v>29</v>
      </c>
      <c r="AD931" s="195"/>
      <c r="AE931" s="195"/>
    </row>
    <row r="932" spans="2:41">
      <c r="H932" s="196" t="s">
        <v>28</v>
      </c>
      <c r="I932" s="196"/>
      <c r="J932" s="196"/>
      <c r="V932" s="17"/>
      <c r="AC932" s="195"/>
      <c r="AD932" s="195"/>
      <c r="AE932" s="195"/>
    </row>
    <row r="933" spans="2:41">
      <c r="H933" s="196"/>
      <c r="I933" s="196"/>
      <c r="J933" s="196"/>
      <c r="V933" s="17"/>
      <c r="AC933" s="195"/>
      <c r="AD933" s="195"/>
      <c r="AE933" s="195"/>
    </row>
    <row r="934" spans="2:41">
      <c r="V934" s="17"/>
    </row>
    <row r="935" spans="2:41">
      <c r="V935" s="17"/>
    </row>
    <row r="936" spans="2:41" ht="23.25">
      <c r="B936" s="22" t="s">
        <v>72</v>
      </c>
      <c r="V936" s="17"/>
      <c r="X936" s="22" t="s">
        <v>74</v>
      </c>
    </row>
    <row r="937" spans="2:41" ht="23.25">
      <c r="B937" s="23" t="s">
        <v>32</v>
      </c>
      <c r="C937" s="20">
        <f>IF(X889="PAGADO",0,Y894)</f>
        <v>215.85000000000002</v>
      </c>
      <c r="E937" s="197" t="s">
        <v>20</v>
      </c>
      <c r="F937" s="197"/>
      <c r="G937" s="197"/>
      <c r="H937" s="197"/>
      <c r="V937" s="17"/>
      <c r="X937" s="23" t="s">
        <v>32</v>
      </c>
      <c r="Y937" s="20">
        <f>IF(B937="PAGADO",0,C942)</f>
        <v>215.85000000000002</v>
      </c>
      <c r="AA937" s="197" t="s">
        <v>20</v>
      </c>
      <c r="AB937" s="197"/>
      <c r="AC937" s="197"/>
      <c r="AD937" s="197"/>
    </row>
    <row r="938" spans="2:41">
      <c r="B938" s="1" t="s">
        <v>0</v>
      </c>
      <c r="C938" s="19">
        <f>H953</f>
        <v>0</v>
      </c>
      <c r="E938" s="2" t="s">
        <v>1</v>
      </c>
      <c r="F938" s="2" t="s">
        <v>2</v>
      </c>
      <c r="G938" s="2" t="s">
        <v>3</v>
      </c>
      <c r="H938" s="2" t="s">
        <v>4</v>
      </c>
      <c r="N938" s="2" t="s">
        <v>1</v>
      </c>
      <c r="O938" s="2" t="s">
        <v>5</v>
      </c>
      <c r="P938" s="2" t="s">
        <v>4</v>
      </c>
      <c r="Q938" s="2" t="s">
        <v>6</v>
      </c>
      <c r="R938" s="2" t="s">
        <v>7</v>
      </c>
      <c r="S938" s="3"/>
      <c r="V938" s="17"/>
      <c r="X938" s="1" t="s">
        <v>0</v>
      </c>
      <c r="Y938" s="19">
        <f>AD953</f>
        <v>0</v>
      </c>
      <c r="AA938" s="2" t="s">
        <v>1</v>
      </c>
      <c r="AB938" s="2" t="s">
        <v>2</v>
      </c>
      <c r="AC938" s="2" t="s">
        <v>3</v>
      </c>
      <c r="AD938" s="2" t="s">
        <v>4</v>
      </c>
      <c r="AJ938" s="2" t="s">
        <v>1</v>
      </c>
      <c r="AK938" s="2" t="s">
        <v>5</v>
      </c>
      <c r="AL938" s="2" t="s">
        <v>4</v>
      </c>
      <c r="AM938" s="2" t="s">
        <v>6</v>
      </c>
      <c r="AN938" s="2" t="s">
        <v>7</v>
      </c>
      <c r="AO938" s="3"/>
    </row>
    <row r="939" spans="2:41">
      <c r="C939" s="2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Y939" s="2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24</v>
      </c>
      <c r="C940" s="19">
        <f>IF(C937&gt;0,C937+C938,C938)</f>
        <v>215.85000000000002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24</v>
      </c>
      <c r="Y940" s="19">
        <f>IF(Y937&gt;0,Y937+Y938,Y938)</f>
        <v>215.85000000000002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9</v>
      </c>
      <c r="C941" s="20">
        <f>C964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9</v>
      </c>
      <c r="Y941" s="20">
        <f>Y964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6" t="s">
        <v>25</v>
      </c>
      <c r="C942" s="21">
        <f>C940-C941</f>
        <v>215.85000000000002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 t="s">
        <v>8</v>
      </c>
      <c r="Y942" s="21">
        <f>Y940-Y941</f>
        <v>215.85000000000002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ht="26.25">
      <c r="B943" s="198" t="str">
        <f>IF(C942&lt;0,"NO PAGAR","COBRAR")</f>
        <v>COBRAR</v>
      </c>
      <c r="C943" s="198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98" t="str">
        <f>IF(Y942&lt;0,"NO PAGAR","COBRAR")</f>
        <v>COBRAR</v>
      </c>
      <c r="Y943" s="19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90" t="s">
        <v>9</v>
      </c>
      <c r="C944" s="19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90" t="s">
        <v>9</v>
      </c>
      <c r="Y944" s="19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IF(C978&lt;0,"SALDO A FAVOR","SALDO ADELANTAD0'")</f>
        <v>SALDO ADELANTAD0'</v>
      </c>
      <c r="C945" s="10" t="b">
        <f>IF(Y889&lt;=0,Y889*-1)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IF(C942&lt;0,"SALDO ADELANTADO","SALDO A FAVOR'")</f>
        <v>SALDO A FAVOR'</v>
      </c>
      <c r="Y945" s="10" t="b">
        <f>IF(C942&lt;=0,C942*-1)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92" t="s">
        <v>7</v>
      </c>
      <c r="F953" s="193"/>
      <c r="G953" s="194"/>
      <c r="H953" s="5">
        <f>SUM(H939:H952)</f>
        <v>0</v>
      </c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92" t="s">
        <v>7</v>
      </c>
      <c r="AB953" s="193"/>
      <c r="AC953" s="194"/>
      <c r="AD953" s="5">
        <f>SUM(AD939:AD952)</f>
        <v>0</v>
      </c>
      <c r="AJ953" s="3"/>
      <c r="AK953" s="3"/>
      <c r="AL953" s="3"/>
      <c r="AM953" s="3"/>
      <c r="AN953" s="18"/>
      <c r="AO953" s="3"/>
    </row>
    <row r="954" spans="2:41">
      <c r="B954" s="12"/>
      <c r="C954" s="10"/>
      <c r="E954" s="13"/>
      <c r="F954" s="13"/>
      <c r="G954" s="13"/>
      <c r="N954" s="3"/>
      <c r="O954" s="3"/>
      <c r="P954" s="3"/>
      <c r="Q954" s="3"/>
      <c r="R954" s="18"/>
      <c r="S954" s="3"/>
      <c r="V954" s="17"/>
      <c r="X954" s="12"/>
      <c r="Y954" s="10"/>
      <c r="AA954" s="13"/>
      <c r="AB954" s="13"/>
      <c r="AC954" s="13"/>
      <c r="AJ954" s="3"/>
      <c r="AK954" s="3"/>
      <c r="AL954" s="3"/>
      <c r="AM954" s="3"/>
      <c r="AN954" s="18"/>
      <c r="AO954" s="3"/>
    </row>
    <row r="955" spans="2:41">
      <c r="B955" s="12"/>
      <c r="C955" s="10"/>
      <c r="N955" s="192" t="s">
        <v>7</v>
      </c>
      <c r="O955" s="193"/>
      <c r="P955" s="193"/>
      <c r="Q955" s="194"/>
      <c r="R955" s="18">
        <f>SUM(R939:R954)</f>
        <v>0</v>
      </c>
      <c r="S955" s="3"/>
      <c r="V955" s="17"/>
      <c r="X955" s="12"/>
      <c r="Y955" s="10"/>
      <c r="AJ955" s="192" t="s">
        <v>7</v>
      </c>
      <c r="AK955" s="193"/>
      <c r="AL955" s="193"/>
      <c r="AM955" s="194"/>
      <c r="AN955" s="18">
        <f>SUM(AN939:AN954)</f>
        <v>0</v>
      </c>
      <c r="AO955" s="3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E958" s="14"/>
      <c r="V958" s="17"/>
      <c r="X958" s="12"/>
      <c r="Y958" s="10"/>
      <c r="AA958" s="14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1"/>
      <c r="C963" s="10"/>
      <c r="V963" s="17"/>
      <c r="X963" s="11"/>
      <c r="Y963" s="10"/>
    </row>
    <row r="964" spans="1:43">
      <c r="B964" s="15" t="s">
        <v>18</v>
      </c>
      <c r="C964" s="16">
        <f>SUM(C945:C963)</f>
        <v>0</v>
      </c>
      <c r="V964" s="17"/>
      <c r="X964" s="15" t="s">
        <v>18</v>
      </c>
      <c r="Y964" s="16">
        <f>SUM(Y945:Y963)</f>
        <v>0</v>
      </c>
    </row>
    <row r="965" spans="1:43">
      <c r="D965" t="s">
        <v>22</v>
      </c>
      <c r="E965" t="s">
        <v>21</v>
      </c>
      <c r="V965" s="17"/>
      <c r="Z965" t="s">
        <v>22</v>
      </c>
      <c r="AA965" t="s">
        <v>21</v>
      </c>
    </row>
    <row r="966" spans="1:43">
      <c r="E966" s="1" t="s">
        <v>19</v>
      </c>
      <c r="V966" s="17"/>
      <c r="AA966" s="1" t="s">
        <v>19</v>
      </c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V976" s="17"/>
    </row>
    <row r="977" spans="2:41">
      <c r="H977" s="196" t="s">
        <v>30</v>
      </c>
      <c r="I977" s="196"/>
      <c r="J977" s="196"/>
      <c r="V977" s="17"/>
      <c r="AA977" s="196" t="s">
        <v>31</v>
      </c>
      <c r="AB977" s="196"/>
      <c r="AC977" s="196"/>
    </row>
    <row r="978" spans="2:41">
      <c r="H978" s="196"/>
      <c r="I978" s="196"/>
      <c r="J978" s="196"/>
      <c r="V978" s="17"/>
      <c r="AA978" s="196"/>
      <c r="AB978" s="196"/>
      <c r="AC978" s="196"/>
    </row>
    <row r="979" spans="2:41">
      <c r="V979" s="17"/>
    </row>
    <row r="980" spans="2:41">
      <c r="V980" s="17"/>
    </row>
    <row r="981" spans="2:41" ht="23.25">
      <c r="B981" s="24" t="s">
        <v>72</v>
      </c>
      <c r="V981" s="17"/>
      <c r="X981" s="22" t="s">
        <v>72</v>
      </c>
    </row>
    <row r="982" spans="2:41" ht="23.25">
      <c r="B982" s="23" t="s">
        <v>32</v>
      </c>
      <c r="C982" s="20">
        <f>IF(X937="PAGADO",0,C942)</f>
        <v>215.85000000000002</v>
      </c>
      <c r="E982" s="197" t="s">
        <v>20</v>
      </c>
      <c r="F982" s="197"/>
      <c r="G982" s="197"/>
      <c r="H982" s="197"/>
      <c r="V982" s="17"/>
      <c r="X982" s="23" t="s">
        <v>32</v>
      </c>
      <c r="Y982" s="20">
        <f>IF(B1782="PAGADO",0,C987)</f>
        <v>215.85000000000002</v>
      </c>
      <c r="AA982" s="197" t="s">
        <v>20</v>
      </c>
      <c r="AB982" s="197"/>
      <c r="AC982" s="197"/>
      <c r="AD982" s="19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215.85000000000002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215.85000000000002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C1010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Y1010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26</v>
      </c>
      <c r="C987" s="21">
        <f>C985-C986</f>
        <v>215.85000000000002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27</v>
      </c>
      <c r="Y987" s="21">
        <f>Y985-Y986</f>
        <v>215.85000000000002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6"/>
      <c r="C988" s="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9" t="str">
        <f>IF(Y987&lt;0,"NO PAGAR","COBRAR'")</f>
        <v>COBRAR'</v>
      </c>
      <c r="Y988" s="19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199" t="str">
        <f>IF(C987&lt;0,"NO PAGAR","COBRAR'")</f>
        <v>COBRAR'</v>
      </c>
      <c r="C989" s="19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/>
      <c r="Y989" s="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90" t="s">
        <v>9</v>
      </c>
      <c r="C990" s="19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">
        <v>9</v>
      </c>
      <c r="Y990" s="19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IF(Y942&lt;0,"SALDO ADELANTADO","SALDO A FAVOR '")</f>
        <v>SALDO A FAVOR '</v>
      </c>
      <c r="C991" s="10" t="b">
        <f>IF(Y942&lt;=0,Y942*-1)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IF(C987&lt;0,"SALDO ADELANTADO","SALDO A FAVOR'")</f>
        <v>SALDO A FAVOR'</v>
      </c>
      <c r="Y991" s="10" t="b">
        <f>IF(C987&lt;=0,C987*-1)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R1000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AN1000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192" t="s">
        <v>7</v>
      </c>
      <c r="F998" s="193"/>
      <c r="G998" s="19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192" t="s">
        <v>7</v>
      </c>
      <c r="AB998" s="193"/>
      <c r="AC998" s="19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92" t="s">
        <v>7</v>
      </c>
      <c r="O1000" s="193"/>
      <c r="P1000" s="193"/>
      <c r="Q1000" s="194"/>
      <c r="R1000" s="18">
        <f>SUM(R984:R999)</f>
        <v>0</v>
      </c>
      <c r="S1000" s="3"/>
      <c r="V1000" s="17"/>
      <c r="X1000" s="12"/>
      <c r="Y1000" s="10"/>
      <c r="AJ1000" s="192" t="s">
        <v>7</v>
      </c>
      <c r="AK1000" s="193"/>
      <c r="AL1000" s="193"/>
      <c r="AM1000" s="19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1"/>
      <c r="C1009" s="10"/>
      <c r="V1009" s="17"/>
      <c r="X1009" s="11"/>
      <c r="Y1009" s="10"/>
    </row>
    <row r="1010" spans="2:27">
      <c r="B1010" s="15" t="s">
        <v>18</v>
      </c>
      <c r="C1010" s="16">
        <f>SUM(C991:C1009)</f>
        <v>0</v>
      </c>
      <c r="D1010" t="s">
        <v>22</v>
      </c>
      <c r="E1010" t="s">
        <v>21</v>
      </c>
      <c r="V1010" s="17"/>
      <c r="X1010" s="15" t="s">
        <v>18</v>
      </c>
      <c r="Y1010" s="16">
        <f>SUM(Y991:Y1009)</f>
        <v>0</v>
      </c>
      <c r="Z1010" t="s">
        <v>22</v>
      </c>
      <c r="AA1010" t="s">
        <v>21</v>
      </c>
    </row>
    <row r="1011" spans="2:27">
      <c r="E1011" s="1" t="s">
        <v>19</v>
      </c>
      <c r="V1011" s="17"/>
      <c r="AA1011" s="1" t="s">
        <v>19</v>
      </c>
    </row>
    <row r="1012" spans="2:27">
      <c r="V1012" s="17"/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10:C710"/>
    <mergeCell ref="X710:Y710"/>
    <mergeCell ref="E718:G718"/>
    <mergeCell ref="AA718:AC718"/>
    <mergeCell ref="N720:Q720"/>
    <mergeCell ref="AJ720:AM720"/>
    <mergeCell ref="H697:J698"/>
    <mergeCell ref="AA697:AC698"/>
    <mergeCell ref="E702:H702"/>
    <mergeCell ref="AA702:AD702"/>
    <mergeCell ref="X708:Y708"/>
    <mergeCell ref="B709:C709"/>
    <mergeCell ref="B757:C757"/>
    <mergeCell ref="X757:Y757"/>
    <mergeCell ref="E766:G766"/>
    <mergeCell ref="AA766:AC766"/>
    <mergeCell ref="N768:Q768"/>
    <mergeCell ref="AJ768:AM768"/>
    <mergeCell ref="AC744:AE746"/>
    <mergeCell ref="H745:J746"/>
    <mergeCell ref="E750:H750"/>
    <mergeCell ref="AA750:AD750"/>
    <mergeCell ref="B756:C756"/>
    <mergeCell ref="X756:Y756"/>
    <mergeCell ref="B803:C803"/>
    <mergeCell ref="X803:Y803"/>
    <mergeCell ref="E811:G811"/>
    <mergeCell ref="AA811:AC811"/>
    <mergeCell ref="N813:Q813"/>
    <mergeCell ref="AJ813:AM813"/>
    <mergeCell ref="H790:J791"/>
    <mergeCell ref="AA790:AC791"/>
    <mergeCell ref="E795:H795"/>
    <mergeCell ref="AA795:AD795"/>
    <mergeCell ref="X801:Y801"/>
    <mergeCell ref="B802:C802"/>
    <mergeCell ref="B851:C851"/>
    <mergeCell ref="X851:Y851"/>
    <mergeCell ref="E860:G860"/>
    <mergeCell ref="AA860:AC860"/>
    <mergeCell ref="N862:Q862"/>
    <mergeCell ref="AJ862:AM862"/>
    <mergeCell ref="AC838:AE840"/>
    <mergeCell ref="H839:J840"/>
    <mergeCell ref="E844:H844"/>
    <mergeCell ref="AA844:AD844"/>
    <mergeCell ref="B850:C850"/>
    <mergeCell ref="X850:Y850"/>
    <mergeCell ref="B897:C897"/>
    <mergeCell ref="X897:Y897"/>
    <mergeCell ref="E905:G905"/>
    <mergeCell ref="AA905:AC905"/>
    <mergeCell ref="N907:Q907"/>
    <mergeCell ref="AJ907:AM907"/>
    <mergeCell ref="H884:J885"/>
    <mergeCell ref="AA884:AC885"/>
    <mergeCell ref="E889:H889"/>
    <mergeCell ref="AA889:AD889"/>
    <mergeCell ref="X895:Y895"/>
    <mergeCell ref="B896:C896"/>
    <mergeCell ref="B944:C944"/>
    <mergeCell ref="X944:Y944"/>
    <mergeCell ref="E953:G953"/>
    <mergeCell ref="AA953:AC953"/>
    <mergeCell ref="N955:Q955"/>
    <mergeCell ref="AJ955:AM955"/>
    <mergeCell ref="AC931:AE933"/>
    <mergeCell ref="H932:J933"/>
    <mergeCell ref="E937:H937"/>
    <mergeCell ref="AA937:AD937"/>
    <mergeCell ref="B943:C943"/>
    <mergeCell ref="X943:Y943"/>
    <mergeCell ref="B990:C990"/>
    <mergeCell ref="X990:Y990"/>
    <mergeCell ref="E998:G998"/>
    <mergeCell ref="AA998:AC998"/>
    <mergeCell ref="N1000:Q1000"/>
    <mergeCell ref="AJ1000:AM1000"/>
    <mergeCell ref="H977:J978"/>
    <mergeCell ref="AA977:AC978"/>
    <mergeCell ref="E982:H982"/>
    <mergeCell ref="AA982:AD982"/>
    <mergeCell ref="X988:Y988"/>
    <mergeCell ref="B989:C989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4"/>
  <sheetViews>
    <sheetView topLeftCell="A739" zoomScale="93" zoomScaleNormal="93" workbookViewId="0">
      <selection activeCell="C757" sqref="C757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385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8" t="s">
        <v>10</v>
      </c>
      <c r="AL8" s="208"/>
      <c r="AM8" s="208"/>
      <c r="AN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5" t="s">
        <v>29</v>
      </c>
      <c r="AD95" s="195"/>
      <c r="AE95" s="195"/>
    </row>
    <row r="96" spans="8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8" t="str">
        <f>IF(C106&lt;0,"NO PAGAR","COBRAR")</f>
        <v>NO PAGAR</v>
      </c>
      <c r="C107" s="19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NO PAGAR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357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9" t="str">
        <f>IF(Y139&lt;0,"NO PAGAR","COBRAR'")</f>
        <v>NO PAGAR</v>
      </c>
      <c r="Y140" s="19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9" t="str">
        <f>IF(C139&lt;0,"NO PAGAR","COBRAR'")</f>
        <v>NO PAGAR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5" t="s">
        <v>29</v>
      </c>
      <c r="AD168" s="195"/>
      <c r="AE168" s="195"/>
    </row>
    <row r="169" spans="2:41">
      <c r="H169" s="196" t="s">
        <v>28</v>
      </c>
      <c r="I169" s="196"/>
      <c r="J169" s="196"/>
      <c r="V169" s="17"/>
      <c r="AC169" s="195"/>
      <c r="AD169" s="195"/>
      <c r="AE169" s="195"/>
    </row>
    <row r="170" spans="2:41">
      <c r="H170" s="196"/>
      <c r="I170" s="196"/>
      <c r="J170" s="196"/>
      <c r="V170" s="17"/>
      <c r="AC170" s="195"/>
      <c r="AD170" s="195"/>
      <c r="AE170" s="19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357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357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8" t="str">
        <f>IF(C178&lt;0,"NO PAGAR","COBRAR")</f>
        <v>NO PAGAR</v>
      </c>
      <c r="C179" s="19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tr">
        <f>IF(Y179&lt;0,"NO PAGAR","COBRAR")</f>
        <v>NO PAGAR</v>
      </c>
      <c r="Y180" s="19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357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531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9" t="str">
        <f>IF(C223&lt;0,"NO PAGAR","COBRAR'")</f>
        <v>NO PAGAR</v>
      </c>
      <c r="C225" s="199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9" t="str">
        <f>IF(Y224&lt;0,"NO PAGAR","COBRAR'")</f>
        <v>NO PAGAR</v>
      </c>
      <c r="Y225" s="199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5" t="s">
        <v>29</v>
      </c>
      <c r="AD260" s="195"/>
      <c r="AE260" s="195"/>
    </row>
    <row r="261" spans="2:41">
      <c r="H261" s="196" t="s">
        <v>28</v>
      </c>
      <c r="I261" s="196"/>
      <c r="J261" s="196"/>
      <c r="V261" s="17"/>
      <c r="AC261" s="195"/>
      <c r="AD261" s="195"/>
      <c r="AE261" s="195"/>
    </row>
    <row r="262" spans="2:41">
      <c r="H262" s="196"/>
      <c r="I262" s="196"/>
      <c r="J262" s="196"/>
      <c r="V262" s="17"/>
      <c r="AC262" s="195"/>
      <c r="AD262" s="195"/>
      <c r="AE262" s="19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593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593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8" t="str">
        <f>IF(C270&lt;0,"NO PAGAR","COBRAR")</f>
        <v>NO PAGAR</v>
      </c>
      <c r="C271" s="19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tr">
        <f>IF(Y271&lt;0,"NO PAGAR","COBRAR")</f>
        <v>NO PAGAR</v>
      </c>
      <c r="Y272" s="19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357</v>
      </c>
      <c r="F311" s="197"/>
      <c r="G311" s="197"/>
      <c r="H311" s="197"/>
      <c r="V311" s="17"/>
      <c r="X311" s="23" t="s">
        <v>32</v>
      </c>
      <c r="Y311" s="20">
        <f>IF(B1064="PAGADO",0,C315)</f>
        <v>-3648.456000000001</v>
      </c>
      <c r="AA311" s="197" t="s">
        <v>681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9" t="str">
        <f>IF(Y316&lt;0,"NO PAGAR","COBRAR'")</f>
        <v>NO PAGAR</v>
      </c>
      <c r="Y317" s="19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09" t="s">
        <v>64</v>
      </c>
      <c r="AB356" s="203" t="s">
        <v>29</v>
      </c>
      <c r="AC356" s="203"/>
      <c r="AD356" s="203"/>
    </row>
    <row r="357" spans="2:40" ht="23.25">
      <c r="B357" s="22" t="s">
        <v>64</v>
      </c>
      <c r="V357" s="17"/>
      <c r="X357" s="209"/>
      <c r="AB357" s="203"/>
      <c r="AC357" s="203"/>
      <c r="AD357" s="20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9"/>
      <c r="AB358" s="203"/>
      <c r="AC358" s="203"/>
      <c r="AD358" s="203"/>
    </row>
    <row r="359" spans="2:40" ht="23.25">
      <c r="B359" s="1" t="s">
        <v>0</v>
      </c>
      <c r="C359" s="19">
        <f>H375</f>
        <v>600</v>
      </c>
      <c r="E359" s="197" t="s">
        <v>593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681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8" t="str">
        <f>IF(C363&lt;0,"NO PAGAR","COBRAR")</f>
        <v>NO PAGAR</v>
      </c>
      <c r="C364" s="19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8" t="str">
        <f>IF(Y364&lt;0,"NO PAGAR","COBRAR")</f>
        <v>NO PAGAR</v>
      </c>
      <c r="Y365" s="19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IF(B1157="PAGADO",0,C402)</f>
        <v>-3884.1160000000018</v>
      </c>
      <c r="AA397" s="197" t="s">
        <v>593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9" t="str">
        <f>IF(Y402&lt;0,"NO PAGAR","COBRAR'")</f>
        <v>NO PAGAR</v>
      </c>
      <c r="Y403" s="19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9" t="str">
        <f>IF(C402&lt;0,"NO PAGAR","COBRAR'")</f>
        <v>NO PAGAR</v>
      </c>
      <c r="C404" s="19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5" t="s">
        <v>29</v>
      </c>
      <c r="AC440" s="19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616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357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8" t="str">
        <f>IF(C448&lt;0,"NO PAGAR","COBRAR")</f>
        <v>NO PAGAR</v>
      </c>
      <c r="C449" s="19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8" t="str">
        <f>IF(Y448&lt;0,"NO PAGAR","COBRAR")</f>
        <v>NO PAGAR</v>
      </c>
      <c r="Y449" s="19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357</v>
      </c>
      <c r="F482" s="197"/>
      <c r="G482" s="197"/>
      <c r="H482" s="197"/>
      <c r="V482" s="17"/>
      <c r="X482" s="23" t="s">
        <v>32</v>
      </c>
      <c r="Y482" s="20">
        <f>IF(B1254="PAGADO",0,C487)</f>
        <v>-4170.7470000000021</v>
      </c>
      <c r="AA482" s="197" t="s">
        <v>531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9" t="str">
        <f>IF(Y487&lt;0,"NO PAGAR","COBRAR'")</f>
        <v>NO PAGAR</v>
      </c>
      <c r="Y488" s="19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9" t="str">
        <f>IF(C487&lt;0,"NO PAGAR","COBRAR'")</f>
        <v>NO PAGAR</v>
      </c>
      <c r="C489" s="199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5" t="s">
        <v>29</v>
      </c>
      <c r="AD524" s="195"/>
      <c r="AE524" s="195"/>
    </row>
    <row r="525" spans="2:31">
      <c r="H525" s="196" t="s">
        <v>28</v>
      </c>
      <c r="I525" s="196"/>
      <c r="J525" s="196"/>
      <c r="V525" s="17"/>
      <c r="AC525" s="195"/>
      <c r="AD525" s="195"/>
      <c r="AE525" s="195"/>
    </row>
    <row r="526" spans="2:31">
      <c r="H526" s="196"/>
      <c r="I526" s="196"/>
      <c r="J526" s="196"/>
      <c r="V526" s="17"/>
      <c r="AC526" s="195"/>
      <c r="AD526" s="195"/>
      <c r="AE526" s="19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593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357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8" t="str">
        <f>IF(C533&lt;0,"NO PAGAR","COBRAR")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8" t="str">
        <f>IF(Y533&lt;0,"NO PAGAR","COBRAR")</f>
        <v>NO PAGAR</v>
      </c>
      <c r="Y534" s="19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593</v>
      </c>
      <c r="F569" s="197"/>
      <c r="G569" s="197"/>
      <c r="H569" s="197"/>
      <c r="V569" s="17"/>
      <c r="X569" s="23" t="s">
        <v>32</v>
      </c>
      <c r="Y569" s="20">
        <f>IF(B1353="PAGADO",0,C574)</f>
        <v>-2187.0370000000021</v>
      </c>
      <c r="AA569" s="197" t="s">
        <v>357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9" t="str">
        <f>IF(Y574&lt;0,"NO PAGAR","COBRAR'")</f>
        <v>NO PAGAR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9" t="str">
        <f>IF(C574&lt;0,"NO PAGAR","COBRAR'")</f>
        <v>NO PAGAR</v>
      </c>
      <c r="C576" s="19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5" t="s">
        <v>29</v>
      </c>
      <c r="AD607" s="195"/>
      <c r="AE607" s="195"/>
    </row>
    <row r="608" spans="2:31">
      <c r="H608" s="196" t="s">
        <v>28</v>
      </c>
      <c r="I608" s="196"/>
      <c r="J608" s="196"/>
      <c r="V608" s="17"/>
      <c r="AC608" s="195"/>
      <c r="AD608" s="195"/>
      <c r="AE608" s="195"/>
    </row>
    <row r="609" spans="2:41">
      <c r="H609" s="196"/>
      <c r="I609" s="196"/>
      <c r="J609" s="196"/>
      <c r="V609" s="17"/>
      <c r="AC609" s="195"/>
      <c r="AD609" s="195"/>
      <c r="AE609" s="19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357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8" t="str">
        <f>IF(C616&lt;0,"NO PAGAR","COBRAR")</f>
        <v>NO PAGAR</v>
      </c>
      <c r="C617" s="19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8" t="str">
        <f>IF(Y616&lt;0,"NO PAGAR","COBRAR")</f>
        <v>NO PAGAR</v>
      </c>
      <c r="Y617" s="19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357</v>
      </c>
      <c r="F656" s="197"/>
      <c r="G656" s="197"/>
      <c r="H656" s="197"/>
      <c r="V656" s="17"/>
      <c r="X656" s="23" t="s">
        <v>32</v>
      </c>
      <c r="Y656" s="20">
        <f>IF(B1446="PAGADO",0,C661)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9" t="str">
        <f>IF(Y661&lt;0,"NO PAGAR","COBRAR'")</f>
        <v>NO PAGAR</v>
      </c>
      <c r="Y662" s="19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9" t="str">
        <f>IF(C661&lt;0,"NO PAGAR","COBRAR'")</f>
        <v>NO PAGAR</v>
      </c>
      <c r="C663" s="19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5" t="s">
        <v>29</v>
      </c>
      <c r="AD692" s="195"/>
      <c r="AE692" s="195"/>
    </row>
    <row r="693" spans="2:41">
      <c r="H693" s="196" t="s">
        <v>28</v>
      </c>
      <c r="I693" s="196"/>
      <c r="J693" s="196"/>
      <c r="V693" s="17"/>
      <c r="AC693" s="195"/>
      <c r="AD693" s="195"/>
      <c r="AE693" s="195"/>
    </row>
    <row r="694" spans="2:41">
      <c r="H694" s="196"/>
      <c r="I694" s="196"/>
      <c r="J694" s="196"/>
      <c r="V694" s="17"/>
      <c r="AC694" s="195"/>
      <c r="AD694" s="195"/>
      <c r="AE694" s="19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7" t="s">
        <v>357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254</v>
      </c>
      <c r="AB698" s="197"/>
      <c r="AC698" s="197"/>
      <c r="AD698" s="197"/>
      <c r="AK698" s="207" t="s">
        <v>110</v>
      </c>
      <c r="AL698" s="207"/>
      <c r="AM698" s="207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1395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1396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198" t="str">
        <f>IF(C703&lt;0,"NO PAGAR","COBRAR")</f>
        <v>NO PAGAR</v>
      </c>
      <c r="C704" s="19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8" t="str">
        <f>IF(Y703&lt;0,"NO PAGAR","COBRAR")</f>
        <v>NO PAGAR</v>
      </c>
      <c r="Y704" s="19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1387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1900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IF(X698="PAGADO",0,C703)</f>
        <v>-418.08100000000195</v>
      </c>
      <c r="E739" s="197" t="s">
        <v>357</v>
      </c>
      <c r="F739" s="197"/>
      <c r="G739" s="197"/>
      <c r="H739" s="197"/>
      <c r="V739" s="17"/>
      <c r="X739" s="23" t="s">
        <v>32</v>
      </c>
      <c r="Y739" s="20">
        <f>IF(B1539="PAGADO",0,C744)</f>
        <v>156.718999999998</v>
      </c>
      <c r="AA739" s="197" t="s">
        <v>20</v>
      </c>
      <c r="AB739" s="197"/>
      <c r="AC739" s="197"/>
      <c r="AD739" s="197"/>
    </row>
    <row r="740" spans="2:41">
      <c r="B740" s="1" t="s">
        <v>0</v>
      </c>
      <c r="C740" s="19">
        <f>H755</f>
        <v>1405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414</v>
      </c>
      <c r="G741" s="3" t="s">
        <v>200</v>
      </c>
      <c r="H741" s="5">
        <v>200</v>
      </c>
      <c r="N741" s="25">
        <v>45188</v>
      </c>
      <c r="O741" s="3" t="s">
        <v>616</v>
      </c>
      <c r="P741" s="3"/>
      <c r="Q741" s="3"/>
      <c r="R741" s="18">
        <v>100</v>
      </c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1405</v>
      </c>
      <c r="E742" s="4">
        <v>45175</v>
      </c>
      <c r="F742" s="3" t="s">
        <v>414</v>
      </c>
      <c r="G742" s="3" t="s">
        <v>200</v>
      </c>
      <c r="H742" s="5">
        <v>150</v>
      </c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156.718999999998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1248.281000000002</v>
      </c>
      <c r="E743" s="4">
        <v>45177</v>
      </c>
      <c r="F743" s="3" t="s">
        <v>414</v>
      </c>
      <c r="G743" s="3" t="s">
        <v>200</v>
      </c>
      <c r="H743" s="5">
        <v>200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156.718999999998</v>
      </c>
      <c r="E744" s="4">
        <v>45176</v>
      </c>
      <c r="F744" s="3" t="s">
        <v>1208</v>
      </c>
      <c r="G744" s="3" t="s">
        <v>1211</v>
      </c>
      <c r="H744" s="5">
        <v>285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156.718999999998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>
        <v>45155</v>
      </c>
      <c r="F745" s="3" t="s">
        <v>1208</v>
      </c>
      <c r="G745" s="3" t="s">
        <v>99</v>
      </c>
      <c r="H745" s="5">
        <v>285</v>
      </c>
      <c r="N745" s="3"/>
      <c r="O745" s="3"/>
      <c r="P745" s="3"/>
      <c r="Q745" s="3"/>
      <c r="R745" s="18"/>
      <c r="S745" s="3"/>
      <c r="V745" s="17"/>
      <c r="X745" s="199" t="str">
        <f>IF(Y744&lt;0,"NO PAGAR","COBRAR'")</f>
        <v>COBRAR'</v>
      </c>
      <c r="Y745" s="19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9" t="str">
        <f>IF(C744&lt;0,"NO PAGAR","COBRAR'")</f>
        <v>COBRAR'</v>
      </c>
      <c r="C746" s="199"/>
      <c r="E746" s="4">
        <v>45158</v>
      </c>
      <c r="F746" s="3" t="s">
        <v>1208</v>
      </c>
      <c r="G746" s="3" t="s">
        <v>99</v>
      </c>
      <c r="H746" s="5">
        <v>285</v>
      </c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IF(Y703&lt;0,"SALDO ADELANTADO","SALDO A FAVOR '")</f>
        <v>SALDO ADELANTADO</v>
      </c>
      <c r="C748" s="10">
        <f>IF(Y703&lt;=0,Y703*-1)</f>
        <v>1063.0810000000019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 FAVOR'</v>
      </c>
      <c r="Y748" s="10" t="b">
        <f>IF(C744&lt;=0,C744*-1)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100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1405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1418</v>
      </c>
      <c r="C756" s="10">
        <f>R758</f>
        <v>85.2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100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0</v>
      </c>
      <c r="AO757" s="3"/>
    </row>
    <row r="758" spans="2:41">
      <c r="B758" s="12"/>
      <c r="C758" s="10"/>
      <c r="N758" s="126" t="s">
        <v>558</v>
      </c>
      <c r="O758" s="127">
        <v>45175.594479170002</v>
      </c>
      <c r="P758" s="126" t="s">
        <v>476</v>
      </c>
      <c r="Q758" s="128">
        <v>48.688000000000002</v>
      </c>
      <c r="R758" s="187">
        <v>85.2</v>
      </c>
      <c r="S758" s="128">
        <v>6922697</v>
      </c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1248.281000000002</v>
      </c>
      <c r="D767" t="s">
        <v>22</v>
      </c>
      <c r="E767" t="s">
        <v>21</v>
      </c>
      <c r="V767" s="17"/>
      <c r="X767" s="15" t="s">
        <v>18</v>
      </c>
      <c r="Y767" s="16">
        <f>SUM(Y748:Y766)</f>
        <v>0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5" t="s">
        <v>29</v>
      </c>
      <c r="AD781" s="195"/>
      <c r="AE781" s="195"/>
    </row>
    <row r="782" spans="8:31">
      <c r="H782" s="196" t="s">
        <v>28</v>
      </c>
      <c r="I782" s="196"/>
      <c r="J782" s="196"/>
      <c r="V782" s="17"/>
      <c r="AC782" s="195"/>
      <c r="AD782" s="195"/>
      <c r="AE782" s="195"/>
    </row>
    <row r="783" spans="8:31">
      <c r="H783" s="196"/>
      <c r="I783" s="196"/>
      <c r="J783" s="196"/>
      <c r="V783" s="17"/>
      <c r="AC783" s="195"/>
      <c r="AD783" s="195"/>
      <c r="AE783" s="195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156.718999999998</v>
      </c>
      <c r="E787" s="197" t="s">
        <v>20</v>
      </c>
      <c r="F787" s="197"/>
      <c r="G787" s="197"/>
      <c r="H787" s="197"/>
      <c r="V787" s="17"/>
      <c r="X787" s="23" t="s">
        <v>32</v>
      </c>
      <c r="Y787" s="20">
        <f>IF(B787="PAGADO",0,C792)</f>
        <v>156.718999999998</v>
      </c>
      <c r="AA787" s="197" t="s">
        <v>20</v>
      </c>
      <c r="AB787" s="197"/>
      <c r="AC787" s="197"/>
      <c r="AD787" s="19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156.718999999998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156.718999999998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156.718999999998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156.718999999998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8" t="str">
        <f>IF(C792&lt;0,"NO PAGAR","COBRAR")</f>
        <v>COBRAR</v>
      </c>
      <c r="C793" s="198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8" t="str">
        <f>IF(Y792&lt;0,"NO PAGAR","COBRAR")</f>
        <v>COBRAR</v>
      </c>
      <c r="Y793" s="19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90" t="s">
        <v>9</v>
      </c>
      <c r="C794" s="191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">
        <v>9</v>
      </c>
      <c r="Y794" s="191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 t="b">
        <f>IF(Y739&lt;=0,Y739*-1)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 FAVOR'</v>
      </c>
      <c r="Y795" s="10" t="b">
        <f>IF(C792&lt;=0,C792*-1)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92" t="s">
        <v>7</v>
      </c>
      <c r="F803" s="193"/>
      <c r="G803" s="194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92" t="s">
        <v>7</v>
      </c>
      <c r="AB803" s="193"/>
      <c r="AC803" s="194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92" t="s">
        <v>7</v>
      </c>
      <c r="O805" s="193"/>
      <c r="P805" s="193"/>
      <c r="Q805" s="194"/>
      <c r="R805" s="18">
        <f>SUM(R789:R804)</f>
        <v>0</v>
      </c>
      <c r="S805" s="3"/>
      <c r="V805" s="17"/>
      <c r="X805" s="12"/>
      <c r="Y805" s="10"/>
      <c r="AJ805" s="192" t="s">
        <v>7</v>
      </c>
      <c r="AK805" s="193"/>
      <c r="AL805" s="193"/>
      <c r="AM805" s="194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0</v>
      </c>
      <c r="V814" s="17"/>
      <c r="X814" s="15" t="s">
        <v>18</v>
      </c>
      <c r="Y814" s="16">
        <f>SUM(Y795:Y813)</f>
        <v>0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6" t="s">
        <v>30</v>
      </c>
      <c r="I827" s="196"/>
      <c r="J827" s="196"/>
      <c r="V827" s="17"/>
      <c r="AA827" s="196" t="s">
        <v>31</v>
      </c>
      <c r="AB827" s="196"/>
      <c r="AC827" s="196"/>
    </row>
    <row r="828" spans="1:43">
      <c r="H828" s="196"/>
      <c r="I828" s="196"/>
      <c r="J828" s="196"/>
      <c r="V828" s="17"/>
      <c r="AA828" s="196"/>
      <c r="AB828" s="196"/>
      <c r="AC828" s="196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156.718999999998</v>
      </c>
      <c r="E832" s="197" t="s">
        <v>20</v>
      </c>
      <c r="F832" s="197"/>
      <c r="G832" s="197"/>
      <c r="H832" s="197"/>
      <c r="V832" s="17"/>
      <c r="X832" s="23" t="s">
        <v>32</v>
      </c>
      <c r="Y832" s="20">
        <f>IF(B1632="PAGADO",0,C837)</f>
        <v>156.718999999998</v>
      </c>
      <c r="AA832" s="197" t="s">
        <v>20</v>
      </c>
      <c r="AB832" s="197"/>
      <c r="AC832" s="197"/>
      <c r="AD832" s="197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156.718999999998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156.718999999998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156.718999999998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156.718999999998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9" t="str">
        <f>IF(Y837&lt;0,"NO PAGAR","COBRAR'")</f>
        <v>COBRAR'</v>
      </c>
      <c r="Y838" s="19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9" t="str">
        <f>IF(C837&lt;0,"NO PAGAR","COBRAR'")</f>
        <v>COBRAR'</v>
      </c>
      <c r="C839" s="199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90" t="s">
        <v>9</v>
      </c>
      <c r="C840" s="191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0" t="s">
        <v>9</v>
      </c>
      <c r="Y840" s="191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 FAVOR '</v>
      </c>
      <c r="C841" s="10" t="b">
        <f>IF(Y792&lt;=0,Y792*-1)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 FAVOR'</v>
      </c>
      <c r="Y841" s="10" t="b">
        <f>IF(C837&lt;=0,C837*-1)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92" t="s">
        <v>7</v>
      </c>
      <c r="F848" s="193"/>
      <c r="G848" s="194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92" t="s">
        <v>7</v>
      </c>
      <c r="AB848" s="193"/>
      <c r="AC848" s="194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92" t="s">
        <v>7</v>
      </c>
      <c r="O850" s="193"/>
      <c r="P850" s="193"/>
      <c r="Q850" s="194"/>
      <c r="R850" s="18">
        <f>SUM(R834:R849)</f>
        <v>0</v>
      </c>
      <c r="S850" s="3"/>
      <c r="V850" s="17"/>
      <c r="X850" s="12"/>
      <c r="Y850" s="10"/>
      <c r="AJ850" s="192" t="s">
        <v>7</v>
      </c>
      <c r="AK850" s="193"/>
      <c r="AL850" s="193"/>
      <c r="AM850" s="194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0</v>
      </c>
      <c r="D860" t="s">
        <v>22</v>
      </c>
      <c r="E860" t="s">
        <v>21</v>
      </c>
      <c r="V860" s="17"/>
      <c r="X860" s="15" t="s">
        <v>18</v>
      </c>
      <c r="Y860" s="16">
        <f>SUM(Y841:Y859)</f>
        <v>0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5" t="s">
        <v>29</v>
      </c>
      <c r="AD875" s="195"/>
      <c r="AE875" s="195"/>
    </row>
    <row r="876" spans="2:31">
      <c r="H876" s="196" t="s">
        <v>28</v>
      </c>
      <c r="I876" s="196"/>
      <c r="J876" s="196"/>
      <c r="V876" s="17"/>
      <c r="AC876" s="195"/>
      <c r="AD876" s="195"/>
      <c r="AE876" s="195"/>
    </row>
    <row r="877" spans="2:31">
      <c r="H877" s="196"/>
      <c r="I877" s="196"/>
      <c r="J877" s="196"/>
      <c r="V877" s="17"/>
      <c r="AC877" s="195"/>
      <c r="AD877" s="195"/>
      <c r="AE877" s="195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156.718999999998</v>
      </c>
      <c r="E881" s="197" t="s">
        <v>20</v>
      </c>
      <c r="F881" s="197"/>
      <c r="G881" s="197"/>
      <c r="H881" s="197"/>
      <c r="V881" s="17"/>
      <c r="X881" s="23" t="s">
        <v>32</v>
      </c>
      <c r="Y881" s="20">
        <f>IF(B881="PAGADO",0,C886)</f>
        <v>156.718999999998</v>
      </c>
      <c r="AA881" s="197" t="s">
        <v>20</v>
      </c>
      <c r="AB881" s="197"/>
      <c r="AC881" s="197"/>
      <c r="AD881" s="19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156.718999999998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156.718999999998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156.718999999998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156.718999999998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8" t="str">
        <f>IF(C886&lt;0,"NO PAGAR","COBRAR")</f>
        <v>COBRAR</v>
      </c>
      <c r="C887" s="19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8" t="str">
        <f>IF(Y886&lt;0,"NO PAGAR","COBRAR")</f>
        <v>COBRAR</v>
      </c>
      <c r="Y887" s="19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90" t="s">
        <v>9</v>
      </c>
      <c r="C888" s="191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">
        <v>9</v>
      </c>
      <c r="Y888" s="191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 t="b">
        <f>IF(Y837&lt;=0,Y837*-1)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 FAVOR'</v>
      </c>
      <c r="Y889" s="10" t="b">
        <f>IF(C886&lt;=0,C886*-1)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92" t="s">
        <v>7</v>
      </c>
      <c r="F897" s="193"/>
      <c r="G897" s="194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92" t="s">
        <v>7</v>
      </c>
      <c r="AB897" s="193"/>
      <c r="AC897" s="19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92" t="s">
        <v>7</v>
      </c>
      <c r="O899" s="193"/>
      <c r="P899" s="193"/>
      <c r="Q899" s="194"/>
      <c r="R899" s="18">
        <f>SUM(R883:R898)</f>
        <v>0</v>
      </c>
      <c r="S899" s="3"/>
      <c r="V899" s="17"/>
      <c r="X899" s="12"/>
      <c r="Y899" s="10"/>
      <c r="AJ899" s="192" t="s">
        <v>7</v>
      </c>
      <c r="AK899" s="193"/>
      <c r="AL899" s="193"/>
      <c r="AM899" s="194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0</v>
      </c>
      <c r="V908" s="17"/>
      <c r="X908" s="15" t="s">
        <v>18</v>
      </c>
      <c r="Y908" s="16">
        <f>SUM(Y889:Y907)</f>
        <v>0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6" t="s">
        <v>30</v>
      </c>
      <c r="I921" s="196"/>
      <c r="J921" s="196"/>
      <c r="V921" s="17"/>
      <c r="AA921" s="196" t="s">
        <v>31</v>
      </c>
      <c r="AB921" s="196"/>
      <c r="AC921" s="196"/>
    </row>
    <row r="922" spans="1:43">
      <c r="H922" s="196"/>
      <c r="I922" s="196"/>
      <c r="J922" s="196"/>
      <c r="V922" s="17"/>
      <c r="AA922" s="196"/>
      <c r="AB922" s="196"/>
      <c r="AC922" s="196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156.718999999998</v>
      </c>
      <c r="E926" s="197" t="s">
        <v>20</v>
      </c>
      <c r="F926" s="197"/>
      <c r="G926" s="197"/>
      <c r="H926" s="197"/>
      <c r="V926" s="17"/>
      <c r="X926" s="23" t="s">
        <v>32</v>
      </c>
      <c r="Y926" s="20">
        <f>IF(B1726="PAGADO",0,C931)</f>
        <v>156.718999999998</v>
      </c>
      <c r="AA926" s="197" t="s">
        <v>20</v>
      </c>
      <c r="AB926" s="197"/>
      <c r="AC926" s="197"/>
      <c r="AD926" s="197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156.718999999998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156.718999999998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156.718999999998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156.718999999998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9" t="str">
        <f>IF(Y931&lt;0,"NO PAGAR","COBRAR'")</f>
        <v>COBRAR'</v>
      </c>
      <c r="Y932" s="19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9" t="str">
        <f>IF(C931&lt;0,"NO PAGAR","COBRAR'")</f>
        <v>COBRAR'</v>
      </c>
      <c r="C933" s="199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90" t="s">
        <v>9</v>
      </c>
      <c r="C934" s="191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0" t="s">
        <v>9</v>
      </c>
      <c r="Y934" s="191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 FAVOR '</v>
      </c>
      <c r="C935" s="10" t="b">
        <f>IF(Y886&lt;=0,Y886*-1)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 FAVOR'</v>
      </c>
      <c r="Y935" s="10" t="b">
        <f>IF(C931&lt;=0,C931*-1)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92" t="s">
        <v>7</v>
      </c>
      <c r="F942" s="193"/>
      <c r="G942" s="194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92" t="s">
        <v>7</v>
      </c>
      <c r="AB942" s="193"/>
      <c r="AC942" s="194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92" t="s">
        <v>7</v>
      </c>
      <c r="O944" s="193"/>
      <c r="P944" s="193"/>
      <c r="Q944" s="194"/>
      <c r="R944" s="18">
        <f>SUM(R928:R943)</f>
        <v>0</v>
      </c>
      <c r="S944" s="3"/>
      <c r="V944" s="17"/>
      <c r="X944" s="12"/>
      <c r="Y944" s="10"/>
      <c r="AJ944" s="192" t="s">
        <v>7</v>
      </c>
      <c r="AK944" s="193"/>
      <c r="AL944" s="193"/>
      <c r="AM944" s="194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0</v>
      </c>
      <c r="D954" t="s">
        <v>22</v>
      </c>
      <c r="E954" t="s">
        <v>21</v>
      </c>
      <c r="V954" s="17"/>
      <c r="X954" s="15" t="s">
        <v>18</v>
      </c>
      <c r="Y954" s="16">
        <f>SUM(Y935:Y953)</f>
        <v>0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5" t="s">
        <v>29</v>
      </c>
      <c r="AD968" s="195"/>
      <c r="AE968" s="195"/>
    </row>
    <row r="969" spans="2:41">
      <c r="H969" s="196" t="s">
        <v>28</v>
      </c>
      <c r="I969" s="196"/>
      <c r="J969" s="196"/>
      <c r="V969" s="17"/>
      <c r="AC969" s="195"/>
      <c r="AD969" s="195"/>
      <c r="AE969" s="195"/>
    </row>
    <row r="970" spans="2:41">
      <c r="H970" s="196"/>
      <c r="I970" s="196"/>
      <c r="J970" s="196"/>
      <c r="V970" s="17"/>
      <c r="AC970" s="195"/>
      <c r="AD970" s="195"/>
      <c r="AE970" s="195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156.718999999998</v>
      </c>
      <c r="E974" s="197" t="s">
        <v>20</v>
      </c>
      <c r="F974" s="197"/>
      <c r="G974" s="197"/>
      <c r="H974" s="197"/>
      <c r="V974" s="17"/>
      <c r="X974" s="23" t="s">
        <v>32</v>
      </c>
      <c r="Y974" s="20">
        <f>IF(B974="PAGADO",0,C979)</f>
        <v>156.718999999998</v>
      </c>
      <c r="AA974" s="197" t="s">
        <v>20</v>
      </c>
      <c r="AB974" s="197"/>
      <c r="AC974" s="197"/>
      <c r="AD974" s="197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156.718999999998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156.718999999998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156.718999999998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156.718999999998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8" t="str">
        <f>IF(C979&lt;0,"NO PAGAR","COBRAR")</f>
        <v>COBRAR</v>
      </c>
      <c r="C980" s="198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8" t="str">
        <f>IF(Y979&lt;0,"NO PAGAR","COBRAR")</f>
        <v>COBRAR</v>
      </c>
      <c r="Y980" s="19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90" t="s">
        <v>9</v>
      </c>
      <c r="C981" s="191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">
        <v>9</v>
      </c>
      <c r="Y981" s="191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 t="b">
        <f>IF(Y926&lt;=0,Y926*-1)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 FAVOR'</v>
      </c>
      <c r="Y982" s="10" t="b">
        <f>IF(C979&lt;=0,C979*-1)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92" t="s">
        <v>7</v>
      </c>
      <c r="F990" s="193"/>
      <c r="G990" s="19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92" t="s">
        <v>7</v>
      </c>
      <c r="AB990" s="193"/>
      <c r="AC990" s="19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92" t="s">
        <v>7</v>
      </c>
      <c r="O992" s="193"/>
      <c r="P992" s="193"/>
      <c r="Q992" s="194"/>
      <c r="R992" s="18">
        <f>SUM(R976:R991)</f>
        <v>0</v>
      </c>
      <c r="S992" s="3"/>
      <c r="V992" s="17"/>
      <c r="X992" s="12"/>
      <c r="Y992" s="10"/>
      <c r="AJ992" s="192" t="s">
        <v>7</v>
      </c>
      <c r="AK992" s="193"/>
      <c r="AL992" s="193"/>
      <c r="AM992" s="194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0</v>
      </c>
      <c r="V1001" s="17"/>
      <c r="X1001" s="15" t="s">
        <v>18</v>
      </c>
      <c r="Y1001" s="16">
        <f>SUM(Y982:Y1000)</f>
        <v>0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6" t="s">
        <v>30</v>
      </c>
      <c r="I1014" s="196"/>
      <c r="J1014" s="196"/>
      <c r="V1014" s="17"/>
      <c r="AA1014" s="196" t="s">
        <v>31</v>
      </c>
      <c r="AB1014" s="196"/>
      <c r="AC1014" s="196"/>
    </row>
    <row r="1015" spans="1:43">
      <c r="H1015" s="196"/>
      <c r="I1015" s="196"/>
      <c r="J1015" s="196"/>
      <c r="V1015" s="17"/>
      <c r="AA1015" s="196"/>
      <c r="AB1015" s="196"/>
      <c r="AC1015" s="196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156.718999999998</v>
      </c>
      <c r="E1019" s="197" t="s">
        <v>20</v>
      </c>
      <c r="F1019" s="197"/>
      <c r="G1019" s="197"/>
      <c r="H1019" s="197"/>
      <c r="V1019" s="17"/>
      <c r="X1019" s="23" t="s">
        <v>32</v>
      </c>
      <c r="Y1019" s="20">
        <f>IF(B1819="PAGADO",0,C1024)</f>
        <v>156.718999999998</v>
      </c>
      <c r="AA1019" s="197" t="s">
        <v>20</v>
      </c>
      <c r="AB1019" s="197"/>
      <c r="AC1019" s="197"/>
      <c r="AD1019" s="197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156.718999999998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156.718999999998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156.718999999998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156.718999999998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9" t="str">
        <f>IF(Y1024&lt;0,"NO PAGAR","COBRAR'")</f>
        <v>COBRAR'</v>
      </c>
      <c r="Y1025" s="19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9" t="str">
        <f>IF(C1024&lt;0,"NO PAGAR","COBRAR'")</f>
        <v>COBRAR'</v>
      </c>
      <c r="C1026" s="199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90" t="s">
        <v>9</v>
      </c>
      <c r="C1027" s="19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0" t="s">
        <v>9</v>
      </c>
      <c r="Y1027" s="19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 FAVOR '</v>
      </c>
      <c r="C1028" s="10" t="b">
        <f>IF(Y979&lt;=0,Y979*-1)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92" t="s">
        <v>7</v>
      </c>
      <c r="F1035" s="193"/>
      <c r="G1035" s="194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92" t="s">
        <v>7</v>
      </c>
      <c r="AB1035" s="193"/>
      <c r="AC1035" s="19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92" t="s">
        <v>7</v>
      </c>
      <c r="O1037" s="193"/>
      <c r="P1037" s="193"/>
      <c r="Q1037" s="194"/>
      <c r="R1037" s="18">
        <f>SUM(R1021:R1036)</f>
        <v>0</v>
      </c>
      <c r="S1037" s="3"/>
      <c r="V1037" s="17"/>
      <c r="X1037" s="12"/>
      <c r="Y1037" s="10"/>
      <c r="AJ1037" s="192" t="s">
        <v>7</v>
      </c>
      <c r="AK1037" s="193"/>
      <c r="AL1037" s="193"/>
      <c r="AM1037" s="194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1"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942:G942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0"/>
  <sheetViews>
    <sheetView tabSelected="1" topLeftCell="S724" zoomScale="93" zoomScaleNormal="93" workbookViewId="0">
      <selection activeCell="AA736" sqref="AA736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7" t="s">
        <v>110</v>
      </c>
      <c r="AL8" s="207"/>
      <c r="AM8" s="20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8" t="str">
        <f>IF(C108&lt;0,"NO PAGAR","COBRAR")</f>
        <v>COBRAR</v>
      </c>
      <c r="C109" s="19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COBRAR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356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9" t="str">
        <f>IF(Y140&lt;0,"NO PAGAR","COBRAR'")</f>
        <v>COBRAR'</v>
      </c>
      <c r="Y141" s="19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9" t="str">
        <f>IF(C140&lt;0,"NO PAGAR","COBRAR'")</f>
        <v>COBRAR'</v>
      </c>
      <c r="C142" s="199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5" t="s">
        <v>29</v>
      </c>
      <c r="AD169" s="195"/>
      <c r="AE169" s="195"/>
    </row>
    <row r="170" spans="2:41">
      <c r="H170" s="196" t="s">
        <v>28</v>
      </c>
      <c r="I170" s="196"/>
      <c r="J170" s="196"/>
      <c r="V170" s="17"/>
      <c r="AC170" s="195"/>
      <c r="AD170" s="195"/>
      <c r="AE170" s="195"/>
    </row>
    <row r="171" spans="2:41">
      <c r="H171" s="196"/>
      <c r="I171" s="196"/>
      <c r="J171" s="196"/>
      <c r="V171" s="17"/>
      <c r="AC171" s="195"/>
      <c r="AD171" s="195"/>
      <c r="AE171" s="19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356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8" t="str">
        <f>IF(C180&lt;0,"NO PAGAR","COBRAR")</f>
        <v>COBRAR</v>
      </c>
      <c r="C181" s="19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tr">
        <f>IF(Y180&lt;0,"NO PAGAR","COBRAR")</f>
        <v>NO PAGAR</v>
      </c>
      <c r="Y181" s="19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356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545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9" t="str">
        <f>IF(Y217&lt;0,"NO PAGAR","COBRAR'")</f>
        <v>COBRAR'</v>
      </c>
      <c r="Y218" s="199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9" t="str">
        <f>IF(C217&lt;0,"NO PAGAR","COBRAR'")</f>
        <v>COBRAR'</v>
      </c>
      <c r="C219" s="199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5" t="s">
        <v>29</v>
      </c>
      <c r="AD253" s="195"/>
      <c r="AE253" s="195"/>
    </row>
    <row r="254" spans="5:31">
      <c r="H254" s="196" t="s">
        <v>28</v>
      </c>
      <c r="I254" s="196"/>
      <c r="J254" s="196"/>
      <c r="V254" s="17"/>
      <c r="AC254" s="195"/>
      <c r="AD254" s="195"/>
      <c r="AE254" s="195"/>
    </row>
    <row r="255" spans="5:31">
      <c r="H255" s="196"/>
      <c r="I255" s="196"/>
      <c r="J255" s="196"/>
      <c r="V255" s="17"/>
      <c r="AC255" s="195"/>
      <c r="AD255" s="195"/>
      <c r="AE255" s="19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545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600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8" t="str">
        <f>IF(C264&lt;0,"NO PAGAR","COBRAR")</f>
        <v>COBRAR</v>
      </c>
      <c r="C265" s="19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8" t="str">
        <f>IF(Y264&lt;0,"NO PAGAR","COBRAR")</f>
        <v>COBRAR</v>
      </c>
      <c r="Y265" s="19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356</v>
      </c>
      <c r="F304" s="197"/>
      <c r="G304" s="197"/>
      <c r="H304" s="197"/>
      <c r="V304" s="17"/>
      <c r="X304" s="23" t="s">
        <v>32</v>
      </c>
      <c r="Y304" s="20">
        <f>IF(B1060="PAGADO",0,C309)</f>
        <v>240</v>
      </c>
      <c r="AA304" s="197" t="s">
        <v>677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9" t="str">
        <f>IF(Y309&lt;0,"NO PAGAR","COBRAR'")</f>
        <v>COBRAR'</v>
      </c>
      <c r="Y310" s="19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9" t="str">
        <f>IF(C309&lt;0,"NO PAGAR","COBRAR'")</f>
        <v>COBRAR'</v>
      </c>
      <c r="C311" s="199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09" t="s">
        <v>64</v>
      </c>
      <c r="AB349" s="203" t="s">
        <v>29</v>
      </c>
      <c r="AC349" s="203"/>
      <c r="AD349" s="203"/>
    </row>
    <row r="350" spans="2:30">
      <c r="V350" s="17"/>
      <c r="X350" s="209"/>
      <c r="AB350" s="203"/>
      <c r="AC350" s="203"/>
      <c r="AD350" s="203"/>
    </row>
    <row r="351" spans="2:30" ht="23.25">
      <c r="B351" s="22" t="s">
        <v>64</v>
      </c>
      <c r="V351" s="17"/>
      <c r="X351" s="209"/>
      <c r="AB351" s="203"/>
      <c r="AC351" s="203"/>
      <c r="AD351" s="203"/>
    </row>
    <row r="352" spans="2:30" ht="23.25">
      <c r="B352" s="23" t="s">
        <v>130</v>
      </c>
      <c r="C352" s="20">
        <f>IF(X304="PAGADO",0,Y309)</f>
        <v>229.98</v>
      </c>
      <c r="E352" s="197" t="s">
        <v>545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677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8" t="str">
        <f>IF(C357&lt;0,"NO PAGAR","COBRAR")</f>
        <v>COBRAR</v>
      </c>
      <c r="C358" s="19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8" t="str">
        <f>IF(Y357&lt;0,"NO PAGAR","COBRAR")</f>
        <v>COBRAR</v>
      </c>
      <c r="Y358" s="19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545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841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9" t="str">
        <f>IF(Y396&lt;0,"NO PAGAR","COBRAR'")</f>
        <v>COBRAR'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9" t="str">
        <f>IF(C396&lt;0,"NO PAGAR","COBRAR'")</f>
        <v>COBRAR'</v>
      </c>
      <c r="C398" s="19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5" t="s">
        <v>29</v>
      </c>
      <c r="AD431" s="195"/>
      <c r="AE431" s="195"/>
    </row>
    <row r="432" spans="8:31">
      <c r="H432" s="196" t="s">
        <v>28</v>
      </c>
      <c r="I432" s="196"/>
      <c r="J432" s="196"/>
      <c r="V432" s="17"/>
      <c r="AC432" s="195"/>
      <c r="AD432" s="195"/>
      <c r="AE432" s="195"/>
    </row>
    <row r="433" spans="2:41">
      <c r="H433" s="196"/>
      <c r="I433" s="196"/>
      <c r="J433" s="196"/>
      <c r="V433" s="17"/>
      <c r="AC433" s="195"/>
      <c r="AD433" s="195"/>
      <c r="AE433" s="19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356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356</v>
      </c>
      <c r="AB437" s="197"/>
      <c r="AC437" s="197"/>
      <c r="AD437" s="19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8" t="str">
        <f>IF(C442&lt;0,"NO PAGAR","COBRAR")</f>
        <v>COBRAR</v>
      </c>
      <c r="C443" s="19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8" t="str">
        <f>IF(Y442&lt;0,"NO PAGAR","COBRAR")</f>
        <v>NO PAGAR</v>
      </c>
      <c r="Y443" s="19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545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545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COBRAR'</v>
      </c>
      <c r="Y480" s="199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9" t="str">
        <f>IF(C479&lt;0,"NO PAGAR","COBRAR'")</f>
        <v>COBRAR'</v>
      </c>
      <c r="C481" s="199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5" t="s">
        <v>29</v>
      </c>
      <c r="AD516" s="195"/>
      <c r="AE516" s="195"/>
    </row>
    <row r="517" spans="2:41" ht="15.75" customHeight="1">
      <c r="H517" s="196" t="s">
        <v>28</v>
      </c>
      <c r="I517" s="196"/>
      <c r="J517" s="196"/>
      <c r="V517" s="17"/>
      <c r="AC517" s="195"/>
      <c r="AD517" s="195"/>
      <c r="AE517" s="195"/>
    </row>
    <row r="518" spans="2:41">
      <c r="H518" s="196"/>
      <c r="I518" s="196"/>
      <c r="J518" s="196"/>
      <c r="V518" s="17"/>
      <c r="AC518" s="195"/>
      <c r="AD518" s="195"/>
      <c r="AE518" s="19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545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1051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8" t="str">
        <f>IF(C525&lt;0,"NO PAGAR","COBRAR")</f>
        <v>NO PAGAR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8" t="str">
        <f>IF(Y525&lt;0,"NO PAGAR","COBRAR")</f>
        <v>NO PAGAR</v>
      </c>
      <c r="Y526" s="19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356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356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9" t="str">
        <f>IF(Y566&lt;0,"NO PAGAR","COBRAR'")</f>
        <v>COBRAR'</v>
      </c>
      <c r="Y567" s="19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9" t="str">
        <f>IF(C566&lt;0,"NO PAGAR","COBRAR'")</f>
        <v>COBRAR'</v>
      </c>
      <c r="C568" s="19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5" t="s">
        <v>29</v>
      </c>
      <c r="AD599" s="195"/>
      <c r="AE599" s="195"/>
    </row>
    <row r="600" spans="2:41">
      <c r="H600" s="196" t="s">
        <v>28</v>
      </c>
      <c r="I600" s="196"/>
      <c r="J600" s="196"/>
      <c r="V600" s="17"/>
      <c r="AC600" s="195"/>
      <c r="AD600" s="195"/>
      <c r="AE600" s="195"/>
    </row>
    <row r="601" spans="2:41">
      <c r="H601" s="196"/>
      <c r="I601" s="196"/>
      <c r="J601" s="196"/>
      <c r="V601" s="17"/>
      <c r="AC601" s="195"/>
      <c r="AD601" s="195"/>
      <c r="AE601" s="19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545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8" t="str">
        <f>IF(C610&lt;0,"NO PAGAR","COBRAR")</f>
        <v>NO PAGAR</v>
      </c>
      <c r="C611" s="19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8" t="str">
        <f>IF(Y610&lt;0,"NO PAGAR","COBRAR")</f>
        <v>NO PAGAR</v>
      </c>
      <c r="Y611" s="19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545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545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9" t="str">
        <f>IF(Y655&lt;0,"NO PAGAR","COBRAR'")</f>
        <v>COBRAR'</v>
      </c>
      <c r="Y656" s="199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9" t="str">
        <f>IF(C655&lt;0,"NO PAGAR","COBRAR'")</f>
        <v>COBRAR'</v>
      </c>
      <c r="C657" s="199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5" t="s">
        <v>29</v>
      </c>
      <c r="AD688" s="195"/>
      <c r="AE688" s="195"/>
    </row>
    <row r="689" spans="2:41">
      <c r="H689" s="196" t="s">
        <v>28</v>
      </c>
      <c r="I689" s="196"/>
      <c r="J689" s="196"/>
      <c r="V689" s="17"/>
      <c r="AC689" s="195"/>
      <c r="AD689" s="195"/>
      <c r="AE689" s="195"/>
    </row>
    <row r="690" spans="2:41">
      <c r="H690" s="196"/>
      <c r="I690" s="196"/>
      <c r="J690" s="196"/>
      <c r="V690" s="17"/>
      <c r="AC690" s="195"/>
      <c r="AD690" s="195"/>
      <c r="AE690" s="19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7" t="s">
        <v>545</v>
      </c>
      <c r="F692" s="197"/>
      <c r="G692" s="197"/>
      <c r="H692" s="197"/>
      <c r="V692" s="17"/>
      <c r="X692" s="23" t="s">
        <v>32</v>
      </c>
      <c r="Y692" s="20">
        <f>IF(B692="PAGADO",0,C697)</f>
        <v>-566.41000000000008</v>
      </c>
      <c r="AA692" s="197" t="s">
        <v>356</v>
      </c>
      <c r="AB692" s="197"/>
      <c r="AC692" s="197"/>
      <c r="AD692" s="197"/>
      <c r="AK692" s="212" t="s">
        <v>10</v>
      </c>
      <c r="AL692" s="212"/>
      <c r="AM692" s="21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1390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198" t="str">
        <f>IF(C697&lt;0,"NO PAGAR","COBRAR")</f>
        <v>NO PAGAR</v>
      </c>
      <c r="C698" s="19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8" t="str">
        <f>IF(Y697&lt;0,"NO PAGAR","COBRAR")</f>
        <v>NO PAGAR</v>
      </c>
      <c r="Y698" s="19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0" t="s">
        <v>9</v>
      </c>
      <c r="C699" s="19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0" t="s">
        <v>9</v>
      </c>
      <c r="Y699" s="19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1339</v>
      </c>
      <c r="C708" s="10">
        <f>R715</f>
        <v>337.31</v>
      </c>
      <c r="E708" s="192" t="s">
        <v>7</v>
      </c>
      <c r="F708" s="193"/>
      <c r="G708" s="19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2" t="s">
        <v>7</v>
      </c>
      <c r="O710" s="193"/>
      <c r="P710" s="193"/>
      <c r="Q710" s="194"/>
      <c r="R710" s="18">
        <f>SUM(R694:R709)</f>
        <v>500</v>
      </c>
      <c r="S710" s="3"/>
      <c r="V710" s="17"/>
      <c r="X710" s="12"/>
      <c r="Y710" s="10"/>
      <c r="AJ710" s="192" t="s">
        <v>7</v>
      </c>
      <c r="AK710" s="193"/>
      <c r="AL710" s="193"/>
      <c r="AM710" s="194"/>
      <c r="AN710" s="18">
        <f>SUM(AN694:AN709)</f>
        <v>1270.54</v>
      </c>
      <c r="AO710" s="3"/>
    </row>
    <row r="711" spans="2:41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6" t="s">
        <v>30</v>
      </c>
      <c r="I730" s="196"/>
      <c r="J730" s="196"/>
      <c r="V730" s="17"/>
      <c r="AA730" s="196" t="s">
        <v>31</v>
      </c>
      <c r="AB730" s="196"/>
      <c r="AC730" s="196"/>
    </row>
    <row r="731" spans="1:43">
      <c r="H731" s="196"/>
      <c r="I731" s="196"/>
      <c r="J731" s="196"/>
      <c r="V731" s="17"/>
      <c r="AA731" s="196"/>
      <c r="AB731" s="196"/>
      <c r="AC731" s="19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7" t="s">
        <v>545</v>
      </c>
      <c r="F735" s="197"/>
      <c r="G735" s="197"/>
      <c r="H735" s="197"/>
      <c r="V735" s="17"/>
      <c r="X735" s="23" t="s">
        <v>32</v>
      </c>
      <c r="Y735" s="20">
        <f>IF(B735="PAGADO",0,C740)</f>
        <v>0</v>
      </c>
      <c r="AA735" s="197" t="s">
        <v>1419</v>
      </c>
      <c r="AB735" s="197"/>
      <c r="AC735" s="197"/>
      <c r="AD735" s="19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1208</v>
      </c>
      <c r="G738" s="3" t="s">
        <v>1214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C763</f>
        <v>1185</v>
      </c>
      <c r="E739" s="4">
        <v>45167</v>
      </c>
      <c r="F739" s="3" t="s">
        <v>1208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240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1208</v>
      </c>
      <c r="G740" s="3" t="s">
        <v>1214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-240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1416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199" t="str">
        <f>IF(Y740&lt;0,"NO PAGAR","COBRAR'")</f>
        <v>NO PAGAR</v>
      </c>
      <c r="Y741" s="199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>
      <c r="B742" s="199" t="str">
        <f>IF(C740&lt;0,"NO PAGAR","COBRAR'")</f>
        <v>COBRAR'</v>
      </c>
      <c r="C742" s="199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0" t="s">
        <v>9</v>
      </c>
      <c r="C743" s="19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0" t="s">
        <v>9</v>
      </c>
      <c r="Y743" s="19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2" t="s">
        <v>7</v>
      </c>
      <c r="F751" s="193"/>
      <c r="G751" s="19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2" t="s">
        <v>7</v>
      </c>
      <c r="AB751" s="193"/>
      <c r="AC751" s="194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>
      <c r="B752" s="11" t="s">
        <v>1418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2" t="s">
        <v>7</v>
      </c>
      <c r="O753" s="193"/>
      <c r="P753" s="193"/>
      <c r="Q753" s="194"/>
      <c r="R753" s="18">
        <f>SUM(R737:R752)</f>
        <v>0</v>
      </c>
      <c r="S753" s="3"/>
      <c r="V753" s="17"/>
      <c r="X753" s="12"/>
      <c r="Y753" s="10"/>
      <c r="AJ753" s="192" t="s">
        <v>7</v>
      </c>
      <c r="AK753" s="193"/>
      <c r="AL753" s="193"/>
      <c r="AM753" s="194"/>
      <c r="AN753" s="18">
        <f>SUM(AN737:AN752)</f>
        <v>240</v>
      </c>
      <c r="AO753" s="3"/>
    </row>
    <row r="754" spans="2:41">
      <c r="B754" s="12"/>
      <c r="C754" s="10"/>
      <c r="N754" s="126" t="s">
        <v>466</v>
      </c>
      <c r="O754" s="127">
        <v>45175.084374999999</v>
      </c>
      <c r="P754" s="126" t="s">
        <v>476</v>
      </c>
      <c r="Q754" s="128">
        <v>65.716999999999999</v>
      </c>
      <c r="R754" s="128">
        <v>115</v>
      </c>
      <c r="S754" s="128">
        <v>999</v>
      </c>
      <c r="V754" s="17"/>
      <c r="X754" s="12"/>
      <c r="Y754" s="10"/>
    </row>
    <row r="755" spans="2:41">
      <c r="B755" s="12"/>
      <c r="C755" s="10"/>
      <c r="N755" s="126" t="s">
        <v>466</v>
      </c>
      <c r="O755" s="127">
        <v>45180.468090280003</v>
      </c>
      <c r="P755" s="126" t="s">
        <v>476</v>
      </c>
      <c r="Q755" s="128">
        <v>40</v>
      </c>
      <c r="R755" s="128">
        <v>70</v>
      </c>
      <c r="S755" s="128">
        <v>123455</v>
      </c>
      <c r="V755" s="17"/>
      <c r="X755" s="12"/>
      <c r="Y755" s="10"/>
    </row>
    <row r="756" spans="2:41">
      <c r="B756" s="12"/>
      <c r="C756" s="10"/>
      <c r="E756" s="14"/>
      <c r="R756" s="188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1"/>
      <c r="C762" s="10"/>
      <c r="V762" s="17"/>
      <c r="X762" s="11"/>
      <c r="Y762" s="10"/>
    </row>
    <row r="763" spans="2:41">
      <c r="B763" s="15" t="s">
        <v>18</v>
      </c>
      <c r="C763" s="16">
        <f>SUM(C744:C762)</f>
        <v>1185</v>
      </c>
      <c r="D763" t="s">
        <v>22</v>
      </c>
      <c r="E763" t="s">
        <v>21</v>
      </c>
      <c r="V763" s="17"/>
      <c r="X763" s="15" t="s">
        <v>18</v>
      </c>
      <c r="Y763" s="16">
        <f>SUM(Y744:Y762)</f>
        <v>240</v>
      </c>
      <c r="Z763" t="s">
        <v>22</v>
      </c>
      <c r="AA763" t="s">
        <v>21</v>
      </c>
    </row>
    <row r="764" spans="2:41">
      <c r="E764" s="1" t="s">
        <v>19</v>
      </c>
      <c r="V764" s="17"/>
      <c r="AA764" s="1" t="s">
        <v>19</v>
      </c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</row>
    <row r="777" spans="2:41">
      <c r="V777" s="17"/>
      <c r="AC777" s="195" t="s">
        <v>29</v>
      </c>
      <c r="AD777" s="195"/>
      <c r="AE777" s="195"/>
    </row>
    <row r="778" spans="2:41">
      <c r="H778" s="196" t="s">
        <v>28</v>
      </c>
      <c r="I778" s="196"/>
      <c r="J778" s="196"/>
      <c r="V778" s="17"/>
      <c r="AC778" s="195"/>
      <c r="AD778" s="195"/>
      <c r="AE778" s="195"/>
    </row>
    <row r="779" spans="2:41">
      <c r="H779" s="196"/>
      <c r="I779" s="196"/>
      <c r="J779" s="196"/>
      <c r="V779" s="17"/>
      <c r="AC779" s="195"/>
      <c r="AD779" s="195"/>
      <c r="AE779" s="195"/>
    </row>
    <row r="780" spans="2:41">
      <c r="V780" s="17"/>
    </row>
    <row r="781" spans="2:41">
      <c r="V781" s="17"/>
    </row>
    <row r="782" spans="2:41" ht="23.25">
      <c r="B782" s="22" t="s">
        <v>70</v>
      </c>
      <c r="V782" s="17"/>
      <c r="X782" s="22" t="s">
        <v>70</v>
      </c>
    </row>
    <row r="783" spans="2:41" ht="23.25">
      <c r="B783" s="23" t="s">
        <v>32</v>
      </c>
      <c r="C783" s="20">
        <f>IF(X735="PAGADO",0,Y740)</f>
        <v>-240</v>
      </c>
      <c r="E783" s="197" t="s">
        <v>20</v>
      </c>
      <c r="F783" s="197"/>
      <c r="G783" s="197"/>
      <c r="H783" s="197"/>
      <c r="V783" s="17"/>
      <c r="X783" s="23" t="s">
        <v>32</v>
      </c>
      <c r="Y783" s="20">
        <f>IF(B783="PAGADO",0,C788)</f>
        <v>0</v>
      </c>
      <c r="AA783" s="197" t="s">
        <v>20</v>
      </c>
      <c r="AB783" s="197"/>
      <c r="AC783" s="197"/>
      <c r="AD783" s="197"/>
    </row>
    <row r="784" spans="2:41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C810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25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>
      <c r="B789" s="198" t="str">
        <f>IF(C788&lt;0,"NO PAGAR","COBRAR")</f>
        <v>COBRAR</v>
      </c>
      <c r="C789" s="19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8" t="str">
        <f>IF(Y788&lt;0,"NO PAGAR","COBRAR")</f>
        <v>COBRAR</v>
      </c>
      <c r="Y789" s="19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90" t="s">
        <v>9</v>
      </c>
      <c r="C790" s="191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0" t="s">
        <v>9</v>
      </c>
      <c r="Y790" s="191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IF(C824&lt;0,"SALDO A FAVOR","SALDO ADELANTAD0'")</f>
        <v>SALDO ADELANTAD0'</v>
      </c>
      <c r="C791" s="10">
        <f>IF(Y735&lt;=0,Y735*-1)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 FAVOR'</v>
      </c>
      <c r="Y791" s="10">
        <f>IF(C788&lt;=0,C788*-1)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92" t="s">
        <v>7</v>
      </c>
      <c r="F799" s="193"/>
      <c r="G799" s="19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92" t="s">
        <v>7</v>
      </c>
      <c r="AB799" s="193"/>
      <c r="AC799" s="19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92" t="s">
        <v>7</v>
      </c>
      <c r="O801" s="193"/>
      <c r="P801" s="193"/>
      <c r="Q801" s="194"/>
      <c r="R801" s="18">
        <f>SUM(R785:R800)</f>
        <v>0</v>
      </c>
      <c r="S801" s="3"/>
      <c r="V801" s="17"/>
      <c r="X801" s="12"/>
      <c r="Y801" s="10"/>
      <c r="AJ801" s="192" t="s">
        <v>7</v>
      </c>
      <c r="AK801" s="193"/>
      <c r="AL801" s="193"/>
      <c r="AM801" s="194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1"/>
      <c r="C809" s="10"/>
      <c r="V809" s="17"/>
      <c r="X809" s="11"/>
      <c r="Y809" s="10"/>
    </row>
    <row r="810" spans="2:41">
      <c r="B810" s="15" t="s">
        <v>18</v>
      </c>
      <c r="C810" s="16">
        <f>SUM(C791:C809)</f>
        <v>0</v>
      </c>
      <c r="V810" s="17"/>
      <c r="X810" s="15" t="s">
        <v>18</v>
      </c>
      <c r="Y810" s="16">
        <f>SUM(Y791:Y809)</f>
        <v>0</v>
      </c>
    </row>
    <row r="811" spans="2:41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V822" s="17"/>
    </row>
    <row r="823" spans="1:43">
      <c r="H823" s="196" t="s">
        <v>30</v>
      </c>
      <c r="I823" s="196"/>
      <c r="J823" s="196"/>
      <c r="V823" s="17"/>
      <c r="AA823" s="196" t="s">
        <v>31</v>
      </c>
      <c r="AB823" s="196"/>
      <c r="AC823" s="196"/>
    </row>
    <row r="824" spans="1:43">
      <c r="H824" s="196"/>
      <c r="I824" s="196"/>
      <c r="J824" s="196"/>
      <c r="V824" s="17"/>
      <c r="AA824" s="196"/>
      <c r="AB824" s="196"/>
      <c r="AC824" s="196"/>
    </row>
    <row r="825" spans="1:43">
      <c r="V825" s="17"/>
    </row>
    <row r="826" spans="1:43">
      <c r="V826" s="17"/>
    </row>
    <row r="827" spans="1:43" ht="23.25">
      <c r="B827" s="24" t="s">
        <v>70</v>
      </c>
      <c r="V827" s="17"/>
      <c r="X827" s="22" t="s">
        <v>70</v>
      </c>
    </row>
    <row r="828" spans="1:43" ht="23.25">
      <c r="B828" s="23" t="s">
        <v>32</v>
      </c>
      <c r="C828" s="20">
        <f>IF(X783="PAGADO",0,C788)</f>
        <v>0</v>
      </c>
      <c r="E828" s="197" t="s">
        <v>20</v>
      </c>
      <c r="F828" s="197"/>
      <c r="G828" s="197"/>
      <c r="H828" s="197"/>
      <c r="V828" s="17"/>
      <c r="X828" s="23" t="s">
        <v>32</v>
      </c>
      <c r="Y828" s="20">
        <f>IF(B1628="PAGADO",0,C833)</f>
        <v>0</v>
      </c>
      <c r="AA828" s="197" t="s">
        <v>20</v>
      </c>
      <c r="AB828" s="197"/>
      <c r="AC828" s="197"/>
      <c r="AD828" s="197"/>
    </row>
    <row r="829" spans="1:43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9</v>
      </c>
      <c r="C832" s="20">
        <f>C856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6" t="s">
        <v>26</v>
      </c>
      <c r="C833" s="21">
        <f>C831-C832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9" t="str">
        <f>IF(Y833&lt;0,"NO PAGAR","COBRAR'")</f>
        <v>COBRAR'</v>
      </c>
      <c r="Y834" s="199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199" t="str">
        <f>IF(C833&lt;0,"NO PAGAR","COBRAR'")</f>
        <v>COBRAR'</v>
      </c>
      <c r="C835" s="19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90" t="s">
        <v>9</v>
      </c>
      <c r="C836" s="191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90" t="s">
        <v>9</v>
      </c>
      <c r="Y836" s="191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9" t="str">
        <f>IF(Y788&lt;0,"SALDO ADELANTADO","SALDO A FAVOR '")</f>
        <v>SALDO A FAVOR '</v>
      </c>
      <c r="C837" s="10">
        <f>IF(Y788&lt;=0,Y788*-1)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 FAVOR'</v>
      </c>
      <c r="Y837" s="10">
        <f>IF(C833&lt;=0,C833*-1)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16</v>
      </c>
      <c r="C844" s="10"/>
      <c r="E844" s="192" t="s">
        <v>7</v>
      </c>
      <c r="F844" s="193"/>
      <c r="G844" s="194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92" t="s">
        <v>7</v>
      </c>
      <c r="AB844" s="193"/>
      <c r="AC844" s="194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>
      <c r="B846" s="12"/>
      <c r="C846" s="10"/>
      <c r="N846" s="192" t="s">
        <v>7</v>
      </c>
      <c r="O846" s="193"/>
      <c r="P846" s="193"/>
      <c r="Q846" s="194"/>
      <c r="R846" s="18">
        <f>SUM(R830:R845)</f>
        <v>0</v>
      </c>
      <c r="S846" s="3"/>
      <c r="V846" s="17"/>
      <c r="X846" s="12"/>
      <c r="Y846" s="10"/>
      <c r="AJ846" s="192" t="s">
        <v>7</v>
      </c>
      <c r="AK846" s="193"/>
      <c r="AL846" s="193"/>
      <c r="AM846" s="194"/>
      <c r="AN846" s="18">
        <f>SUM(AN830:AN845)</f>
        <v>0</v>
      </c>
      <c r="AO846" s="3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E849" s="14"/>
      <c r="V849" s="17"/>
      <c r="X849" s="12"/>
      <c r="Y849" s="10"/>
      <c r="AA849" s="14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1"/>
      <c r="C855" s="10"/>
      <c r="V855" s="17"/>
      <c r="X855" s="11"/>
      <c r="Y855" s="10"/>
    </row>
    <row r="856" spans="2:27">
      <c r="B856" s="15" t="s">
        <v>18</v>
      </c>
      <c r="C856" s="16">
        <f>SUM(C837:C855)</f>
        <v>0</v>
      </c>
      <c r="D856" t="s">
        <v>22</v>
      </c>
      <c r="E856" t="s">
        <v>21</v>
      </c>
      <c r="V856" s="17"/>
      <c r="X856" s="15" t="s">
        <v>18</v>
      </c>
      <c r="Y856" s="16">
        <f>SUM(Y837:Y855)</f>
        <v>0</v>
      </c>
      <c r="Z856" t="s">
        <v>22</v>
      </c>
      <c r="AA856" t="s">
        <v>21</v>
      </c>
    </row>
    <row r="857" spans="2:27">
      <c r="E857" s="1" t="s">
        <v>19</v>
      </c>
      <c r="V857" s="17"/>
      <c r="AA857" s="1" t="s">
        <v>19</v>
      </c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  <c r="AC871" s="195" t="s">
        <v>29</v>
      </c>
      <c r="AD871" s="195"/>
      <c r="AE871" s="195"/>
    </row>
    <row r="872" spans="2:41">
      <c r="H872" s="196" t="s">
        <v>28</v>
      </c>
      <c r="I872" s="196"/>
      <c r="J872" s="196"/>
      <c r="V872" s="17"/>
      <c r="AC872" s="195"/>
      <c r="AD872" s="195"/>
      <c r="AE872" s="195"/>
    </row>
    <row r="873" spans="2:41">
      <c r="H873" s="196"/>
      <c r="I873" s="196"/>
      <c r="J873" s="196"/>
      <c r="V873" s="17"/>
      <c r="AC873" s="195"/>
      <c r="AD873" s="195"/>
      <c r="AE873" s="195"/>
    </row>
    <row r="874" spans="2:41">
      <c r="V874" s="17"/>
    </row>
    <row r="875" spans="2:41">
      <c r="V875" s="17"/>
    </row>
    <row r="876" spans="2:41" ht="23.25">
      <c r="B876" s="22" t="s">
        <v>71</v>
      </c>
      <c r="V876" s="17"/>
      <c r="X876" s="22" t="s">
        <v>71</v>
      </c>
    </row>
    <row r="877" spans="2:41" ht="23.25">
      <c r="B877" s="23" t="s">
        <v>32</v>
      </c>
      <c r="C877" s="20">
        <f>IF(X828="PAGADO",0,Y833)</f>
        <v>0</v>
      </c>
      <c r="E877" s="197" t="s">
        <v>20</v>
      </c>
      <c r="F877" s="197"/>
      <c r="G877" s="197"/>
      <c r="H877" s="197"/>
      <c r="V877" s="17"/>
      <c r="X877" s="23" t="s">
        <v>32</v>
      </c>
      <c r="Y877" s="20">
        <f>IF(B877="PAGADO",0,C882)</f>
        <v>0</v>
      </c>
      <c r="AA877" s="197" t="s">
        <v>20</v>
      </c>
      <c r="AB877" s="197"/>
      <c r="AC877" s="197"/>
      <c r="AD877" s="197"/>
    </row>
    <row r="878" spans="2:41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9</v>
      </c>
      <c r="C881" s="20">
        <f>C904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6" t="s">
        <v>25</v>
      </c>
      <c r="C882" s="21">
        <f>C880-C881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>
      <c r="B883" s="198" t="str">
        <f>IF(C882&lt;0,"NO PAGAR","COBRAR")</f>
        <v>COBRAR</v>
      </c>
      <c r="C883" s="198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8" t="str">
        <f>IF(Y882&lt;0,"NO PAGAR","COBRAR")</f>
        <v>COBRAR</v>
      </c>
      <c r="Y883" s="19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90" t="s">
        <v>9</v>
      </c>
      <c r="C884" s="19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0" t="s">
        <v>9</v>
      </c>
      <c r="Y884" s="19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IF(C918&lt;0,"SALDO A FAVOR","SALDO ADELANTAD0'")</f>
        <v>SALDO ADELANTAD0'</v>
      </c>
      <c r="C885" s="10">
        <f>IF(Y833&lt;=0,Y833*-1)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 FAVOR'</v>
      </c>
      <c r="Y885" s="10">
        <f>IF(C882&lt;=0,C882*-1)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92" t="s">
        <v>7</v>
      </c>
      <c r="F893" s="193"/>
      <c r="G893" s="194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92" t="s">
        <v>7</v>
      </c>
      <c r="AB893" s="193"/>
      <c r="AC893" s="194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>
      <c r="B895" s="12"/>
      <c r="C895" s="10"/>
      <c r="N895" s="192" t="s">
        <v>7</v>
      </c>
      <c r="O895" s="193"/>
      <c r="P895" s="193"/>
      <c r="Q895" s="194"/>
      <c r="R895" s="18">
        <f>SUM(R879:R894)</f>
        <v>0</v>
      </c>
      <c r="S895" s="3"/>
      <c r="V895" s="17"/>
      <c r="X895" s="12"/>
      <c r="Y895" s="10"/>
      <c r="AJ895" s="192" t="s">
        <v>7</v>
      </c>
      <c r="AK895" s="193"/>
      <c r="AL895" s="193"/>
      <c r="AM895" s="194"/>
      <c r="AN895" s="18">
        <f>SUM(AN879:AN894)</f>
        <v>0</v>
      </c>
      <c r="AO895" s="3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E898" s="14"/>
      <c r="V898" s="17"/>
      <c r="X898" s="12"/>
      <c r="Y898" s="10"/>
      <c r="AA898" s="14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V904" s="17"/>
      <c r="X904" s="15" t="s">
        <v>18</v>
      </c>
      <c r="Y904" s="16">
        <f>SUM(Y885:Y903)</f>
        <v>0</v>
      </c>
    </row>
    <row r="905" spans="2:27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>
      <c r="E906" s="1" t="s">
        <v>19</v>
      </c>
      <c r="V906" s="17"/>
      <c r="AA906" s="1" t="s">
        <v>19</v>
      </c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V916" s="17"/>
    </row>
    <row r="917" spans="1:43">
      <c r="H917" s="196" t="s">
        <v>30</v>
      </c>
      <c r="I917" s="196"/>
      <c r="J917" s="196"/>
      <c r="V917" s="17"/>
      <c r="AA917" s="196" t="s">
        <v>31</v>
      </c>
      <c r="AB917" s="196"/>
      <c r="AC917" s="196"/>
    </row>
    <row r="918" spans="1:43">
      <c r="H918" s="196"/>
      <c r="I918" s="196"/>
      <c r="J918" s="196"/>
      <c r="V918" s="17"/>
      <c r="AA918" s="196"/>
      <c r="AB918" s="196"/>
      <c r="AC918" s="196"/>
    </row>
    <row r="919" spans="1:43">
      <c r="V919" s="17"/>
    </row>
    <row r="920" spans="1:43">
      <c r="V920" s="17"/>
    </row>
    <row r="921" spans="1:43" ht="23.25">
      <c r="B921" s="24" t="s">
        <v>73</v>
      </c>
      <c r="V921" s="17"/>
      <c r="X921" s="22" t="s">
        <v>71</v>
      </c>
    </row>
    <row r="922" spans="1:43" ht="23.25">
      <c r="B922" s="23" t="s">
        <v>32</v>
      </c>
      <c r="C922" s="20">
        <f>IF(X877="PAGADO",0,C882)</f>
        <v>0</v>
      </c>
      <c r="E922" s="197" t="s">
        <v>20</v>
      </c>
      <c r="F922" s="197"/>
      <c r="G922" s="197"/>
      <c r="H922" s="197"/>
      <c r="V922" s="17"/>
      <c r="X922" s="23" t="s">
        <v>32</v>
      </c>
      <c r="Y922" s="20">
        <f>IF(B1722="PAGADO",0,C927)</f>
        <v>0</v>
      </c>
      <c r="AA922" s="197" t="s">
        <v>20</v>
      </c>
      <c r="AB922" s="197"/>
      <c r="AC922" s="197"/>
      <c r="AD922" s="197"/>
    </row>
    <row r="923" spans="1:43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9</v>
      </c>
      <c r="C926" s="20">
        <f>C950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6" t="s">
        <v>26</v>
      </c>
      <c r="C927" s="21">
        <f>C925-C926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9" t="str">
        <f>IF(Y927&lt;0,"NO PAGAR","COBRAR'")</f>
        <v>COBRAR'</v>
      </c>
      <c r="Y928" s="199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199" t="str">
        <f>IF(C927&lt;0,"NO PAGAR","COBRAR'")</f>
        <v>COBRAR'</v>
      </c>
      <c r="C929" s="19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90" t="s">
        <v>9</v>
      </c>
      <c r="C930" s="191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90" t="s">
        <v>9</v>
      </c>
      <c r="Y930" s="191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9" t="str">
        <f>IF(Y882&lt;0,"SALDO ADELANTADO","SALDO A FAVOR '")</f>
        <v>SALDO A FAVOR '</v>
      </c>
      <c r="C931" s="10">
        <f>IF(Y882&lt;=0,Y882*-1)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 FAVOR'</v>
      </c>
      <c r="Y931" s="10">
        <f>IF(C927&lt;=0,C927*-1)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16</v>
      </c>
      <c r="C938" s="10"/>
      <c r="E938" s="192" t="s">
        <v>7</v>
      </c>
      <c r="F938" s="193"/>
      <c r="G938" s="194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92" t="s">
        <v>7</v>
      </c>
      <c r="AB938" s="193"/>
      <c r="AC938" s="194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>
      <c r="B940" s="12"/>
      <c r="C940" s="10"/>
      <c r="N940" s="192" t="s">
        <v>7</v>
      </c>
      <c r="O940" s="193"/>
      <c r="P940" s="193"/>
      <c r="Q940" s="194"/>
      <c r="R940" s="18">
        <f>SUM(R924:R939)</f>
        <v>0</v>
      </c>
      <c r="S940" s="3"/>
      <c r="V940" s="17"/>
      <c r="X940" s="12"/>
      <c r="Y940" s="10"/>
      <c r="AJ940" s="192" t="s">
        <v>7</v>
      </c>
      <c r="AK940" s="193"/>
      <c r="AL940" s="193"/>
      <c r="AM940" s="194"/>
      <c r="AN940" s="18">
        <f>SUM(AN924:AN939)</f>
        <v>0</v>
      </c>
      <c r="AO940" s="3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E943" s="14"/>
      <c r="V943" s="17"/>
      <c r="X943" s="12"/>
      <c r="Y943" s="10"/>
      <c r="AA943" s="14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1"/>
      <c r="C949" s="10"/>
      <c r="V949" s="17"/>
      <c r="X949" s="11"/>
      <c r="Y949" s="10"/>
    </row>
    <row r="950" spans="2:27">
      <c r="B950" s="15" t="s">
        <v>18</v>
      </c>
      <c r="C950" s="16">
        <f>SUM(C931:C949)</f>
        <v>0</v>
      </c>
      <c r="D950" t="s">
        <v>22</v>
      </c>
      <c r="E950" t="s">
        <v>21</v>
      </c>
      <c r="V950" s="17"/>
      <c r="X950" s="15" t="s">
        <v>18</v>
      </c>
      <c r="Y950" s="16">
        <f>SUM(Y931:Y949)</f>
        <v>0</v>
      </c>
      <c r="Z950" t="s">
        <v>22</v>
      </c>
      <c r="AA950" t="s">
        <v>21</v>
      </c>
    </row>
    <row r="951" spans="2:27">
      <c r="E951" s="1" t="s">
        <v>19</v>
      </c>
      <c r="V951" s="17"/>
      <c r="AA951" s="1" t="s">
        <v>19</v>
      </c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  <c r="AC964" s="195" t="s">
        <v>29</v>
      </c>
      <c r="AD964" s="195"/>
      <c r="AE964" s="195"/>
    </row>
    <row r="965" spans="2:41">
      <c r="H965" s="196" t="s">
        <v>28</v>
      </c>
      <c r="I965" s="196"/>
      <c r="J965" s="196"/>
      <c r="V965" s="17"/>
      <c r="AC965" s="195"/>
      <c r="AD965" s="195"/>
      <c r="AE965" s="195"/>
    </row>
    <row r="966" spans="2:41">
      <c r="H966" s="196"/>
      <c r="I966" s="196"/>
      <c r="J966" s="196"/>
      <c r="V966" s="17"/>
      <c r="AC966" s="195"/>
      <c r="AD966" s="195"/>
      <c r="AE966" s="195"/>
    </row>
    <row r="967" spans="2:41">
      <c r="V967" s="17"/>
    </row>
    <row r="968" spans="2:41">
      <c r="V968" s="17"/>
    </row>
    <row r="969" spans="2:41" ht="23.25">
      <c r="B969" s="22" t="s">
        <v>72</v>
      </c>
      <c r="V969" s="17"/>
      <c r="X969" s="22" t="s">
        <v>74</v>
      </c>
    </row>
    <row r="970" spans="2:41" ht="23.25">
      <c r="B970" s="23" t="s">
        <v>32</v>
      </c>
      <c r="C970" s="20">
        <f>IF(X922="PAGADO",0,Y927)</f>
        <v>0</v>
      </c>
      <c r="E970" s="197" t="s">
        <v>20</v>
      </c>
      <c r="F970" s="197"/>
      <c r="G970" s="197"/>
      <c r="H970" s="197"/>
      <c r="V970" s="17"/>
      <c r="X970" s="23" t="s">
        <v>32</v>
      </c>
      <c r="Y970" s="20">
        <f>IF(B970="PAGADO",0,C975)</f>
        <v>0</v>
      </c>
      <c r="AA970" s="197" t="s">
        <v>20</v>
      </c>
      <c r="AB970" s="197"/>
      <c r="AC970" s="197"/>
      <c r="AD970" s="197"/>
    </row>
    <row r="971" spans="2:41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9</v>
      </c>
      <c r="C974" s="20">
        <f>C997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6" t="s">
        <v>25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>
      <c r="B976" s="198" t="str">
        <f>IF(C975&lt;0,"NO PAGAR","COBRAR")</f>
        <v>COBRAR</v>
      </c>
      <c r="C976" s="198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8" t="str">
        <f>IF(Y975&lt;0,"NO PAGAR","COBRAR")</f>
        <v>COBRAR</v>
      </c>
      <c r="Y976" s="19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90" t="s">
        <v>9</v>
      </c>
      <c r="C977" s="191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0" t="s">
        <v>9</v>
      </c>
      <c r="Y977" s="191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IF(C1011&lt;0,"SALDO A FAVOR","SALDO ADELANTAD0'")</f>
        <v>SALDO ADELANTAD0'</v>
      </c>
      <c r="C978" s="10">
        <f>IF(Y922&lt;=0,Y922*-1)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 FAVOR'</v>
      </c>
      <c r="Y978" s="10">
        <f>IF(C975&lt;=0,C975*-1)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92" t="s">
        <v>7</v>
      </c>
      <c r="F986" s="193"/>
      <c r="G986" s="19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92" t="s">
        <v>7</v>
      </c>
      <c r="AB986" s="193"/>
      <c r="AC986" s="19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92" t="s">
        <v>7</v>
      </c>
      <c r="O988" s="193"/>
      <c r="P988" s="193"/>
      <c r="Q988" s="194"/>
      <c r="R988" s="18">
        <f>SUM(R972:R987)</f>
        <v>0</v>
      </c>
      <c r="S988" s="3"/>
      <c r="V988" s="17"/>
      <c r="X988" s="12"/>
      <c r="Y988" s="10"/>
      <c r="AJ988" s="192" t="s">
        <v>7</v>
      </c>
      <c r="AK988" s="193"/>
      <c r="AL988" s="193"/>
      <c r="AM988" s="194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1"/>
      <c r="C996" s="10"/>
      <c r="V996" s="17"/>
      <c r="X996" s="11"/>
      <c r="Y996" s="10"/>
    </row>
    <row r="997" spans="1:43">
      <c r="B997" s="15" t="s">
        <v>18</v>
      </c>
      <c r="C997" s="16">
        <f>SUM(C978:C996)</f>
        <v>0</v>
      </c>
      <c r="V997" s="17"/>
      <c r="X997" s="15" t="s">
        <v>18</v>
      </c>
      <c r="Y997" s="16">
        <f>SUM(Y978:Y996)</f>
        <v>0</v>
      </c>
    </row>
    <row r="998" spans="1:43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>
      <c r="E999" s="1" t="s">
        <v>19</v>
      </c>
      <c r="V999" s="17"/>
      <c r="AA999" s="1" t="s">
        <v>19</v>
      </c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>
      <c r="V1009" s="17"/>
    </row>
    <row r="1010" spans="2:41">
      <c r="H1010" s="196" t="s">
        <v>30</v>
      </c>
      <c r="I1010" s="196"/>
      <c r="J1010" s="196"/>
      <c r="V1010" s="17"/>
      <c r="AA1010" s="196" t="s">
        <v>31</v>
      </c>
      <c r="AB1010" s="196"/>
      <c r="AC1010" s="196"/>
    </row>
    <row r="1011" spans="2:41">
      <c r="H1011" s="196"/>
      <c r="I1011" s="196"/>
      <c r="J1011" s="196"/>
      <c r="V1011" s="17"/>
      <c r="AA1011" s="196"/>
      <c r="AB1011" s="196"/>
      <c r="AC1011" s="196"/>
    </row>
    <row r="1012" spans="2:41">
      <c r="V1012" s="17"/>
    </row>
    <row r="1013" spans="2:41">
      <c r="V1013" s="17"/>
    </row>
    <row r="1014" spans="2:41" ht="23.25">
      <c r="B1014" s="24" t="s">
        <v>72</v>
      </c>
      <c r="V1014" s="17"/>
      <c r="X1014" s="22" t="s">
        <v>72</v>
      </c>
    </row>
    <row r="1015" spans="2:41" ht="23.25">
      <c r="B1015" s="23" t="s">
        <v>32</v>
      </c>
      <c r="C1015" s="20">
        <f>IF(X970="PAGADO",0,C975)</f>
        <v>0</v>
      </c>
      <c r="E1015" s="197" t="s">
        <v>20</v>
      </c>
      <c r="F1015" s="197"/>
      <c r="G1015" s="197"/>
      <c r="H1015" s="197"/>
      <c r="V1015" s="17"/>
      <c r="X1015" s="23" t="s">
        <v>32</v>
      </c>
      <c r="Y1015" s="20">
        <f>IF(B1815="PAGADO",0,C1020)</f>
        <v>0</v>
      </c>
      <c r="AA1015" s="197" t="s">
        <v>20</v>
      </c>
      <c r="AB1015" s="197"/>
      <c r="AC1015" s="197"/>
      <c r="AD1015" s="197"/>
    </row>
    <row r="1016" spans="2:41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" t="s">
        <v>9</v>
      </c>
      <c r="C1019" s="20">
        <f>C1043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6" t="s">
        <v>26</v>
      </c>
      <c r="C1020" s="21">
        <f>C1018-C1019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9" t="str">
        <f>IF(Y1020&lt;0,"NO PAGAR","COBRAR'")</f>
        <v>COBRAR'</v>
      </c>
      <c r="Y1021" s="199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>
      <c r="B1022" s="199" t="str">
        <f>IF(C1020&lt;0,"NO PAGAR","COBRAR'")</f>
        <v>COBRAR'</v>
      </c>
      <c r="C1022" s="199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90" t="s">
        <v>9</v>
      </c>
      <c r="C1023" s="191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90" t="s">
        <v>9</v>
      </c>
      <c r="Y1023" s="191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9" t="str">
        <f>IF(Y975&lt;0,"SALDO ADELANTADO","SALDO A FAVOR '")</f>
        <v>SALDO A FAVOR '</v>
      </c>
      <c r="C1024" s="10">
        <f>IF(Y975&lt;=0,Y975*-1)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 FAVOR'</v>
      </c>
      <c r="Y1024" s="10">
        <f>IF(C1020&lt;=0,C1020*-1)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16</v>
      </c>
      <c r="C1031" s="10"/>
      <c r="E1031" s="192" t="s">
        <v>7</v>
      </c>
      <c r="F1031" s="193"/>
      <c r="G1031" s="194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92" t="s">
        <v>7</v>
      </c>
      <c r="AB1031" s="193"/>
      <c r="AC1031" s="194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>
      <c r="B1033" s="12"/>
      <c r="C1033" s="10"/>
      <c r="N1033" s="192" t="s">
        <v>7</v>
      </c>
      <c r="O1033" s="193"/>
      <c r="P1033" s="193"/>
      <c r="Q1033" s="194"/>
      <c r="R1033" s="18">
        <f>SUM(R1017:R1032)</f>
        <v>0</v>
      </c>
      <c r="S1033" s="3"/>
      <c r="V1033" s="17"/>
      <c r="X1033" s="12"/>
      <c r="Y1033" s="10"/>
      <c r="AJ1033" s="192" t="s">
        <v>7</v>
      </c>
      <c r="AK1033" s="193"/>
      <c r="AL1033" s="193"/>
      <c r="AM1033" s="194"/>
      <c r="AN1033" s="18">
        <f>SUM(AN1017:AN1032)</f>
        <v>0</v>
      </c>
      <c r="AO1033" s="3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E1036" s="14"/>
      <c r="V1036" s="17"/>
      <c r="X1036" s="12"/>
      <c r="Y1036" s="10"/>
      <c r="AA1036" s="14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1"/>
      <c r="C1042" s="10"/>
      <c r="V1042" s="17"/>
      <c r="X1042" s="11"/>
      <c r="Y1042" s="10"/>
    </row>
    <row r="1043" spans="2:27">
      <c r="B1043" s="15" t="s">
        <v>18</v>
      </c>
      <c r="C1043" s="16">
        <f>SUM(C1024:C1042)</f>
        <v>0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0</v>
      </c>
      <c r="Z1043" t="s">
        <v>22</v>
      </c>
      <c r="AA1043" t="s">
        <v>21</v>
      </c>
    </row>
    <row r="1044" spans="2:27">
      <c r="E1044" s="1" t="s">
        <v>19</v>
      </c>
      <c r="V1044" s="17"/>
      <c r="AA1044" s="1" t="s">
        <v>19</v>
      </c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</sheetData>
  <mergeCells count="291">
    <mergeCell ref="E986:G986"/>
    <mergeCell ref="AA986:AC986"/>
    <mergeCell ref="N988:Q988"/>
    <mergeCell ref="AJ988:AM988"/>
    <mergeCell ref="H1010:J1011"/>
    <mergeCell ref="AA1010:AC1011"/>
    <mergeCell ref="E970:H970"/>
    <mergeCell ref="AA970:AD970"/>
    <mergeCell ref="B976:C976"/>
    <mergeCell ref="X976:Y976"/>
    <mergeCell ref="B977:C977"/>
    <mergeCell ref="X977:Y977"/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  <mergeCell ref="AA938:AC938"/>
    <mergeCell ref="N940:Q940"/>
    <mergeCell ref="AJ940:AM940"/>
    <mergeCell ref="AC964:AE966"/>
    <mergeCell ref="H965:J966"/>
    <mergeCell ref="E922:H922"/>
    <mergeCell ref="AA922:AD922"/>
    <mergeCell ref="X928:Y928"/>
    <mergeCell ref="B929:C929"/>
    <mergeCell ref="B930:C930"/>
    <mergeCell ref="X930:Y930"/>
    <mergeCell ref="E938:G938"/>
    <mergeCell ref="E893:G893"/>
    <mergeCell ref="AA893:AC893"/>
    <mergeCell ref="N895:Q895"/>
    <mergeCell ref="AJ895:AM895"/>
    <mergeCell ref="H917:J918"/>
    <mergeCell ref="AA917:AC918"/>
    <mergeCell ref="E877:H877"/>
    <mergeCell ref="AA877:AD877"/>
    <mergeCell ref="B883:C883"/>
    <mergeCell ref="X883:Y883"/>
    <mergeCell ref="B884:C884"/>
    <mergeCell ref="X884:Y884"/>
    <mergeCell ref="E844:G844"/>
    <mergeCell ref="AA844:AC844"/>
    <mergeCell ref="N846:Q846"/>
    <mergeCell ref="AJ846:AM846"/>
    <mergeCell ref="AC871:AE873"/>
    <mergeCell ref="H872:J873"/>
    <mergeCell ref="E828:H828"/>
    <mergeCell ref="AA828:AD828"/>
    <mergeCell ref="X834:Y834"/>
    <mergeCell ref="B835:C835"/>
    <mergeCell ref="B836:C836"/>
    <mergeCell ref="X836:Y836"/>
    <mergeCell ref="E799:G799"/>
    <mergeCell ref="AA799:AC799"/>
    <mergeCell ref="N801:Q801"/>
    <mergeCell ref="AJ801:AM801"/>
    <mergeCell ref="H823:J824"/>
    <mergeCell ref="AA823:AC824"/>
    <mergeCell ref="E783:H783"/>
    <mergeCell ref="AA783:AD783"/>
    <mergeCell ref="B789:C789"/>
    <mergeCell ref="X789:Y789"/>
    <mergeCell ref="B790:C790"/>
    <mergeCell ref="X790:Y790"/>
    <mergeCell ref="E751:G751"/>
    <mergeCell ref="AA751:AC751"/>
    <mergeCell ref="N753:Q753"/>
    <mergeCell ref="AJ753:AM753"/>
    <mergeCell ref="AC777:AE779"/>
    <mergeCell ref="H778:J779"/>
    <mergeCell ref="E735:H735"/>
    <mergeCell ref="AA735:AD735"/>
    <mergeCell ref="X741:Y741"/>
    <mergeCell ref="B742:C742"/>
    <mergeCell ref="B743:C743"/>
    <mergeCell ref="X743:Y743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6"/>
  <sheetViews>
    <sheetView topLeftCell="A739" zoomScale="89" zoomScaleNormal="89" workbookViewId="0">
      <selection activeCell="C759" sqref="C759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8" t="s">
        <v>188</v>
      </c>
      <c r="P8" s="208"/>
      <c r="Q8" s="208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5" t="s">
        <v>29</v>
      </c>
      <c r="AD99" s="195"/>
      <c r="AE99" s="195"/>
    </row>
    <row r="100" spans="2:41">
      <c r="H100" s="196" t="s">
        <v>28</v>
      </c>
      <c r="I100" s="196"/>
      <c r="J100" s="196"/>
      <c r="V100" s="17"/>
      <c r="AC100" s="195"/>
      <c r="AD100" s="195"/>
      <c r="AE100" s="195"/>
    </row>
    <row r="101" spans="2:41">
      <c r="H101" s="196"/>
      <c r="I101" s="196"/>
      <c r="J101" s="196"/>
      <c r="V101" s="17"/>
      <c r="AC101" s="195"/>
      <c r="AD101" s="195"/>
      <c r="AE101" s="19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309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8" t="str">
        <f>IF(C110&lt;0,"NO PAGAR","COBRAR")</f>
        <v>COBRAR</v>
      </c>
      <c r="C111" s="19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8" t="str">
        <f>IF(Y110&lt;0,"NO PAGAR","COBRAR")</f>
        <v>NO PAGAR</v>
      </c>
      <c r="Y111" s="19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309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309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9" t="str">
        <f>IF(Y142&lt;0,"NO PAGAR","COBRAR'")</f>
        <v>COBRAR'</v>
      </c>
      <c r="Y143" s="19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9" t="str">
        <f>IF(C142&lt;0,"NO PAGAR","COBRAR'")</f>
        <v>COBRAR'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5" t="s">
        <v>29</v>
      </c>
      <c r="AD180" s="195"/>
      <c r="AE180" s="195"/>
    </row>
    <row r="181" spans="2:41">
      <c r="H181" s="196" t="s">
        <v>28</v>
      </c>
      <c r="I181" s="196"/>
      <c r="J181" s="196"/>
      <c r="V181" s="17"/>
      <c r="AC181" s="195"/>
      <c r="AD181" s="195"/>
      <c r="AE181" s="195"/>
    </row>
    <row r="182" spans="2:41">
      <c r="H182" s="196"/>
      <c r="I182" s="196"/>
      <c r="J182" s="196"/>
      <c r="V182" s="17"/>
      <c r="AC182" s="195"/>
      <c r="AD182" s="195"/>
      <c r="AE182" s="19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309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8" t="str">
        <f>IF(C191&lt;0,"NO PAGAR","COBRAR")</f>
        <v>COBRAR</v>
      </c>
      <c r="C192" s="19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tr">
        <f>IF(Y191&lt;0,"NO PAGAR","COBRAR")</f>
        <v>COBRAR</v>
      </c>
      <c r="Y192" s="19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9" t="str">
        <f>IF(Y236&lt;0,"NO PAGAR","COBRAR'")</f>
        <v>COBRAR'</v>
      </c>
      <c r="Y237" s="19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9" t="str">
        <f>IF(C236&lt;0,"NO PAGAR","COBRAR'")</f>
        <v>COBRAR'</v>
      </c>
      <c r="C238" s="199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5" t="s">
        <v>29</v>
      </c>
      <c r="AD272" s="195"/>
      <c r="AE272" s="195"/>
    </row>
    <row r="273" spans="2:41">
      <c r="H273" s="196" t="s">
        <v>28</v>
      </c>
      <c r="I273" s="196"/>
      <c r="J273" s="196"/>
      <c r="V273" s="17"/>
      <c r="AC273" s="195"/>
      <c r="AD273" s="195"/>
      <c r="AE273" s="195"/>
    </row>
    <row r="274" spans="2:41">
      <c r="H274" s="196"/>
      <c r="I274" s="196"/>
      <c r="J274" s="196"/>
      <c r="V274" s="17"/>
      <c r="AC274" s="195"/>
      <c r="AD274" s="195"/>
      <c r="AE274" s="19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8" t="str">
        <f>IF(C283&lt;0,"NO PAGAR","COBRAR")</f>
        <v>NO PAGAR</v>
      </c>
      <c r="C284" s="19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tr">
        <f>IF(Y283&lt;0,"NO PAGAR","COBRAR")</f>
        <v>NO PAGAR</v>
      </c>
      <c r="Y284" s="19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309</v>
      </c>
      <c r="F323" s="197"/>
      <c r="G323" s="197"/>
      <c r="H323" s="197"/>
      <c r="V323" s="17"/>
      <c r="X323" s="23" t="s">
        <v>32</v>
      </c>
      <c r="Y323" s="20">
        <f>IF(B1066="PAGADO",0,C328)</f>
        <v>-324.73999999999978</v>
      </c>
      <c r="AA323" s="197" t="s">
        <v>309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9" t="str">
        <f>IF(Y328&lt;0,"NO PAGAR","COBRAR'")</f>
        <v>NO PAGAR</v>
      </c>
      <c r="Y329" s="19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9" t="str">
        <f>IF(C328&lt;0,"NO PAGAR","COBRAR'")</f>
        <v>NO PAGAR</v>
      </c>
      <c r="C330" s="19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9" t="s">
        <v>64</v>
      </c>
      <c r="AC368" s="203" t="s">
        <v>29</v>
      </c>
      <c r="AD368" s="203"/>
      <c r="AE368" s="203"/>
    </row>
    <row r="369" spans="2:41">
      <c r="V369" s="17"/>
      <c r="X369" s="209"/>
      <c r="AC369" s="203"/>
      <c r="AD369" s="203"/>
      <c r="AE369" s="203"/>
    </row>
    <row r="370" spans="2:41" ht="23.25">
      <c r="B370" s="22" t="s">
        <v>64</v>
      </c>
      <c r="V370" s="17"/>
      <c r="X370" s="209"/>
      <c r="AC370" s="203"/>
      <c r="AD370" s="203"/>
      <c r="AE370" s="20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309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309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8" t="str">
        <f>IF(C376&lt;0,"NO PAGAR","COBRAR")</f>
        <v>COBRAR</v>
      </c>
      <c r="C377" s="19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8" t="str">
        <f>IF(Y376&lt;0,"NO PAGAR","COBRAR")</f>
        <v>NO PAGAR</v>
      </c>
      <c r="Y377" s="19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6" t="s">
        <v>31</v>
      </c>
      <c r="AB405" s="196"/>
      <c r="AC405" s="196"/>
    </row>
    <row r="406" spans="1:43" ht="15" customHeight="1">
      <c r="H406" s="76"/>
      <c r="I406" s="76"/>
      <c r="J406" s="76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9" t="str">
        <f>IF(Y415&lt;0,"NO PAGAR","COBRAR'")</f>
        <v>COBRAR'</v>
      </c>
      <c r="Y416" s="19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9" t="str">
        <f>IF(C415&lt;0,"NO PAGAR","COBRAR'")</f>
        <v>COBRAR'</v>
      </c>
      <c r="C417" s="19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5" t="s">
        <v>29</v>
      </c>
      <c r="AD441" s="195"/>
      <c r="AE441" s="195"/>
    </row>
    <row r="442" spans="2:41" ht="35.25" customHeight="1">
      <c r="H442" s="76" t="s">
        <v>28</v>
      </c>
      <c r="I442" s="76"/>
      <c r="J442" s="76"/>
      <c r="V442" s="17"/>
      <c r="AC442" s="195"/>
      <c r="AD442" s="195"/>
      <c r="AE442" s="195"/>
    </row>
    <row r="443" spans="2:41" ht="15" customHeight="1">
      <c r="H443" s="76"/>
      <c r="I443" s="76"/>
      <c r="J443" s="76"/>
      <c r="V443" s="17"/>
      <c r="AC443" s="195"/>
      <c r="AD443" s="195"/>
      <c r="AE443" s="19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309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8" t="str">
        <f>IF(C452&lt;0,"NO PAGAR","COBRAR")</f>
        <v>COBRAR</v>
      </c>
      <c r="C453" s="19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8" t="str">
        <f>IF(Y452&lt;0,"NO PAGAR","COBRAR")</f>
        <v>NO PAGAR</v>
      </c>
      <c r="Y453" s="19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6" t="s">
        <v>31</v>
      </c>
      <c r="AB480" s="196"/>
      <c r="AC480" s="196"/>
    </row>
    <row r="481" spans="2:41" ht="15" customHeight="1">
      <c r="H481" s="76"/>
      <c r="I481" s="76"/>
      <c r="J481" s="76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IF(B1256="PAGADO",0,C488)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9" t="str">
        <f>IF(Y488&lt;0,"NO PAGAR","COBRAR'")</f>
        <v>NO PAGAR</v>
      </c>
      <c r="Y489" s="19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9" t="str">
        <f>IF(C488&lt;0,"NO PAGAR","COBRAR'")</f>
        <v>NO PAGAR</v>
      </c>
      <c r="C490" s="19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5" t="s">
        <v>29</v>
      </c>
      <c r="AD522" s="195"/>
      <c r="AE522" s="195"/>
    </row>
    <row r="523" spans="2:41" ht="30" customHeight="1">
      <c r="H523" s="76" t="s">
        <v>28</v>
      </c>
      <c r="I523" s="76"/>
      <c r="J523" s="76"/>
      <c r="V523" s="17"/>
      <c r="AC523" s="195"/>
      <c r="AD523" s="195"/>
      <c r="AE523" s="19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1052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8" t="str">
        <f>IF(C530&lt;0,"NO PAGAR","COBRAR")</f>
        <v>NO PAGAR</v>
      </c>
      <c r="C531" s="198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8" t="str">
        <f>IF(Y530&lt;0,"NO PAGAR","COBRAR")</f>
        <v>NO PAGAR</v>
      </c>
      <c r="Y531" s="19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309</v>
      </c>
      <c r="F567" s="197"/>
      <c r="G567" s="197"/>
      <c r="H567" s="197"/>
      <c r="V567" s="17"/>
      <c r="X567" s="23" t="s">
        <v>32</v>
      </c>
      <c r="Y567" s="20">
        <f>IF(B1355="PAGADO",0,C572)</f>
        <v>-1694.4249999999993</v>
      </c>
      <c r="AA567" s="197" t="s">
        <v>309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9" t="str">
        <f>IF(Y572&lt;0,"NO PAGAR","COBRAR'")</f>
        <v>NO PAGAR</v>
      </c>
      <c r="Y573" s="19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9" t="str">
        <f>IF(C572&lt;0,"NO PAGAR","COBRAR'")</f>
        <v>NO PAGAR</v>
      </c>
      <c r="C574" s="19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5" t="s">
        <v>29</v>
      </c>
      <c r="AD608" s="195"/>
      <c r="AE608" s="195"/>
    </row>
    <row r="609" spans="2:41" ht="23.25" customHeight="1">
      <c r="H609" s="76" t="s">
        <v>28</v>
      </c>
      <c r="I609" s="76"/>
      <c r="J609" s="76"/>
      <c r="V609" s="17"/>
      <c r="AC609" s="195"/>
      <c r="AD609" s="195"/>
      <c r="AE609" s="195"/>
    </row>
    <row r="610" spans="2:41" ht="15" customHeight="1">
      <c r="H610" s="76"/>
      <c r="I610" s="76"/>
      <c r="J610" s="76"/>
      <c r="V610" s="17"/>
      <c r="AC610" s="195"/>
      <c r="AD610" s="195"/>
      <c r="AE610" s="19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309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309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198" t="str">
        <f>IF(C619&lt;0,"NO PAGAR","COBRAR")</f>
        <v>NO PAGAR</v>
      </c>
      <c r="C620" s="198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8" t="str">
        <f>IF(Y619&lt;0,"NO PAGAR","COBRAR")</f>
        <v>NO PAGAR</v>
      </c>
      <c r="Y620" s="19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2" t="s">
        <v>7</v>
      </c>
      <c r="AB630" s="193"/>
      <c r="AC630" s="194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6" t="s">
        <v>31</v>
      </c>
      <c r="AB649" s="196"/>
      <c r="AC649" s="196"/>
    </row>
    <row r="650" spans="1:43" ht="15" customHeight="1">
      <c r="H650" s="76"/>
      <c r="I650" s="76"/>
      <c r="J650" s="76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309</v>
      </c>
      <c r="F652" s="197"/>
      <c r="G652" s="197"/>
      <c r="H652" s="197"/>
      <c r="V652" s="17"/>
      <c r="X652" s="23" t="s">
        <v>32</v>
      </c>
      <c r="Y652" s="20">
        <f>IF(B1448="PAGADO",0,C657)</f>
        <v>125.01900000000069</v>
      </c>
      <c r="AA652" s="197" t="s">
        <v>309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9" t="str">
        <f>IF(Y657&lt;0,"NO PAGAR","COBRAR'")</f>
        <v>NO PAGAR</v>
      </c>
      <c r="Y658" s="199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9" t="str">
        <f>IF(C657&lt;0,"NO PAGAR","COBRAR'")</f>
        <v>COBRAR'</v>
      </c>
      <c r="C659" s="199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7" t="s">
        <v>110</v>
      </c>
      <c r="AL689" s="207"/>
      <c r="AM689" s="207"/>
    </row>
    <row r="690" spans="2:41" ht="23.2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7" t="s">
        <v>62</v>
      </c>
      <c r="AB692" s="197"/>
      <c r="AC692" s="197"/>
      <c r="AD692" s="197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7" t="s">
        <v>309</v>
      </c>
      <c r="F696" s="197"/>
      <c r="G696" s="197"/>
      <c r="H696" s="19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8" t="str">
        <f>IF(Y697&lt;0,"NO PAGAR","COBRAR")</f>
        <v>NO PAGAR</v>
      </c>
      <c r="Y698" s="19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0" t="s">
        <v>9</v>
      </c>
      <c r="Y699" s="19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1383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B702" s="198" t="str">
        <f>IF(C701&lt;0,"NO PAGAR","COBRAR")</f>
        <v>NO PAGAR</v>
      </c>
      <c r="C702" s="198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>
      <c r="B703" s="190" t="s">
        <v>9</v>
      </c>
      <c r="C703" s="191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1392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1393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2" t="s">
        <v>7</v>
      </c>
      <c r="AK707" s="193"/>
      <c r="AL707" s="193"/>
      <c r="AM707" s="194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1339</v>
      </c>
      <c r="C712" s="10">
        <f>R722</f>
        <v>628.04200000000003</v>
      </c>
      <c r="E712" s="192" t="s">
        <v>7</v>
      </c>
      <c r="F712" s="193"/>
      <c r="G712" s="19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2" t="s">
        <v>7</v>
      </c>
      <c r="O714" s="193"/>
      <c r="P714" s="193"/>
      <c r="Q714" s="194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>
      <c r="B722" s="11"/>
      <c r="C722" s="10"/>
      <c r="R722" s="188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6" t="s">
        <v>30</v>
      </c>
      <c r="I736" s="76"/>
      <c r="J736" s="76"/>
      <c r="V736" s="17"/>
      <c r="AA736" s="196" t="s">
        <v>31</v>
      </c>
      <c r="AB736" s="196"/>
      <c r="AC736" s="196"/>
    </row>
    <row r="737" spans="2:41" ht="15" customHeight="1">
      <c r="H737" s="76"/>
      <c r="I737" s="76"/>
      <c r="J737" s="76"/>
      <c r="V737" s="17"/>
      <c r="AA737" s="196"/>
      <c r="AB737" s="196"/>
      <c r="AC737" s="196"/>
    </row>
    <row r="738" spans="2:41">
      <c r="V738" s="17"/>
    </row>
    <row r="739" spans="2:41">
      <c r="V739" s="17"/>
    </row>
    <row r="740" spans="2:41" ht="23.25">
      <c r="B740" s="24" t="s">
        <v>69</v>
      </c>
      <c r="V740" s="17"/>
      <c r="X740" s="22" t="s">
        <v>69</v>
      </c>
    </row>
    <row r="741" spans="2:41" ht="26.25">
      <c r="B741" s="23" t="s">
        <v>32</v>
      </c>
      <c r="C741" s="20">
        <f>IF(X692="PAGADO",0,Y697)</f>
        <v>-1585.7429999999995</v>
      </c>
      <c r="E741" s="197" t="s">
        <v>309</v>
      </c>
      <c r="F741" s="197"/>
      <c r="G741" s="197"/>
      <c r="H741" s="197"/>
      <c r="O741" s="207" t="s">
        <v>10</v>
      </c>
      <c r="P741" s="207"/>
      <c r="Q741" s="207"/>
      <c r="V741" s="17"/>
      <c r="X741" s="23" t="s">
        <v>32</v>
      </c>
      <c r="Y741" s="20">
        <f>IF(B1541="PAGADO",0,C746)</f>
        <v>-1361.6249999999995</v>
      </c>
      <c r="AA741" s="197" t="s">
        <v>20</v>
      </c>
      <c r="AB741" s="197"/>
      <c r="AC741" s="197"/>
      <c r="AD741" s="197"/>
    </row>
    <row r="742" spans="2:41">
      <c r="B742" s="1" t="s">
        <v>0</v>
      </c>
      <c r="C742" s="19">
        <f>H757</f>
        <v>1025</v>
      </c>
      <c r="E742" s="2" t="s">
        <v>1</v>
      </c>
      <c r="F742" s="2" t="s">
        <v>2</v>
      </c>
      <c r="G742" s="2" t="s">
        <v>3</v>
      </c>
      <c r="H742" s="2" t="s">
        <v>4</v>
      </c>
      <c r="N742" s="2" t="s">
        <v>1</v>
      </c>
      <c r="O742" s="2" t="s">
        <v>5</v>
      </c>
      <c r="P742" s="2" t="s">
        <v>4</v>
      </c>
      <c r="Q742" s="2" t="s">
        <v>6</v>
      </c>
      <c r="R742" s="2" t="s">
        <v>7</v>
      </c>
      <c r="S742" s="3"/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  <c r="AJ742" s="2" t="s">
        <v>1</v>
      </c>
      <c r="AK742" s="2" t="s">
        <v>5</v>
      </c>
      <c r="AL742" s="2" t="s">
        <v>4</v>
      </c>
      <c r="AM742" s="2" t="s">
        <v>6</v>
      </c>
      <c r="AN742" s="2" t="s">
        <v>7</v>
      </c>
      <c r="AO742" s="3"/>
    </row>
    <row r="743" spans="2:41">
      <c r="C743" s="20"/>
      <c r="E743" s="4">
        <v>45173</v>
      </c>
      <c r="F743" s="3" t="s">
        <v>291</v>
      </c>
      <c r="G743" s="3" t="s">
        <v>200</v>
      </c>
      <c r="H743" s="5">
        <v>200</v>
      </c>
      <c r="I743" t="s">
        <v>378</v>
      </c>
      <c r="N743" s="25">
        <v>45187</v>
      </c>
      <c r="O743" s="3" t="s">
        <v>110</v>
      </c>
      <c r="P743" s="3"/>
      <c r="Q743" s="3"/>
      <c r="R743" s="18">
        <v>300</v>
      </c>
      <c r="S743" s="3"/>
      <c r="V743" s="17"/>
      <c r="Y743" s="2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24</v>
      </c>
      <c r="C744" s="19">
        <f>IF(C741&gt;0,C741+C742,C742)</f>
        <v>1025</v>
      </c>
      <c r="E744" s="4">
        <v>45175</v>
      </c>
      <c r="F744" s="3" t="s">
        <v>291</v>
      </c>
      <c r="G744" s="3" t="s">
        <v>200</v>
      </c>
      <c r="H744" s="5">
        <v>200</v>
      </c>
      <c r="I744" t="s">
        <v>378</v>
      </c>
      <c r="N744" s="25">
        <v>45188</v>
      </c>
      <c r="O744" s="3" t="s">
        <v>1403</v>
      </c>
      <c r="P744" s="3"/>
      <c r="Q744" s="3"/>
      <c r="R744" s="18">
        <v>20</v>
      </c>
      <c r="S744" s="3"/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9</v>
      </c>
      <c r="C745" s="20">
        <f>C769</f>
        <v>2386.6249999999995</v>
      </c>
      <c r="E745" s="4">
        <v>45154</v>
      </c>
      <c r="F745" s="3" t="s">
        <v>1208</v>
      </c>
      <c r="G745" s="3" t="s">
        <v>99</v>
      </c>
      <c r="H745" s="5">
        <v>285</v>
      </c>
      <c r="I745" t="s">
        <v>294</v>
      </c>
      <c r="N745" s="3"/>
      <c r="O745" s="3"/>
      <c r="P745" s="3"/>
      <c r="Q745" s="3"/>
      <c r="R745" s="18"/>
      <c r="S745" s="3"/>
      <c r="V745" s="17"/>
      <c r="X745" s="1" t="s">
        <v>9</v>
      </c>
      <c r="Y745" s="20">
        <f>Y769</f>
        <v>1361.6249999999995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6" t="s">
        <v>26</v>
      </c>
      <c r="C746" s="21">
        <f>C744-C745</f>
        <v>-1361.6249999999995</v>
      </c>
      <c r="E746" s="4">
        <v>45135</v>
      </c>
      <c r="F746" s="3" t="s">
        <v>1223</v>
      </c>
      <c r="G746" s="3" t="s">
        <v>1417</v>
      </c>
      <c r="H746" s="5">
        <v>340</v>
      </c>
      <c r="N746" s="3"/>
      <c r="O746" s="3"/>
      <c r="P746" s="3"/>
      <c r="Q746" s="3"/>
      <c r="R746" s="18"/>
      <c r="S746" s="3"/>
      <c r="V746" s="17"/>
      <c r="X746" s="6" t="s">
        <v>27</v>
      </c>
      <c r="Y746" s="21">
        <f>Y744-Y745</f>
        <v>-1361.6249999999995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6"/>
      <c r="C747" s="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9" t="str">
        <f>IF(Y746&lt;0,"NO PAGAR","COBRAR'")</f>
        <v>NO PAGAR</v>
      </c>
      <c r="Y747" s="19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3.25">
      <c r="B748" s="199" t="str">
        <f>IF(C746&lt;0,"NO PAGAR","COBRAR'")</f>
        <v>NO PAGAR</v>
      </c>
      <c r="C748" s="199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90" t="s">
        <v>9</v>
      </c>
      <c r="C749" s="191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">
        <v>9</v>
      </c>
      <c r="Y749" s="191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IF(Y697&lt;0,"SALDO ADELANTADO","SALDO A FAVOR '")</f>
        <v>SALDO ADELANTADO</v>
      </c>
      <c r="C750" s="10">
        <f>IF(Y697&lt;=0,Y697*-1)</f>
        <v>1585.7429999999995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IF(C746&lt;0,"SALDO ADELANTADO","SALDO A FAVOR'")</f>
        <v>SALDO ADELANTADO</v>
      </c>
      <c r="Y750" s="10">
        <f>IF(C746&lt;=0,C746*-1)</f>
        <v>1361.6249999999995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R759</f>
        <v>320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AN759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192" t="s">
        <v>7</v>
      </c>
      <c r="F757" s="193"/>
      <c r="G757" s="194"/>
      <c r="H757" s="5">
        <f>SUM(H743:H756)</f>
        <v>1025</v>
      </c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92" t="s">
        <v>7</v>
      </c>
      <c r="AB757" s="193"/>
      <c r="AC757" s="194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>
      <c r="B758" s="11" t="s">
        <v>1418</v>
      </c>
      <c r="C758" s="10">
        <f>R765</f>
        <v>480.88200000000001</v>
      </c>
      <c r="E758" s="13"/>
      <c r="F758" s="13"/>
      <c r="G758" s="13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2"/>
      <c r="C759" s="10"/>
      <c r="N759" s="192" t="s">
        <v>7</v>
      </c>
      <c r="O759" s="193"/>
      <c r="P759" s="193"/>
      <c r="Q759" s="194"/>
      <c r="R759" s="18">
        <f>SUM(R743:R758)</f>
        <v>320</v>
      </c>
      <c r="S759" s="3"/>
      <c r="V759" s="17"/>
      <c r="X759" s="12"/>
      <c r="Y759" s="10"/>
      <c r="AJ759" s="192" t="s">
        <v>7</v>
      </c>
      <c r="AK759" s="193"/>
      <c r="AL759" s="193"/>
      <c r="AM759" s="194"/>
      <c r="AN759" s="18">
        <f>SUM(AN743:AN758)</f>
        <v>0</v>
      </c>
      <c r="AO759" s="3"/>
    </row>
    <row r="760" spans="2:41">
      <c r="B760" s="12"/>
      <c r="C760" s="10"/>
      <c r="N760" s="126" t="s">
        <v>751</v>
      </c>
      <c r="O760" s="127">
        <v>45176.926284720001</v>
      </c>
      <c r="P760" s="126" t="s">
        <v>476</v>
      </c>
      <c r="Q760" s="128">
        <v>48.857999999999997</v>
      </c>
      <c r="R760" s="128">
        <v>85.501999999999995</v>
      </c>
      <c r="S760" s="128">
        <v>0</v>
      </c>
      <c r="V760" s="17"/>
      <c r="X760" s="12"/>
      <c r="Y760" s="10"/>
    </row>
    <row r="761" spans="2:41">
      <c r="B761" s="12"/>
      <c r="C761" s="10"/>
      <c r="N761" s="126" t="s">
        <v>751</v>
      </c>
      <c r="O761" s="127">
        <v>45170.462777779998</v>
      </c>
      <c r="P761" s="126" t="s">
        <v>476</v>
      </c>
      <c r="Q761" s="128">
        <v>102.85599999999999</v>
      </c>
      <c r="R761" s="128">
        <v>180</v>
      </c>
      <c r="S761" s="128">
        <v>5555</v>
      </c>
      <c r="V761" s="17"/>
      <c r="X761" s="12"/>
      <c r="Y761" s="10"/>
    </row>
    <row r="762" spans="2:41">
      <c r="B762" s="12"/>
      <c r="C762" s="10"/>
      <c r="E762" s="14"/>
      <c r="N762" s="126" t="s">
        <v>675</v>
      </c>
      <c r="O762" s="127">
        <v>45170.469872690002</v>
      </c>
      <c r="P762" s="126" t="s">
        <v>476</v>
      </c>
      <c r="Q762" s="128">
        <v>43.073</v>
      </c>
      <c r="R762" s="128">
        <v>75.38</v>
      </c>
      <c r="S762" s="128">
        <v>55555</v>
      </c>
      <c r="V762" s="17"/>
      <c r="X762" s="12"/>
      <c r="Y762" s="10"/>
      <c r="AA762" s="14"/>
    </row>
    <row r="763" spans="2:41">
      <c r="B763" s="12"/>
      <c r="C763" s="10"/>
      <c r="N763" s="126" t="s">
        <v>675</v>
      </c>
      <c r="O763" s="127">
        <v>45177.735138889999</v>
      </c>
      <c r="P763" s="126" t="s">
        <v>476</v>
      </c>
      <c r="Q763" s="128">
        <v>34.283999999999999</v>
      </c>
      <c r="R763" s="128">
        <v>60</v>
      </c>
      <c r="S763" s="128">
        <v>0</v>
      </c>
      <c r="V763" s="17"/>
      <c r="X763" s="12"/>
      <c r="Y763" s="10"/>
    </row>
    <row r="764" spans="2:41">
      <c r="B764" s="12"/>
      <c r="C764" s="10"/>
      <c r="N764" s="126" t="s">
        <v>691</v>
      </c>
      <c r="O764" s="127">
        <v>45180.577523150001</v>
      </c>
      <c r="P764" s="126" t="s">
        <v>476</v>
      </c>
      <c r="Q764" s="128">
        <v>45.713999999999999</v>
      </c>
      <c r="R764" s="128">
        <v>80</v>
      </c>
      <c r="S764" s="128">
        <v>999</v>
      </c>
      <c r="V764" s="17"/>
      <c r="X764" s="12"/>
      <c r="Y764" s="10"/>
    </row>
    <row r="765" spans="2:41">
      <c r="B765" s="12"/>
      <c r="C765" s="10"/>
      <c r="R765" s="188">
        <f>SUM(R760:R764)</f>
        <v>480.88200000000001</v>
      </c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2:31">
      <c r="B769" s="15" t="s">
        <v>18</v>
      </c>
      <c r="C769" s="16">
        <f>SUM(C750:C768)</f>
        <v>2386.6249999999995</v>
      </c>
      <c r="D769" t="s">
        <v>22</v>
      </c>
      <c r="E769" t="s">
        <v>21</v>
      </c>
      <c r="V769" s="17"/>
      <c r="X769" s="15" t="s">
        <v>18</v>
      </c>
      <c r="Y769" s="16">
        <f>SUM(Y750:Y768)</f>
        <v>1361.6249999999995</v>
      </c>
      <c r="Z769" t="s">
        <v>22</v>
      </c>
      <c r="AA769" t="s">
        <v>21</v>
      </c>
    </row>
    <row r="770" spans="2:31">
      <c r="E770" s="1" t="s">
        <v>19</v>
      </c>
      <c r="V770" s="17"/>
      <c r="AA770" s="1" t="s">
        <v>19</v>
      </c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>
      <c r="V778" s="17"/>
    </row>
    <row r="779" spans="2:31">
      <c r="V779" s="17"/>
    </row>
    <row r="780" spans="2:31">
      <c r="V780" s="17"/>
    </row>
    <row r="781" spans="2:31">
      <c r="V781" s="17"/>
    </row>
    <row r="782" spans="2:31">
      <c r="V782" s="17"/>
    </row>
    <row r="783" spans="2:31" ht="15" customHeight="1">
      <c r="V783" s="17"/>
      <c r="AC783" s="185" t="s">
        <v>29</v>
      </c>
      <c r="AD783" s="185"/>
      <c r="AE783" s="185"/>
    </row>
    <row r="784" spans="2:31" ht="15" customHeight="1">
      <c r="H784" s="76" t="s">
        <v>28</v>
      </c>
      <c r="I784" s="76"/>
      <c r="J784" s="76"/>
      <c r="V784" s="17"/>
      <c r="AC784" s="185"/>
      <c r="AD784" s="185"/>
      <c r="AE784" s="185"/>
    </row>
    <row r="785" spans="2:41" ht="15" customHeight="1">
      <c r="H785" s="76"/>
      <c r="I785" s="76"/>
      <c r="J785" s="76"/>
      <c r="V785" s="17"/>
      <c r="AC785" s="185"/>
      <c r="AD785" s="185"/>
      <c r="AE785" s="185"/>
    </row>
    <row r="786" spans="2:41">
      <c r="V786" s="17"/>
    </row>
    <row r="787" spans="2:41">
      <c r="V787" s="17"/>
    </row>
    <row r="788" spans="2:41" ht="23.25">
      <c r="B788" s="22" t="s">
        <v>70</v>
      </c>
      <c r="V788" s="17"/>
      <c r="X788" s="22" t="s">
        <v>70</v>
      </c>
    </row>
    <row r="789" spans="2:41" ht="23.25">
      <c r="B789" s="23" t="s">
        <v>32</v>
      </c>
      <c r="C789" s="20">
        <f>IF(X741="PAGADO",0,Y746)</f>
        <v>-1361.6249999999995</v>
      </c>
      <c r="E789" s="197" t="s">
        <v>20</v>
      </c>
      <c r="F789" s="197"/>
      <c r="G789" s="197"/>
      <c r="H789" s="197"/>
      <c r="V789" s="17"/>
      <c r="X789" s="23" t="s">
        <v>32</v>
      </c>
      <c r="Y789" s="20">
        <f>IF(B789="PAGADO",0,C794)</f>
        <v>-1361.6249999999995</v>
      </c>
      <c r="AA789" s="197" t="s">
        <v>20</v>
      </c>
      <c r="AB789" s="197"/>
      <c r="AC789" s="197"/>
      <c r="AD789" s="197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C816</f>
        <v>1361.6249999999995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Y816</f>
        <v>1361.6249999999995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25</v>
      </c>
      <c r="C794" s="21">
        <f>C792-C793</f>
        <v>-1361.6249999999995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8</v>
      </c>
      <c r="Y794" s="21">
        <f>Y792-Y793</f>
        <v>-1361.6249999999995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6.25">
      <c r="B795" s="198" t="str">
        <f>IF(C794&lt;0,"NO PAGAR","COBRAR")</f>
        <v>NO PAGAR</v>
      </c>
      <c r="C795" s="19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8" t="str">
        <f>IF(Y794&lt;0,"NO PAGAR","COBRAR")</f>
        <v>NO PAGAR</v>
      </c>
      <c r="Y795" s="19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90" t="s">
        <v>9</v>
      </c>
      <c r="C796" s="191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0" t="s">
        <v>9</v>
      </c>
      <c r="Y796" s="19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IF(C830&lt;0,"SALDO A FAVOR","SALDO ADELANTAD0'")</f>
        <v>SALDO ADELANTAD0'</v>
      </c>
      <c r="C797" s="10">
        <f>IF(Y741&lt;=0,Y741*-1)</f>
        <v>1361.6249999999995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IF(C794&lt;0,"SALDO ADELANTADO","SALDO A FAVOR'")</f>
        <v>SALDO ADELANTADO</v>
      </c>
      <c r="Y797" s="10">
        <f>IF(C794&lt;=0,C794*-1)</f>
        <v>1361.6249999999995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R807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AN807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92" t="s">
        <v>7</v>
      </c>
      <c r="F805" s="193"/>
      <c r="G805" s="194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92" t="s">
        <v>7</v>
      </c>
      <c r="AB805" s="193"/>
      <c r="AC805" s="194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2"/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92" t="s">
        <v>7</v>
      </c>
      <c r="O807" s="193"/>
      <c r="P807" s="193"/>
      <c r="Q807" s="194"/>
      <c r="R807" s="18">
        <f>SUM(R791:R806)</f>
        <v>0</v>
      </c>
      <c r="S807" s="3"/>
      <c r="V807" s="17"/>
      <c r="X807" s="12"/>
      <c r="Y807" s="10"/>
      <c r="AJ807" s="192" t="s">
        <v>7</v>
      </c>
      <c r="AK807" s="193"/>
      <c r="AL807" s="193"/>
      <c r="AM807" s="194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1361.6249999999995</v>
      </c>
      <c r="V816" s="17"/>
      <c r="X816" s="15" t="s">
        <v>18</v>
      </c>
      <c r="Y816" s="16">
        <f>SUM(Y797:Y815)</f>
        <v>1361.6249999999995</v>
      </c>
    </row>
    <row r="817" spans="1:43">
      <c r="D817" t="s">
        <v>22</v>
      </c>
      <c r="E817" t="s">
        <v>21</v>
      </c>
      <c r="V817" s="17"/>
      <c r="Z817" t="s">
        <v>22</v>
      </c>
      <c r="AA817" t="s">
        <v>21</v>
      </c>
    </row>
    <row r="818" spans="1:43">
      <c r="E818" s="1" t="s">
        <v>19</v>
      </c>
      <c r="V818" s="17"/>
      <c r="AA818" s="1" t="s">
        <v>19</v>
      </c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V828" s="17"/>
    </row>
    <row r="829" spans="1:43" ht="15" customHeight="1">
      <c r="H829" s="76" t="s">
        <v>30</v>
      </c>
      <c r="I829" s="76"/>
      <c r="J829" s="76"/>
      <c r="V829" s="17"/>
      <c r="AA829" s="196" t="s">
        <v>31</v>
      </c>
      <c r="AB829" s="196"/>
      <c r="AC829" s="196"/>
    </row>
    <row r="830" spans="1:43" ht="15" customHeight="1">
      <c r="H830" s="76"/>
      <c r="I830" s="76"/>
      <c r="J830" s="76"/>
      <c r="V830" s="17"/>
      <c r="AA830" s="196"/>
      <c r="AB830" s="196"/>
      <c r="AC830" s="196"/>
    </row>
    <row r="831" spans="1:43">
      <c r="V831" s="17"/>
    </row>
    <row r="832" spans="1:43">
      <c r="V832" s="17"/>
    </row>
    <row r="833" spans="2:41" ht="23.25">
      <c r="B833" s="24" t="s">
        <v>70</v>
      </c>
      <c r="V833" s="17"/>
      <c r="X833" s="22" t="s">
        <v>70</v>
      </c>
    </row>
    <row r="834" spans="2:41" ht="23.25">
      <c r="B834" s="23" t="s">
        <v>32</v>
      </c>
      <c r="C834" s="20">
        <f>IF(X789="PAGADO",0,C794)</f>
        <v>-1361.6249999999995</v>
      </c>
      <c r="E834" s="197" t="s">
        <v>20</v>
      </c>
      <c r="F834" s="197"/>
      <c r="G834" s="197"/>
      <c r="H834" s="197"/>
      <c r="V834" s="17"/>
      <c r="X834" s="23" t="s">
        <v>32</v>
      </c>
      <c r="Y834" s="20">
        <f>IF(B1634="PAGADO",0,C839)</f>
        <v>-1361.6249999999995</v>
      </c>
      <c r="AA834" s="197" t="s">
        <v>20</v>
      </c>
      <c r="AB834" s="197"/>
      <c r="AC834" s="197"/>
      <c r="AD834" s="197"/>
    </row>
    <row r="835" spans="2:41">
      <c r="B835" s="1" t="s">
        <v>0</v>
      </c>
      <c r="C835" s="19">
        <f>H850</f>
        <v>0</v>
      </c>
      <c r="E835" s="2" t="s">
        <v>1</v>
      </c>
      <c r="F835" s="2" t="s">
        <v>2</v>
      </c>
      <c r="G835" s="2" t="s">
        <v>3</v>
      </c>
      <c r="H835" s="2" t="s">
        <v>4</v>
      </c>
      <c r="N835" s="2" t="s">
        <v>1</v>
      </c>
      <c r="O835" s="2" t="s">
        <v>5</v>
      </c>
      <c r="P835" s="2" t="s">
        <v>4</v>
      </c>
      <c r="Q835" s="2" t="s">
        <v>6</v>
      </c>
      <c r="R835" s="2" t="s">
        <v>7</v>
      </c>
      <c r="S835" s="3"/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  <c r="AJ835" s="2" t="s">
        <v>1</v>
      </c>
      <c r="AK835" s="2" t="s">
        <v>5</v>
      </c>
      <c r="AL835" s="2" t="s">
        <v>4</v>
      </c>
      <c r="AM835" s="2" t="s">
        <v>6</v>
      </c>
      <c r="AN835" s="2" t="s">
        <v>7</v>
      </c>
      <c r="AO835" s="3"/>
    </row>
    <row r="836" spans="2:41">
      <c r="C836" s="2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Y836" s="2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24</v>
      </c>
      <c r="C837" s="19">
        <f>IF(C834&gt;0,C834+C835,C835)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9</v>
      </c>
      <c r="C838" s="20">
        <f>C862</f>
        <v>1361.6249999999995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9</v>
      </c>
      <c r="Y838" s="20">
        <f>Y862</f>
        <v>1361.6249999999995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6" t="s">
        <v>26</v>
      </c>
      <c r="C839" s="21">
        <f>C837-C838</f>
        <v>-1361.6249999999995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 t="s">
        <v>27</v>
      </c>
      <c r="Y839" s="21">
        <f>Y837-Y838</f>
        <v>-1361.6249999999995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6"/>
      <c r="C840" s="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9" t="str">
        <f>IF(Y839&lt;0,"NO PAGAR","COBRAR'")</f>
        <v>NO PAGAR</v>
      </c>
      <c r="Y840" s="199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3.25">
      <c r="B841" s="199" t="str">
        <f>IF(C839&lt;0,"NO PAGAR","COBRAR'")</f>
        <v>NO PAGAR</v>
      </c>
      <c r="C841" s="19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90" t="s">
        <v>9</v>
      </c>
      <c r="C842" s="191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">
        <v>9</v>
      </c>
      <c r="Y842" s="191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IF(Y794&lt;0,"SALDO ADELANTADO","SALDO A FAVOR '")</f>
        <v>SALDO ADELANTADO</v>
      </c>
      <c r="C843" s="10">
        <f>IF(Y794&lt;=0,Y794*-1)</f>
        <v>1361.6249999999995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IF(C839&lt;0,"SALDO ADELANTADO","SALDO A FAVOR'")</f>
        <v>SALDO ADELANTADO</v>
      </c>
      <c r="Y843" s="10">
        <f>IF(C839&lt;=0,C839*-1)</f>
        <v>1361.6249999999995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R852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AN852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192" t="s">
        <v>7</v>
      </c>
      <c r="F850" s="193"/>
      <c r="G850" s="194"/>
      <c r="H850" s="5">
        <f>SUM(H836:H849)</f>
        <v>0</v>
      </c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92" t="s">
        <v>7</v>
      </c>
      <c r="AB850" s="193"/>
      <c r="AC850" s="194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3"/>
      <c r="F851" s="13"/>
      <c r="G851" s="13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2"/>
      <c r="C852" s="10"/>
      <c r="N852" s="192" t="s">
        <v>7</v>
      </c>
      <c r="O852" s="193"/>
      <c r="P852" s="193"/>
      <c r="Q852" s="194"/>
      <c r="R852" s="18">
        <f>SUM(R836:R851)</f>
        <v>0</v>
      </c>
      <c r="S852" s="3"/>
      <c r="V852" s="17"/>
      <c r="X852" s="12"/>
      <c r="Y852" s="10"/>
      <c r="AJ852" s="192" t="s">
        <v>7</v>
      </c>
      <c r="AK852" s="193"/>
      <c r="AL852" s="193"/>
      <c r="AM852" s="194"/>
      <c r="AN852" s="18">
        <f>SUM(AN836:AN851)</f>
        <v>0</v>
      </c>
      <c r="AO852" s="3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E855" s="14"/>
      <c r="V855" s="17"/>
      <c r="X855" s="12"/>
      <c r="Y855" s="10"/>
      <c r="AA855" s="14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1361.6249999999995</v>
      </c>
      <c r="D862" t="s">
        <v>22</v>
      </c>
      <c r="E862" t="s">
        <v>21</v>
      </c>
      <c r="V862" s="17"/>
      <c r="X862" s="15" t="s">
        <v>18</v>
      </c>
      <c r="Y862" s="16">
        <f>SUM(Y843:Y861)</f>
        <v>1361.6249999999995</v>
      </c>
      <c r="Z862" t="s">
        <v>22</v>
      </c>
      <c r="AA862" t="s">
        <v>21</v>
      </c>
    </row>
    <row r="863" spans="2:41">
      <c r="E863" s="1" t="s">
        <v>19</v>
      </c>
      <c r="V863" s="17"/>
      <c r="AA863" s="1" t="s">
        <v>19</v>
      </c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</row>
    <row r="877" spans="8:31" ht="15" customHeight="1">
      <c r="V877" s="17"/>
      <c r="AC877" s="185" t="s">
        <v>29</v>
      </c>
      <c r="AD877" s="185"/>
      <c r="AE877" s="185"/>
    </row>
    <row r="878" spans="8:31" ht="15" customHeight="1">
      <c r="H878" s="76" t="s">
        <v>28</v>
      </c>
      <c r="I878" s="76"/>
      <c r="J878" s="76"/>
      <c r="V878" s="17"/>
      <c r="AC878" s="185"/>
      <c r="AD878" s="185"/>
      <c r="AE878" s="185"/>
    </row>
    <row r="879" spans="8:31" ht="15" customHeight="1">
      <c r="H879" s="76"/>
      <c r="I879" s="76"/>
      <c r="J879" s="76"/>
      <c r="V879" s="17"/>
      <c r="AC879" s="185"/>
      <c r="AD879" s="185"/>
      <c r="AE879" s="185"/>
    </row>
    <row r="880" spans="8:31">
      <c r="V880" s="17"/>
    </row>
    <row r="881" spans="2:41">
      <c r="V881" s="17"/>
    </row>
    <row r="882" spans="2:41" ht="23.25">
      <c r="B882" s="22" t="s">
        <v>71</v>
      </c>
      <c r="V882" s="17"/>
      <c r="X882" s="22" t="s">
        <v>71</v>
      </c>
    </row>
    <row r="883" spans="2:41" ht="23.25">
      <c r="B883" s="23" t="s">
        <v>32</v>
      </c>
      <c r="C883" s="20">
        <f>IF(X834="PAGADO",0,Y839)</f>
        <v>-1361.6249999999995</v>
      </c>
      <c r="E883" s="197" t="s">
        <v>20</v>
      </c>
      <c r="F883" s="197"/>
      <c r="G883" s="197"/>
      <c r="H883" s="197"/>
      <c r="V883" s="17"/>
      <c r="X883" s="23" t="s">
        <v>32</v>
      </c>
      <c r="Y883" s="20">
        <f>IF(B883="PAGADO",0,C888)</f>
        <v>-1361.6249999999995</v>
      </c>
      <c r="AA883" s="197" t="s">
        <v>20</v>
      </c>
      <c r="AB883" s="197"/>
      <c r="AC883" s="197"/>
      <c r="AD883" s="197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C910</f>
        <v>1361.6249999999995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Y910</f>
        <v>1361.6249999999995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25</v>
      </c>
      <c r="C888" s="21">
        <f>C886-C887</f>
        <v>-1361.6249999999995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8</v>
      </c>
      <c r="Y888" s="21">
        <f>Y886-Y887</f>
        <v>-1361.6249999999995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6.25">
      <c r="B889" s="198" t="str">
        <f>IF(C888&lt;0,"NO PAGAR","COBRAR")</f>
        <v>NO PAGAR</v>
      </c>
      <c r="C889" s="19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8" t="str">
        <f>IF(Y888&lt;0,"NO PAGAR","COBRAR")</f>
        <v>NO PAGAR</v>
      </c>
      <c r="Y889" s="19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90" t="s">
        <v>9</v>
      </c>
      <c r="C890" s="191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0" t="s">
        <v>9</v>
      </c>
      <c r="Y890" s="191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IF(C924&lt;0,"SALDO A FAVOR","SALDO ADELANTAD0'")</f>
        <v>SALDO ADELANTAD0'</v>
      </c>
      <c r="C891" s="10">
        <f>IF(Y839&lt;=0,Y839*-1)</f>
        <v>1361.6249999999995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IF(C888&lt;0,"SALDO ADELANTADO","SALDO A FAVOR'")</f>
        <v>SALDO ADELANTADO</v>
      </c>
      <c r="Y891" s="10">
        <f>IF(C888&lt;=0,C888*-1)</f>
        <v>1361.6249999999995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92" t="s">
        <v>7</v>
      </c>
      <c r="F899" s="193"/>
      <c r="G899" s="194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92" t="s">
        <v>7</v>
      </c>
      <c r="AB899" s="193"/>
      <c r="AC899" s="194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2"/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92" t="s">
        <v>7</v>
      </c>
      <c r="O901" s="193"/>
      <c r="P901" s="193"/>
      <c r="Q901" s="194"/>
      <c r="R901" s="18">
        <f>SUM(R885:R900)</f>
        <v>0</v>
      </c>
      <c r="S901" s="3"/>
      <c r="V901" s="17"/>
      <c r="X901" s="12"/>
      <c r="Y901" s="10"/>
      <c r="AJ901" s="192" t="s">
        <v>7</v>
      </c>
      <c r="AK901" s="193"/>
      <c r="AL901" s="193"/>
      <c r="AM901" s="194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1361.6249999999995</v>
      </c>
      <c r="V910" s="17"/>
      <c r="X910" s="15" t="s">
        <v>18</v>
      </c>
      <c r="Y910" s="16">
        <f>SUM(Y891:Y909)</f>
        <v>1361.6249999999995</v>
      </c>
    </row>
    <row r="911" spans="2:41">
      <c r="D911" t="s">
        <v>22</v>
      </c>
      <c r="E911" t="s">
        <v>21</v>
      </c>
      <c r="V911" s="17"/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V922" s="17"/>
    </row>
    <row r="923" spans="1:43" ht="15" customHeight="1">
      <c r="H923" s="76" t="s">
        <v>30</v>
      </c>
      <c r="I923" s="76"/>
      <c r="J923" s="76"/>
      <c r="V923" s="17"/>
      <c r="AA923" s="196" t="s">
        <v>31</v>
      </c>
      <c r="AB923" s="196"/>
      <c r="AC923" s="196"/>
    </row>
    <row r="924" spans="1:43" ht="15" customHeight="1">
      <c r="H924" s="76"/>
      <c r="I924" s="76"/>
      <c r="J924" s="76"/>
      <c r="V924" s="17"/>
      <c r="AA924" s="196"/>
      <c r="AB924" s="196"/>
      <c r="AC924" s="196"/>
    </row>
    <row r="925" spans="1:43">
      <c r="V925" s="17"/>
    </row>
    <row r="926" spans="1:43">
      <c r="V926" s="17"/>
    </row>
    <row r="927" spans="1:43" ht="23.25">
      <c r="B927" s="24" t="s">
        <v>73</v>
      </c>
      <c r="V927" s="17"/>
      <c r="X927" s="22" t="s">
        <v>71</v>
      </c>
    </row>
    <row r="928" spans="1:43" ht="23.25">
      <c r="B928" s="23" t="s">
        <v>32</v>
      </c>
      <c r="C928" s="20">
        <f>IF(X883="PAGADO",0,C888)</f>
        <v>-1361.6249999999995</v>
      </c>
      <c r="E928" s="197" t="s">
        <v>20</v>
      </c>
      <c r="F928" s="197"/>
      <c r="G928" s="197"/>
      <c r="H928" s="197"/>
      <c r="V928" s="17"/>
      <c r="X928" s="23" t="s">
        <v>32</v>
      </c>
      <c r="Y928" s="20">
        <f>IF(B1728="PAGADO",0,C933)</f>
        <v>-1361.6249999999995</v>
      </c>
      <c r="AA928" s="197" t="s">
        <v>20</v>
      </c>
      <c r="AB928" s="197"/>
      <c r="AC928" s="197"/>
      <c r="AD928" s="197"/>
    </row>
    <row r="929" spans="2:41">
      <c r="B929" s="1" t="s">
        <v>0</v>
      </c>
      <c r="C929" s="19">
        <f>H944</f>
        <v>0</v>
      </c>
      <c r="E929" s="2" t="s">
        <v>1</v>
      </c>
      <c r="F929" s="2" t="s">
        <v>2</v>
      </c>
      <c r="G929" s="2" t="s">
        <v>3</v>
      </c>
      <c r="H929" s="2" t="s">
        <v>4</v>
      </c>
      <c r="N929" s="2" t="s">
        <v>1</v>
      </c>
      <c r="O929" s="2" t="s">
        <v>5</v>
      </c>
      <c r="P929" s="2" t="s">
        <v>4</v>
      </c>
      <c r="Q929" s="2" t="s">
        <v>6</v>
      </c>
      <c r="R929" s="2" t="s">
        <v>7</v>
      </c>
      <c r="S929" s="3"/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  <c r="AJ929" s="2" t="s">
        <v>1</v>
      </c>
      <c r="AK929" s="2" t="s">
        <v>5</v>
      </c>
      <c r="AL929" s="2" t="s">
        <v>4</v>
      </c>
      <c r="AM929" s="2" t="s">
        <v>6</v>
      </c>
      <c r="AN929" s="2" t="s">
        <v>7</v>
      </c>
      <c r="AO929" s="3"/>
    </row>
    <row r="930" spans="2:41">
      <c r="C930" s="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Y930" s="2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24</v>
      </c>
      <c r="C931" s="19">
        <f>IF(C928&gt;0,C928+C929,C929)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9</v>
      </c>
      <c r="C932" s="20">
        <f>C956</f>
        <v>1361.6249999999995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9</v>
      </c>
      <c r="Y932" s="20">
        <f>Y956</f>
        <v>1361.6249999999995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6" t="s">
        <v>26</v>
      </c>
      <c r="C933" s="21">
        <f>C931-C932</f>
        <v>-1361.6249999999995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 t="s">
        <v>27</v>
      </c>
      <c r="Y933" s="21">
        <f>Y931-Y932</f>
        <v>-1361.6249999999995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6"/>
      <c r="C934" s="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9" t="str">
        <f>IF(Y933&lt;0,"NO PAGAR","COBRAR'")</f>
        <v>NO PAGAR</v>
      </c>
      <c r="Y934" s="199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3.25">
      <c r="B935" s="199" t="str">
        <f>IF(C933&lt;0,"NO PAGAR","COBRAR'")</f>
        <v>NO PAGAR</v>
      </c>
      <c r="C935" s="19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90" t="s">
        <v>9</v>
      </c>
      <c r="C936" s="191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">
        <v>9</v>
      </c>
      <c r="Y936" s="19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IF(Y888&lt;0,"SALDO ADELANTADO","SALDO A FAVOR '")</f>
        <v>SALDO ADELANTADO</v>
      </c>
      <c r="C937" s="10">
        <f>IF(Y888&lt;=0,Y888*-1)</f>
        <v>1361.6249999999995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IF(C933&lt;0,"SALDO ADELANTADO","SALDO A FAVOR'")</f>
        <v>SALDO ADELANTADO</v>
      </c>
      <c r="Y937" s="10">
        <f>IF(C933&lt;=0,C933*-1)</f>
        <v>1361.6249999999995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R946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AN946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192" t="s">
        <v>7</v>
      </c>
      <c r="F944" s="193"/>
      <c r="G944" s="194"/>
      <c r="H944" s="5">
        <f>SUM(H930:H943)</f>
        <v>0</v>
      </c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92" t="s">
        <v>7</v>
      </c>
      <c r="AB944" s="193"/>
      <c r="AC944" s="194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3"/>
      <c r="F945" s="13"/>
      <c r="G945" s="13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2"/>
      <c r="C946" s="10"/>
      <c r="N946" s="192" t="s">
        <v>7</v>
      </c>
      <c r="O946" s="193"/>
      <c r="P946" s="193"/>
      <c r="Q946" s="194"/>
      <c r="R946" s="18">
        <f>SUM(R930:R945)</f>
        <v>0</v>
      </c>
      <c r="S946" s="3"/>
      <c r="V946" s="17"/>
      <c r="X946" s="12"/>
      <c r="Y946" s="10"/>
      <c r="AJ946" s="192" t="s">
        <v>7</v>
      </c>
      <c r="AK946" s="193"/>
      <c r="AL946" s="193"/>
      <c r="AM946" s="194"/>
      <c r="AN946" s="18">
        <f>SUM(AN930:AN945)</f>
        <v>0</v>
      </c>
      <c r="AO946" s="3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E949" s="14"/>
      <c r="V949" s="17"/>
      <c r="X949" s="12"/>
      <c r="Y949" s="10"/>
      <c r="AA949" s="14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1361.6249999999995</v>
      </c>
      <c r="D956" t="s">
        <v>22</v>
      </c>
      <c r="E956" t="s">
        <v>21</v>
      </c>
      <c r="V956" s="17"/>
      <c r="X956" s="15" t="s">
        <v>18</v>
      </c>
      <c r="Y956" s="16">
        <f>SUM(Y937:Y955)</f>
        <v>1361.6249999999995</v>
      </c>
      <c r="Z956" t="s">
        <v>22</v>
      </c>
      <c r="AA956" t="s">
        <v>21</v>
      </c>
    </row>
    <row r="957" spans="2:41">
      <c r="E957" s="1" t="s">
        <v>19</v>
      </c>
      <c r="V957" s="17"/>
      <c r="AA957" s="1" t="s">
        <v>19</v>
      </c>
    </row>
    <row r="958" spans="2:41">
      <c r="V958" s="17"/>
    </row>
    <row r="959" spans="2:41">
      <c r="V959" s="17"/>
    </row>
    <row r="960" spans="2:41">
      <c r="V960" s="17"/>
    </row>
    <row r="961" spans="2:31">
      <c r="V961" s="17"/>
    </row>
    <row r="962" spans="2:31">
      <c r="V962" s="17"/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 ht="15" customHeight="1">
      <c r="V970" s="17"/>
      <c r="AC970" s="185" t="s">
        <v>29</v>
      </c>
      <c r="AD970" s="185"/>
      <c r="AE970" s="185"/>
    </row>
    <row r="971" spans="2:31" ht="15" customHeight="1">
      <c r="H971" s="76" t="s">
        <v>28</v>
      </c>
      <c r="I971" s="76"/>
      <c r="J971" s="76"/>
      <c r="V971" s="17"/>
      <c r="AC971" s="185"/>
      <c r="AD971" s="185"/>
      <c r="AE971" s="185"/>
    </row>
    <row r="972" spans="2:31" ht="15" customHeight="1">
      <c r="H972" s="76"/>
      <c r="I972" s="76"/>
      <c r="J972" s="76"/>
      <c r="V972" s="17"/>
      <c r="AC972" s="185"/>
      <c r="AD972" s="185"/>
      <c r="AE972" s="185"/>
    </row>
    <row r="973" spans="2:31">
      <c r="V973" s="17"/>
    </row>
    <row r="974" spans="2:31">
      <c r="V974" s="17"/>
    </row>
    <row r="975" spans="2:31" ht="23.25">
      <c r="B975" s="22" t="s">
        <v>72</v>
      </c>
      <c r="V975" s="17"/>
      <c r="X975" s="22" t="s">
        <v>74</v>
      </c>
    </row>
    <row r="976" spans="2:31" ht="23.25">
      <c r="B976" s="23" t="s">
        <v>32</v>
      </c>
      <c r="C976" s="20">
        <f>IF(X928="PAGADO",0,Y933)</f>
        <v>-1361.6249999999995</v>
      </c>
      <c r="E976" s="197" t="s">
        <v>20</v>
      </c>
      <c r="F976" s="197"/>
      <c r="G976" s="197"/>
      <c r="H976" s="197"/>
      <c r="V976" s="17"/>
      <c r="X976" s="23" t="s">
        <v>32</v>
      </c>
      <c r="Y976" s="20">
        <f>IF(B976="PAGADO",0,C981)</f>
        <v>-1361.6249999999995</v>
      </c>
      <c r="AA976" s="197" t="s">
        <v>20</v>
      </c>
      <c r="AB976" s="197"/>
      <c r="AC976" s="197"/>
      <c r="AD976" s="197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C1003</f>
        <v>1361.6249999999995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Y1003</f>
        <v>1361.6249999999995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25</v>
      </c>
      <c r="C981" s="21">
        <f>C979-C980</f>
        <v>-1361.6249999999995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8</v>
      </c>
      <c r="Y981" s="21">
        <f>Y979-Y980</f>
        <v>-1361.6249999999995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6.25">
      <c r="B982" s="198" t="str">
        <f>IF(C981&lt;0,"NO PAGAR","COBRAR")</f>
        <v>NO PAGAR</v>
      </c>
      <c r="C982" s="19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8" t="str">
        <f>IF(Y981&lt;0,"NO PAGAR","COBRAR")</f>
        <v>NO PAGAR</v>
      </c>
      <c r="Y982" s="19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90" t="s">
        <v>9</v>
      </c>
      <c r="C983" s="191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0" t="s">
        <v>9</v>
      </c>
      <c r="Y983" s="191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IF(C1017&lt;0,"SALDO A FAVOR","SALDO ADELANTAD0'")</f>
        <v>SALDO ADELANTAD0'</v>
      </c>
      <c r="C984" s="10">
        <f>IF(Y928&lt;=0,Y928*-1)</f>
        <v>1361.6249999999995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IF(C981&lt;0,"SALDO ADELANTADO","SALDO A FAVOR'")</f>
        <v>SALDO ADELANTADO</v>
      </c>
      <c r="Y984" s="10">
        <f>IF(C981&lt;=0,C981*-1)</f>
        <v>1361.6249999999995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R994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92" t="s">
        <v>7</v>
      </c>
      <c r="F992" s="193"/>
      <c r="G992" s="194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92" t="s">
        <v>7</v>
      </c>
      <c r="AB992" s="193"/>
      <c r="AC992" s="194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2"/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92" t="s">
        <v>7</v>
      </c>
      <c r="O994" s="193"/>
      <c r="P994" s="193"/>
      <c r="Q994" s="194"/>
      <c r="R994" s="18">
        <f>SUM(R978:R993)</f>
        <v>0</v>
      </c>
      <c r="S994" s="3"/>
      <c r="V994" s="17"/>
      <c r="X994" s="12"/>
      <c r="Y994" s="10"/>
      <c r="AJ994" s="192" t="s">
        <v>7</v>
      </c>
      <c r="AK994" s="193"/>
      <c r="AL994" s="193"/>
      <c r="AM994" s="194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1361.6249999999995</v>
      </c>
      <c r="V1003" s="17"/>
      <c r="X1003" s="15" t="s">
        <v>18</v>
      </c>
      <c r="Y1003" s="16">
        <f>SUM(Y984:Y1002)</f>
        <v>1361.6249999999995</v>
      </c>
    </row>
    <row r="1004" spans="2:41">
      <c r="D1004" t="s">
        <v>22</v>
      </c>
      <c r="E1004" t="s">
        <v>21</v>
      </c>
      <c r="V1004" s="17"/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V1015" s="17"/>
    </row>
    <row r="1016" spans="1:43" ht="15" customHeight="1">
      <c r="H1016" s="76" t="s">
        <v>30</v>
      </c>
      <c r="I1016" s="76"/>
      <c r="J1016" s="76"/>
      <c r="V1016" s="17"/>
      <c r="AA1016" s="196" t="s">
        <v>31</v>
      </c>
      <c r="AB1016" s="196"/>
      <c r="AC1016" s="196"/>
    </row>
    <row r="1017" spans="1:43" ht="15" customHeight="1">
      <c r="H1017" s="76"/>
      <c r="I1017" s="76"/>
      <c r="J1017" s="76"/>
      <c r="V1017" s="17"/>
      <c r="AA1017" s="196"/>
      <c r="AB1017" s="196"/>
      <c r="AC1017" s="196"/>
    </row>
    <row r="1018" spans="1:43">
      <c r="V1018" s="17"/>
    </row>
    <row r="1019" spans="1:43">
      <c r="V1019" s="17"/>
    </row>
    <row r="1020" spans="1:43" ht="23.25">
      <c r="B1020" s="24" t="s">
        <v>72</v>
      </c>
      <c r="V1020" s="17"/>
      <c r="X1020" s="22" t="s">
        <v>72</v>
      </c>
    </row>
    <row r="1021" spans="1:43" ht="23.25">
      <c r="B1021" s="23" t="s">
        <v>32</v>
      </c>
      <c r="C1021" s="20">
        <f>IF(X976="PAGADO",0,C981)</f>
        <v>-1361.6249999999995</v>
      </c>
      <c r="E1021" s="197" t="s">
        <v>20</v>
      </c>
      <c r="F1021" s="197"/>
      <c r="G1021" s="197"/>
      <c r="H1021" s="197"/>
      <c r="V1021" s="17"/>
      <c r="X1021" s="23" t="s">
        <v>32</v>
      </c>
      <c r="Y1021" s="20">
        <f>IF(B1821="PAGADO",0,C1026)</f>
        <v>-1361.6249999999995</v>
      </c>
      <c r="AA1021" s="197" t="s">
        <v>20</v>
      </c>
      <c r="AB1021" s="197"/>
      <c r="AC1021" s="197"/>
      <c r="AD1021" s="197"/>
    </row>
    <row r="1022" spans="1:43">
      <c r="B1022" s="1" t="s">
        <v>0</v>
      </c>
      <c r="C1022" s="19">
        <f>H1037</f>
        <v>0</v>
      </c>
      <c r="E1022" s="2" t="s">
        <v>1</v>
      </c>
      <c r="F1022" s="2" t="s">
        <v>2</v>
      </c>
      <c r="G1022" s="2" t="s">
        <v>3</v>
      </c>
      <c r="H1022" s="2" t="s">
        <v>4</v>
      </c>
      <c r="N1022" s="2" t="s">
        <v>1</v>
      </c>
      <c r="O1022" s="2" t="s">
        <v>5</v>
      </c>
      <c r="P1022" s="2" t="s">
        <v>4</v>
      </c>
      <c r="Q1022" s="2" t="s">
        <v>6</v>
      </c>
      <c r="R1022" s="2" t="s">
        <v>7</v>
      </c>
      <c r="S1022" s="3"/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  <c r="AJ1022" s="2" t="s">
        <v>1</v>
      </c>
      <c r="AK1022" s="2" t="s">
        <v>5</v>
      </c>
      <c r="AL1022" s="2" t="s">
        <v>4</v>
      </c>
      <c r="AM1022" s="2" t="s">
        <v>6</v>
      </c>
      <c r="AN1022" s="2" t="s">
        <v>7</v>
      </c>
      <c r="AO1022" s="3"/>
    </row>
    <row r="1023" spans="1:43">
      <c r="C1023" s="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Y1023" s="2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24</v>
      </c>
      <c r="C1024" s="19">
        <f>IF(C1021&gt;0,C1021+C1022,C1022)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9</v>
      </c>
      <c r="C1025" s="20">
        <f>C1049</f>
        <v>1361.6249999999995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9</v>
      </c>
      <c r="Y1025" s="20">
        <f>Y1049</f>
        <v>1361.6249999999995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6" t="s">
        <v>26</v>
      </c>
      <c r="C1026" s="21">
        <f>C1024-C1025</f>
        <v>-1361.6249999999995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 t="s">
        <v>27</v>
      </c>
      <c r="Y1026" s="21">
        <f>Y1024-Y1025</f>
        <v>-1361.6249999999995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6"/>
      <c r="C1027" s="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9" t="str">
        <f>IF(Y1026&lt;0,"NO PAGAR","COBRAR'")</f>
        <v>NO PAGAR</v>
      </c>
      <c r="Y1027" s="199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>
      <c r="B1028" s="199" t="str">
        <f>IF(C1026&lt;0,"NO PAGAR","COBRAR'")</f>
        <v>NO PAGAR</v>
      </c>
      <c r="C1028" s="19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90" t="s">
        <v>9</v>
      </c>
      <c r="C1029" s="191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">
        <v>9</v>
      </c>
      <c r="Y1029" s="191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IF(Y981&lt;0,"SALDO ADELANTADO","SALDO A FAVOR '")</f>
        <v>SALDO ADELANTADO</v>
      </c>
      <c r="C1030" s="10">
        <f>IF(Y981&lt;=0,Y981*-1)</f>
        <v>1361.6249999999995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IF(C1026&lt;0,"SALDO ADELANTADO","SALDO A FAVOR'")</f>
        <v>SALDO ADELANTADO</v>
      </c>
      <c r="Y1030" s="10">
        <f>IF(C1026&lt;=0,C1026*-1)</f>
        <v>1361.6249999999995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R1039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AN1039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192" t="s">
        <v>7</v>
      </c>
      <c r="F1037" s="193"/>
      <c r="G1037" s="194"/>
      <c r="H1037" s="5">
        <f>SUM(H1023:H1036)</f>
        <v>0</v>
      </c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92" t="s">
        <v>7</v>
      </c>
      <c r="AB1037" s="193"/>
      <c r="AC1037" s="194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3"/>
      <c r="F1038" s="13"/>
      <c r="G1038" s="13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N1039" s="192" t="s">
        <v>7</v>
      </c>
      <c r="O1039" s="193"/>
      <c r="P1039" s="193"/>
      <c r="Q1039" s="194"/>
      <c r="R1039" s="18">
        <f>SUM(R1023:R1038)</f>
        <v>0</v>
      </c>
      <c r="S1039" s="3"/>
      <c r="V1039" s="17"/>
      <c r="X1039" s="12"/>
      <c r="Y1039" s="10"/>
      <c r="AJ1039" s="192" t="s">
        <v>7</v>
      </c>
      <c r="AK1039" s="193"/>
      <c r="AL1039" s="193"/>
      <c r="AM1039" s="194"/>
      <c r="AN1039" s="18">
        <f>SUM(AN1023:AN1038)</f>
        <v>0</v>
      </c>
      <c r="AO1039" s="3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E1042" s="14"/>
      <c r="V1042" s="17"/>
      <c r="X1042" s="12"/>
      <c r="Y1042" s="10"/>
      <c r="AA1042" s="14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1361.6249999999995</v>
      </c>
      <c r="D1049" t="s">
        <v>22</v>
      </c>
      <c r="E1049" t="s">
        <v>21</v>
      </c>
      <c r="V1049" s="17"/>
      <c r="X1049" s="15" t="s">
        <v>18</v>
      </c>
      <c r="Y1049" s="16">
        <f>SUM(Y1030:Y1048)</f>
        <v>1361.6249999999995</v>
      </c>
      <c r="Z1049" t="s">
        <v>22</v>
      </c>
      <c r="AA1049" t="s">
        <v>21</v>
      </c>
    </row>
    <row r="1050" spans="2:27">
      <c r="E1050" s="1" t="s">
        <v>19</v>
      </c>
      <c r="V1050" s="17"/>
      <c r="AA1050" s="1" t="s">
        <v>19</v>
      </c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</sheetData>
  <mergeCells count="271">
    <mergeCell ref="E850:G850"/>
    <mergeCell ref="AA850:AC850"/>
    <mergeCell ref="N852:Q852"/>
    <mergeCell ref="AJ852:AM852"/>
    <mergeCell ref="E1037:G1037"/>
    <mergeCell ref="AA1037:AC1037"/>
    <mergeCell ref="N1039:Q1039"/>
    <mergeCell ref="AJ1039:AM1039"/>
    <mergeCell ref="E1021:H1021"/>
    <mergeCell ref="AA1021:AD1021"/>
    <mergeCell ref="X1027:Y1027"/>
    <mergeCell ref="AA976:AD976"/>
    <mergeCell ref="E944:G944"/>
    <mergeCell ref="AA944:AC944"/>
    <mergeCell ref="N946:Q946"/>
    <mergeCell ref="AJ946:AM946"/>
    <mergeCell ref="B1028:C1028"/>
    <mergeCell ref="B1029:C1029"/>
    <mergeCell ref="X1029:Y1029"/>
    <mergeCell ref="E992:G992"/>
    <mergeCell ref="AA992:AC992"/>
    <mergeCell ref="N994:Q994"/>
    <mergeCell ref="AJ994:AM994"/>
    <mergeCell ref="AA1016:AC1017"/>
    <mergeCell ref="E976:H976"/>
    <mergeCell ref="B982:C982"/>
    <mergeCell ref="X982:Y982"/>
    <mergeCell ref="B983:C983"/>
    <mergeCell ref="X983:Y983"/>
    <mergeCell ref="B935:C935"/>
    <mergeCell ref="B936:C936"/>
    <mergeCell ref="X936:Y936"/>
    <mergeCell ref="E899:G899"/>
    <mergeCell ref="AA899:AC899"/>
    <mergeCell ref="N901:Q901"/>
    <mergeCell ref="AJ901:AM901"/>
    <mergeCell ref="AA923:AC924"/>
    <mergeCell ref="E883:H883"/>
    <mergeCell ref="B889:C889"/>
    <mergeCell ref="X889:Y889"/>
    <mergeCell ref="B890:C890"/>
    <mergeCell ref="X890:Y890"/>
    <mergeCell ref="E928:H928"/>
    <mergeCell ref="AA928:AD928"/>
    <mergeCell ref="X934:Y934"/>
    <mergeCell ref="AA883:AD883"/>
    <mergeCell ref="X840:Y840"/>
    <mergeCell ref="B841:C841"/>
    <mergeCell ref="B842:C842"/>
    <mergeCell ref="X842:Y842"/>
    <mergeCell ref="E805:G805"/>
    <mergeCell ref="AA805:AC805"/>
    <mergeCell ref="N807:Q807"/>
    <mergeCell ref="AJ807:AM807"/>
    <mergeCell ref="AA829:AC830"/>
    <mergeCell ref="E834:H834"/>
    <mergeCell ref="AA834:AD834"/>
    <mergeCell ref="E789:H789"/>
    <mergeCell ref="AA789:AD789"/>
    <mergeCell ref="B795:C795"/>
    <mergeCell ref="X795:Y795"/>
    <mergeCell ref="B796:C796"/>
    <mergeCell ref="X796:Y796"/>
    <mergeCell ref="E757:G757"/>
    <mergeCell ref="AA757:AC757"/>
    <mergeCell ref="N759:Q759"/>
    <mergeCell ref="AJ759:AM759"/>
    <mergeCell ref="E741:H741"/>
    <mergeCell ref="AA741:AD741"/>
    <mergeCell ref="X747:Y747"/>
    <mergeCell ref="B748:C748"/>
    <mergeCell ref="B749:C749"/>
    <mergeCell ref="X749:Y749"/>
    <mergeCell ref="E712:G712"/>
    <mergeCell ref="AA708:AC708"/>
    <mergeCell ref="N714:Q714"/>
    <mergeCell ref="O741:Q741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2023-09-14T15:53:27Z</cp:lastPrinted>
  <dcterms:created xsi:type="dcterms:W3CDTF">2022-12-25T20:52:30Z</dcterms:created>
  <dcterms:modified xsi:type="dcterms:W3CDTF">2023-09-21T15:14:38Z</dcterms:modified>
</cp:coreProperties>
</file>