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2\"/>
    </mc:Choice>
  </mc:AlternateContent>
  <xr:revisionPtr revIDLastSave="0" documentId="13_ncr:1_{B403F681-D2ED-41C5-A410-7F575ECA828F}" xr6:coauthVersionLast="47" xr6:coauthVersionMax="47" xr10:uidLastSave="{00000000-0000-0000-0000-000000000000}"/>
  <bookViews>
    <workbookView xWindow="-120" yWindow="-120" windowWidth="20730" windowHeight="11040" tabRatio="793" firstSheet="2" activeTab="4" xr2:uid="{00000000-000D-0000-FFFF-FFFF00000000}"/>
  </bookViews>
  <sheets>
    <sheet name="PATRICIO ABRIL" sheetId="22" r:id="rId1"/>
    <sheet name="JUAN GBP" sheetId="1" r:id="rId2"/>
    <sheet name="CRISTIAN ABRIL" sheetId="2" r:id="rId3"/>
    <sheet name="JAIME ABRIL" sheetId="3" r:id="rId4"/>
    <sheet name="STALIN ABRIL" sheetId="4" r:id="rId5"/>
    <sheet name="MILTON ABRIL" sheetId="7" r:id="rId6"/>
    <sheet name="MARCELO ABRIL" sheetId="5" r:id="rId7"/>
    <sheet name="FRANKLIN ABRIL" sheetId="6" r:id="rId8"/>
    <sheet name="PAGO ESTIVAS" sheetId="23" r:id="rId9"/>
    <sheet name="OFICINA MAN" sheetId="8" r:id="rId10"/>
    <sheet name="MAELO ABRIL" sheetId="10" r:id="rId11"/>
    <sheet name="MENSUALES EMPLEADOS " sheetId="24" r:id="rId12"/>
    <sheet name="JARAMILLO" sheetId="13" r:id="rId13"/>
    <sheet name="lotez julio" sheetId="16" r:id="rId14"/>
    <sheet name="COMBUSTIBLES " sheetId="20" r:id="rId15"/>
    <sheet name="Hoja1" sheetId="2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21" l="1"/>
  <c r="I21" i="21" l="1"/>
  <c r="Q20" i="21"/>
  <c r="O20" i="21"/>
  <c r="N20" i="21"/>
  <c r="M20" i="21"/>
  <c r="S20" i="21" s="1"/>
  <c r="S19" i="21"/>
  <c r="S18" i="21"/>
  <c r="S14" i="21"/>
  <c r="Q15" i="21"/>
  <c r="P13" i="21"/>
  <c r="P15" i="21" s="1"/>
  <c r="O13" i="21"/>
  <c r="O15" i="21" s="1"/>
  <c r="N13" i="21"/>
  <c r="N15" i="21" s="1"/>
  <c r="M13" i="21"/>
  <c r="M15" i="21" s="1"/>
  <c r="S12" i="21"/>
  <c r="S11" i="21"/>
  <c r="S10" i="21"/>
  <c r="U10" i="21" s="1"/>
  <c r="S9" i="21"/>
  <c r="U9" i="21" s="1"/>
  <c r="S8" i="21"/>
  <c r="S7" i="21"/>
  <c r="S6" i="21"/>
  <c r="S5" i="21"/>
  <c r="U5" i="21" s="1"/>
  <c r="S4" i="21"/>
  <c r="S3" i="21"/>
  <c r="I14" i="21"/>
  <c r="D15" i="21"/>
  <c r="C15" i="21"/>
  <c r="I18" i="21"/>
  <c r="I19" i="21"/>
  <c r="G20" i="21"/>
  <c r="I20" i="21" s="1"/>
  <c r="E20" i="21"/>
  <c r="D20" i="21"/>
  <c r="C20" i="21"/>
  <c r="I4" i="21"/>
  <c r="I5" i="21"/>
  <c r="I6" i="21"/>
  <c r="I7" i="21"/>
  <c r="I8" i="21"/>
  <c r="I9" i="21"/>
  <c r="I10" i="21"/>
  <c r="I11" i="21"/>
  <c r="I12" i="21"/>
  <c r="I3" i="21"/>
  <c r="G13" i="21"/>
  <c r="G15" i="21" s="1"/>
  <c r="F13" i="21"/>
  <c r="F15" i="21" s="1"/>
  <c r="E13" i="21"/>
  <c r="E15" i="21" s="1"/>
  <c r="D13" i="21"/>
  <c r="C13" i="21"/>
  <c r="U3" i="21" l="1"/>
  <c r="U11" i="21"/>
  <c r="I13" i="21"/>
  <c r="U4" i="21"/>
  <c r="U12" i="21"/>
  <c r="U6" i="21"/>
  <c r="U7" i="21"/>
  <c r="U8" i="21"/>
  <c r="S13" i="21"/>
  <c r="U13" i="21" s="1"/>
  <c r="P348" i="3" l="1"/>
  <c r="C338" i="3" s="1"/>
  <c r="C350" i="3" s="1"/>
  <c r="C333" i="3" s="1"/>
  <c r="I341" i="3"/>
  <c r="H341" i="3"/>
  <c r="B337" i="3"/>
  <c r="C332" i="3"/>
  <c r="C334" i="3" l="1"/>
  <c r="S284" i="1"/>
  <c r="C275" i="1" s="1"/>
  <c r="O39" i="13" l="1"/>
  <c r="U41" i="13"/>
  <c r="O36" i="13" s="1"/>
  <c r="O38" i="13" s="1"/>
  <c r="T41" i="13"/>
  <c r="I282" i="1" l="1"/>
  <c r="C269" i="1" s="1"/>
  <c r="H282" i="1"/>
  <c r="B274" i="1"/>
  <c r="P316" i="2"/>
  <c r="C307" i="2" s="1"/>
  <c r="I307" i="2"/>
  <c r="C301" i="2" s="1"/>
  <c r="C306" i="2"/>
  <c r="C299" i="2"/>
  <c r="C267" i="1" l="1"/>
  <c r="C317" i="2"/>
  <c r="C302" i="2" s="1"/>
  <c r="C303" i="2" s="1"/>
  <c r="B306" i="2"/>
  <c r="H259" i="6"/>
  <c r="C260" i="6"/>
  <c r="O252" i="4" l="1"/>
  <c r="I248" i="4"/>
  <c r="C236" i="4" s="1"/>
  <c r="C237" i="4" s="1"/>
  <c r="H248" i="4"/>
  <c r="C244" i="4"/>
  <c r="C256" i="4" s="1"/>
  <c r="C238" i="4" s="1"/>
  <c r="B243" i="4"/>
  <c r="C239" i="4" l="1"/>
  <c r="C14" i="23" l="1"/>
  <c r="C5" i="23" s="1"/>
  <c r="I12" i="23"/>
  <c r="C2" i="23" s="1"/>
  <c r="C4" i="23" s="1"/>
  <c r="C6" i="23" l="1"/>
  <c r="D48" i="20"/>
  <c r="C270" i="2" l="1"/>
  <c r="B305" i="3"/>
  <c r="B214" i="4"/>
  <c r="P20" i="22" l="1"/>
  <c r="I11" i="22"/>
  <c r="H11" i="22"/>
  <c r="C11" i="22"/>
  <c r="C3" i="22"/>
  <c r="C5" i="22" s="1"/>
  <c r="C167" i="10" l="1"/>
  <c r="Q160" i="10"/>
  <c r="I154" i="10"/>
  <c r="C146" i="10" s="1"/>
  <c r="H154" i="10"/>
  <c r="C147" i="10"/>
  <c r="P291" i="6"/>
  <c r="C286" i="6" s="1"/>
  <c r="H282" i="6"/>
  <c r="C275" i="6" s="1"/>
  <c r="Q225" i="5"/>
  <c r="C220" i="5" s="1"/>
  <c r="S239" i="7"/>
  <c r="C230" i="7" s="1"/>
  <c r="O223" i="4"/>
  <c r="C215" i="4" s="1"/>
  <c r="H219" i="4"/>
  <c r="I219" i="4"/>
  <c r="C207" i="4" s="1"/>
  <c r="C208" i="4" s="1"/>
  <c r="P316" i="3"/>
  <c r="C306" i="3" s="1"/>
  <c r="P287" i="2"/>
  <c r="C278" i="2" s="1"/>
  <c r="I278" i="2"/>
  <c r="C272" i="2" s="1"/>
  <c r="C245" i="1"/>
  <c r="I232" i="7"/>
  <c r="C222" i="7" s="1"/>
  <c r="H232" i="7"/>
  <c r="C232" i="5" l="1"/>
  <c r="C212" i="5" s="1"/>
  <c r="C144" i="10"/>
  <c r="C277" i="6"/>
  <c r="C149" i="10"/>
  <c r="C223" i="7"/>
  <c r="H252" i="1"/>
  <c r="I252" i="1"/>
  <c r="I176" i="1"/>
  <c r="I175" i="1"/>
  <c r="I178" i="1"/>
  <c r="I177" i="1"/>
  <c r="I213" i="1"/>
  <c r="I211" i="1"/>
  <c r="I212" i="1"/>
  <c r="I210" i="1"/>
  <c r="C237" i="1" l="1"/>
  <c r="C239" i="1"/>
  <c r="C318" i="3"/>
  <c r="C301" i="3" s="1"/>
  <c r="I309" i="3"/>
  <c r="C300" i="3" s="1"/>
  <c r="H309" i="3"/>
  <c r="I215" i="5"/>
  <c r="H215" i="5"/>
  <c r="C209" i="5" l="1"/>
  <c r="C211" i="5"/>
  <c r="C214" i="5" s="1"/>
  <c r="C302" i="3"/>
  <c r="C294" i="3"/>
  <c r="C282" i="3" s="1"/>
  <c r="H291" i="3"/>
  <c r="I291" i="3"/>
  <c r="C281" i="3" s="1"/>
  <c r="C283" i="3" l="1"/>
  <c r="D32" i="20" l="1"/>
  <c r="H209" i="7" l="1"/>
  <c r="I209" i="7"/>
  <c r="C199" i="7" s="1"/>
  <c r="C200" i="7" s="1"/>
  <c r="C133" i="10"/>
  <c r="C125" i="10" s="1"/>
  <c r="H131" i="10"/>
  <c r="I131" i="10"/>
  <c r="C122" i="10" s="1"/>
  <c r="C124" i="10" s="1"/>
  <c r="C264" i="2"/>
  <c r="C249" i="2" s="1"/>
  <c r="H254" i="2"/>
  <c r="I254" i="2"/>
  <c r="C246" i="2" s="1"/>
  <c r="C248" i="2" s="1"/>
  <c r="C251" i="6"/>
  <c r="C248" i="6"/>
  <c r="C250" i="6" s="1"/>
  <c r="C195" i="5"/>
  <c r="C182" i="5" s="1"/>
  <c r="H185" i="5"/>
  <c r="I185" i="5"/>
  <c r="C179" i="5" s="1"/>
  <c r="C181" i="5" s="1"/>
  <c r="C184" i="5" l="1"/>
  <c r="C250" i="2"/>
  <c r="C277" i="2" s="1"/>
  <c r="C126" i="10"/>
  <c r="C252" i="6"/>
  <c r="C298" i="6" s="1"/>
  <c r="C278" i="6" s="1"/>
  <c r="C280" i="6" s="1"/>
  <c r="B277" i="2" l="1"/>
  <c r="C288" i="2"/>
  <c r="C273" i="2" s="1"/>
  <c r="C274" i="2" s="1"/>
  <c r="D14" i="20"/>
  <c r="H218" i="6" l="1"/>
  <c r="I275" i="3" l="1"/>
  <c r="I273" i="3"/>
  <c r="I272" i="3"/>
  <c r="I115" i="10"/>
  <c r="I204" i="1"/>
  <c r="I181" i="7"/>
  <c r="I180" i="7"/>
  <c r="I113" i="10"/>
  <c r="I114" i="10"/>
  <c r="I112" i="10"/>
  <c r="C119" i="10"/>
  <c r="C111" i="10" s="1"/>
  <c r="H117" i="10"/>
  <c r="H235" i="6"/>
  <c r="H236" i="6"/>
  <c r="I192" i="4"/>
  <c r="I270" i="3"/>
  <c r="C243" i="2"/>
  <c r="H235" i="2"/>
  <c r="C234" i="2"/>
  <c r="I235" i="2"/>
  <c r="C231" i="2" s="1"/>
  <c r="C233" i="2" s="1"/>
  <c r="C228" i="1"/>
  <c r="C206" i="1" s="1"/>
  <c r="H217" i="1"/>
  <c r="I217" i="1"/>
  <c r="C203" i="1" s="1"/>
  <c r="C205" i="1" s="1"/>
  <c r="I187" i="1"/>
  <c r="I117" i="10" l="1"/>
  <c r="C108" i="10" s="1"/>
  <c r="C110" i="10" s="1"/>
  <c r="C112" i="10" s="1"/>
  <c r="C235" i="2"/>
  <c r="C207" i="1"/>
  <c r="C244" i="1" s="1"/>
  <c r="H234" i="6" l="1"/>
  <c r="H233" i="6"/>
  <c r="H232" i="6" l="1"/>
  <c r="H237" i="6" s="1"/>
  <c r="C231" i="6" s="1"/>
  <c r="C233" i="6" s="1"/>
  <c r="C243" i="6"/>
  <c r="C234" i="6" s="1"/>
  <c r="C278" i="3"/>
  <c r="C267" i="3" s="1"/>
  <c r="H276" i="3"/>
  <c r="I276" i="3"/>
  <c r="C266" i="3" s="1"/>
  <c r="C268" i="3" l="1"/>
  <c r="C235" i="6"/>
  <c r="I218" i="2" l="1"/>
  <c r="I184" i="1"/>
  <c r="I161" i="5"/>
  <c r="C176" i="5"/>
  <c r="C163" i="5" s="1"/>
  <c r="I166" i="5"/>
  <c r="C160" i="5" s="1"/>
  <c r="C162" i="5" s="1"/>
  <c r="H166" i="5"/>
  <c r="C165" i="5" l="1"/>
  <c r="C194" i="7" l="1"/>
  <c r="C179" i="7" s="1"/>
  <c r="H187" i="7"/>
  <c r="I187" i="7"/>
  <c r="C177" i="7" s="1"/>
  <c r="C178" i="7" s="1"/>
  <c r="I189" i="4"/>
  <c r="C180" i="7" l="1"/>
  <c r="C206" i="7" s="1"/>
  <c r="C216" i="7" s="1"/>
  <c r="C201" i="7" s="1"/>
  <c r="C202" i="7" s="1"/>
  <c r="C229" i="7" s="1"/>
  <c r="C242" i="7" s="1"/>
  <c r="C224" i="7" s="1"/>
  <c r="C225" i="7" s="1"/>
  <c r="C201" i="4"/>
  <c r="C190" i="4" s="1"/>
  <c r="H200" i="4"/>
  <c r="I200" i="4"/>
  <c r="C188" i="4" s="1"/>
  <c r="C189" i="4" s="1"/>
  <c r="H217" i="6"/>
  <c r="H216" i="6"/>
  <c r="C228" i="2"/>
  <c r="C219" i="2" s="1"/>
  <c r="I220" i="2"/>
  <c r="C216" i="2" s="1"/>
  <c r="C218" i="2" s="1"/>
  <c r="H220" i="2"/>
  <c r="C191" i="4" l="1"/>
  <c r="C214" i="4" s="1"/>
  <c r="C227" i="4" s="1"/>
  <c r="C209" i="4" s="1"/>
  <c r="C210" i="4" s="1"/>
  <c r="C220" i="2"/>
  <c r="I101" i="10" l="1"/>
  <c r="C105" i="10" l="1"/>
  <c r="C97" i="10" s="1"/>
  <c r="H103" i="10"/>
  <c r="I103" i="10"/>
  <c r="C94" i="10" s="1"/>
  <c r="C96" i="10" s="1"/>
  <c r="C98" i="10" s="1"/>
  <c r="H147" i="5"/>
  <c r="C157" i="5"/>
  <c r="I147" i="5"/>
  <c r="C142" i="5" s="1"/>
  <c r="C144" i="5" s="1"/>
  <c r="C146" i="5" s="1"/>
  <c r="C145" i="5"/>
  <c r="H160" i="7"/>
  <c r="C213" i="2" l="1"/>
  <c r="C197" i="2" s="1"/>
  <c r="H208" i="2"/>
  <c r="I208" i="2"/>
  <c r="C194" i="2" s="1"/>
  <c r="C196" i="2" s="1"/>
  <c r="C198" i="2" l="1"/>
  <c r="I183" i="4"/>
  <c r="I182" i="4"/>
  <c r="H214" i="6" l="1"/>
  <c r="I86" i="10"/>
  <c r="I85" i="10"/>
  <c r="I248" i="3" l="1"/>
  <c r="I256" i="3" s="1"/>
  <c r="C247" i="3" s="1"/>
  <c r="C258" i="3"/>
  <c r="C248" i="3" s="1"/>
  <c r="H256" i="3"/>
  <c r="C249" i="3" l="1"/>
  <c r="I177" i="2"/>
  <c r="I150" i="7" l="1"/>
  <c r="I160" i="7" s="1"/>
  <c r="C244" i="3" l="1"/>
  <c r="C225" i="6" l="1"/>
  <c r="C216" i="6" s="1"/>
  <c r="H219" i="6"/>
  <c r="C213" i="6" s="1"/>
  <c r="C215" i="6" s="1"/>
  <c r="C185" i="4"/>
  <c r="I81" i="10"/>
  <c r="I87" i="10" s="1"/>
  <c r="C80" i="10" s="1"/>
  <c r="C82" i="10" s="1"/>
  <c r="C91" i="10"/>
  <c r="C83" i="10" s="1"/>
  <c r="H87" i="10"/>
  <c r="I175" i="4"/>
  <c r="I174" i="4"/>
  <c r="I236" i="3"/>
  <c r="C84" i="10" l="1"/>
  <c r="C217" i="6"/>
  <c r="I235" i="3" l="1"/>
  <c r="I234" i="3"/>
  <c r="C234" i="3"/>
  <c r="H242" i="3"/>
  <c r="I242" i="3" l="1"/>
  <c r="C233" i="3" s="1"/>
  <c r="C235" i="3" s="1"/>
  <c r="H201" i="6" l="1"/>
  <c r="I222" i="3" l="1"/>
  <c r="C175" i="4" l="1"/>
  <c r="H184" i="4"/>
  <c r="I184" i="4"/>
  <c r="C173" i="4" s="1"/>
  <c r="C174" i="4" s="1"/>
  <c r="H226" i="3"/>
  <c r="C228" i="3"/>
  <c r="C222" i="3" s="1"/>
  <c r="I226" i="3"/>
  <c r="C221" i="3" s="1"/>
  <c r="C199" i="1"/>
  <c r="C177" i="1" s="1"/>
  <c r="H189" i="1"/>
  <c r="I189" i="1"/>
  <c r="C174" i="1" s="1"/>
  <c r="C176" i="1" s="1"/>
  <c r="C191" i="2"/>
  <c r="C175" i="2" s="1"/>
  <c r="F189" i="2"/>
  <c r="H186" i="2"/>
  <c r="I186" i="2"/>
  <c r="C172" i="2" s="1"/>
  <c r="C174" i="2" s="1"/>
  <c r="H131" i="5"/>
  <c r="C139" i="5"/>
  <c r="C132" i="5" s="1"/>
  <c r="I131" i="5"/>
  <c r="C129" i="5" s="1"/>
  <c r="C131" i="5" s="1"/>
  <c r="C223" i="3" l="1"/>
  <c r="C176" i="4"/>
  <c r="C178" i="1"/>
  <c r="C176" i="2"/>
  <c r="C177" i="2" s="1"/>
  <c r="C133" i="5"/>
  <c r="I121" i="5"/>
  <c r="H166" i="2" l="1"/>
  <c r="I166" i="2"/>
  <c r="H122" i="5"/>
  <c r="C126" i="5"/>
  <c r="C121" i="5" s="1"/>
  <c r="I122" i="5"/>
  <c r="C118" i="5" s="1"/>
  <c r="C120" i="5" s="1"/>
  <c r="I70" i="10"/>
  <c r="I72" i="10" s="1"/>
  <c r="C69" i="10" s="1"/>
  <c r="C71" i="10" s="1"/>
  <c r="H72" i="10"/>
  <c r="C77" i="10"/>
  <c r="C72" i="10" s="1"/>
  <c r="I164" i="4"/>
  <c r="I163" i="4"/>
  <c r="H166" i="4"/>
  <c r="C169" i="4"/>
  <c r="C164" i="4" s="1"/>
  <c r="C210" i="6"/>
  <c r="C202" i="6" s="1"/>
  <c r="H203" i="6"/>
  <c r="C199" i="6" s="1"/>
  <c r="C201" i="6" s="1"/>
  <c r="I166" i="4" l="1"/>
  <c r="C162" i="4" s="1"/>
  <c r="C163" i="4" s="1"/>
  <c r="C165" i="4" s="1"/>
  <c r="C122" i="5"/>
  <c r="C73" i="10"/>
  <c r="C203" i="6"/>
  <c r="C169" i="2" l="1"/>
  <c r="C164" i="2" s="1"/>
  <c r="C161" i="2"/>
  <c r="C163" i="2" s="1"/>
  <c r="C165" i="2" l="1"/>
  <c r="C172" i="7"/>
  <c r="C145" i="7" s="1"/>
  <c r="C143" i="7"/>
  <c r="C144" i="7" s="1"/>
  <c r="C146" i="7" l="1"/>
  <c r="C156" i="4"/>
  <c r="I156" i="4"/>
  <c r="I155" i="4"/>
  <c r="F156" i="2" l="1"/>
  <c r="I129" i="7" l="1"/>
  <c r="I154" i="4"/>
  <c r="I153" i="4"/>
  <c r="I152" i="4"/>
  <c r="I213" i="3"/>
  <c r="I218" i="3" s="1"/>
  <c r="C212" i="3" s="1"/>
  <c r="C218" i="3"/>
  <c r="C213" i="3" s="1"/>
  <c r="H218" i="3"/>
  <c r="H188" i="6"/>
  <c r="H187" i="6"/>
  <c r="H186" i="6"/>
  <c r="C214" i="3" l="1"/>
  <c r="C33" i="16"/>
  <c r="C46" i="13" l="1"/>
  <c r="I41" i="13"/>
  <c r="C36" i="13" s="1"/>
  <c r="C38" i="13" s="1"/>
  <c r="H41" i="13"/>
  <c r="C39" i="13"/>
  <c r="C40" i="13" l="1"/>
  <c r="I61" i="10" l="1"/>
  <c r="I155" i="1"/>
  <c r="I126" i="7" l="1"/>
  <c r="I125" i="7"/>
  <c r="I124" i="7"/>
  <c r="I123" i="7"/>
  <c r="I59" i="10" l="1"/>
  <c r="I58" i="10"/>
  <c r="I57" i="10"/>
  <c r="C196" i="6"/>
  <c r="C188" i="6" s="1"/>
  <c r="H189" i="6"/>
  <c r="C185" i="6" s="1"/>
  <c r="C187" i="6" s="1"/>
  <c r="H175" i="6"/>
  <c r="H174" i="6"/>
  <c r="H173" i="6"/>
  <c r="I108" i="5"/>
  <c r="I109" i="5"/>
  <c r="I107" i="5"/>
  <c r="H114" i="5"/>
  <c r="C114" i="5"/>
  <c r="C109" i="5" s="1"/>
  <c r="I154" i="1"/>
  <c r="I151" i="4"/>
  <c r="I150" i="4"/>
  <c r="H158" i="4"/>
  <c r="C151" i="4"/>
  <c r="I203" i="3"/>
  <c r="I202" i="3"/>
  <c r="I201" i="3"/>
  <c r="C207" i="3"/>
  <c r="C201" i="3" s="1"/>
  <c r="H209" i="3"/>
  <c r="I141" i="2"/>
  <c r="C156" i="2"/>
  <c r="I209" i="3" l="1"/>
  <c r="C200" i="3" s="1"/>
  <c r="C202" i="3" s="1"/>
  <c r="I158" i="4"/>
  <c r="C149" i="4" s="1"/>
  <c r="C150" i="4" s="1"/>
  <c r="C152" i="4" s="1"/>
  <c r="I114" i="5"/>
  <c r="C106" i="5" s="1"/>
  <c r="C108" i="5" s="1"/>
  <c r="C110" i="5" s="1"/>
  <c r="C189" i="6"/>
  <c r="H172" i="6" l="1"/>
  <c r="H171" i="6" l="1"/>
  <c r="H170" i="6"/>
  <c r="H169" i="6" l="1"/>
  <c r="I187" i="3" l="1"/>
  <c r="I186" i="3"/>
  <c r="I183" i="3" l="1"/>
  <c r="I184" i="3"/>
  <c r="I182" i="3"/>
  <c r="C138" i="7" l="1"/>
  <c r="C145" i="4" l="1"/>
  <c r="C192" i="3" l="1"/>
  <c r="C182" i="3" s="1"/>
  <c r="H190" i="3"/>
  <c r="I190" i="3"/>
  <c r="C181" i="3" s="1"/>
  <c r="H176" i="3"/>
  <c r="I173" i="3"/>
  <c r="I172" i="3"/>
  <c r="I128" i="3"/>
  <c r="I127" i="3"/>
  <c r="C183" i="3" l="1"/>
  <c r="C63" i="10"/>
  <c r="C58" i="10" s="1"/>
  <c r="H66" i="10"/>
  <c r="I66" i="10"/>
  <c r="C55" i="10" s="1"/>
  <c r="C57" i="10" s="1"/>
  <c r="I139" i="2"/>
  <c r="C59" i="10" l="1"/>
  <c r="C141" i="2"/>
  <c r="H149" i="2"/>
  <c r="I149" i="2"/>
  <c r="C138" i="2" s="1"/>
  <c r="C140" i="2" s="1"/>
  <c r="C142" i="2" l="1"/>
  <c r="C143" i="2" s="1"/>
  <c r="C178" i="3"/>
  <c r="I171" i="3" l="1"/>
  <c r="C168" i="3"/>
  <c r="C15" i="3"/>
  <c r="C5" i="3" s="1"/>
  <c r="H16" i="3"/>
  <c r="C2" i="3" s="1"/>
  <c r="H32" i="3"/>
  <c r="C20" i="3" s="1"/>
  <c r="C33" i="3"/>
  <c r="C23" i="3" s="1"/>
  <c r="I38" i="3"/>
  <c r="I39" i="3"/>
  <c r="C40" i="3"/>
  <c r="I40" i="3"/>
  <c r="I41" i="3"/>
  <c r="I42" i="3"/>
  <c r="I43" i="3"/>
  <c r="I44" i="3"/>
  <c r="H45" i="3"/>
  <c r="C37" i="3" s="1"/>
  <c r="I49" i="3"/>
  <c r="I50" i="3"/>
  <c r="I51" i="3"/>
  <c r="I52" i="3"/>
  <c r="I53" i="3"/>
  <c r="C54" i="3"/>
  <c r="C49" i="3" s="1"/>
  <c r="I54" i="3"/>
  <c r="H55" i="3"/>
  <c r="I69" i="3"/>
  <c r="I70" i="3"/>
  <c r="I71" i="3"/>
  <c r="I72" i="3"/>
  <c r="I73" i="3"/>
  <c r="I74" i="3"/>
  <c r="I75" i="3"/>
  <c r="I76" i="3"/>
  <c r="I77" i="3"/>
  <c r="I78" i="3"/>
  <c r="H79" i="3"/>
  <c r="C80" i="3"/>
  <c r="C69" i="3" s="1"/>
  <c r="I91" i="3"/>
  <c r="I92" i="3"/>
  <c r="C95" i="3"/>
  <c r="C90" i="3" s="1"/>
  <c r="H96" i="3"/>
  <c r="I102" i="3"/>
  <c r="I103" i="3"/>
  <c r="I104" i="3"/>
  <c r="I105" i="3"/>
  <c r="I106" i="3"/>
  <c r="I107" i="3"/>
  <c r="I108" i="3"/>
  <c r="I109" i="3"/>
  <c r="I110" i="3"/>
  <c r="I111" i="3"/>
  <c r="H113" i="3"/>
  <c r="C114" i="3"/>
  <c r="C102" i="3" s="1"/>
  <c r="I124" i="3"/>
  <c r="I125" i="3"/>
  <c r="I126" i="3"/>
  <c r="H131" i="3"/>
  <c r="C132" i="3"/>
  <c r="C124" i="3" s="1"/>
  <c r="I135" i="3"/>
  <c r="I136" i="3"/>
  <c r="I137" i="3"/>
  <c r="I138" i="3"/>
  <c r="I139" i="3"/>
  <c r="C141" i="3"/>
  <c r="C135" i="3" s="1"/>
  <c r="H142" i="3"/>
  <c r="I148" i="3"/>
  <c r="I149" i="3"/>
  <c r="C152" i="3"/>
  <c r="C146" i="3" s="1"/>
  <c r="H153" i="3"/>
  <c r="I168" i="3"/>
  <c r="I169" i="3"/>
  <c r="I176" i="3" l="1"/>
  <c r="C167" i="3" s="1"/>
  <c r="C169" i="3" s="1"/>
  <c r="I142" i="3"/>
  <c r="C134" i="3" s="1"/>
  <c r="C136" i="3" s="1"/>
  <c r="I96" i="3"/>
  <c r="C89" i="3" s="1"/>
  <c r="C91" i="3" s="1"/>
  <c r="I153" i="3"/>
  <c r="C145" i="3" s="1"/>
  <c r="C147" i="3" s="1"/>
  <c r="I79" i="3"/>
  <c r="C68" i="3" s="1"/>
  <c r="C70" i="3" s="1"/>
  <c r="I55" i="3"/>
  <c r="C48" i="3" s="1"/>
  <c r="C50" i="3" s="1"/>
  <c r="I131" i="3"/>
  <c r="C123" i="3" s="1"/>
  <c r="C125" i="3" s="1"/>
  <c r="I45" i="3"/>
  <c r="I113" i="3"/>
  <c r="C101" i="3" s="1"/>
  <c r="C103" i="3" s="1"/>
  <c r="C38" i="3"/>
  <c r="C39" i="3" s="1"/>
  <c r="C41" i="3" s="1"/>
  <c r="C21" i="3"/>
  <c r="C22" i="3" s="1"/>
  <c r="C24" i="3" s="1"/>
  <c r="C3" i="3"/>
  <c r="C4" i="3" s="1"/>
  <c r="C6" i="3" s="1"/>
  <c r="C21" i="16"/>
  <c r="C52" i="10" l="1"/>
  <c r="C83" i="5" l="1"/>
  <c r="I137" i="4"/>
  <c r="C179" i="6" l="1"/>
  <c r="C171" i="6" s="1"/>
  <c r="H179" i="6"/>
  <c r="C168" i="6" s="1"/>
  <c r="C170" i="6" s="1"/>
  <c r="I92" i="5"/>
  <c r="I91" i="5"/>
  <c r="I90" i="5"/>
  <c r="I89" i="5"/>
  <c r="I88" i="5"/>
  <c r="I87" i="5"/>
  <c r="I86" i="5"/>
  <c r="I47" i="10"/>
  <c r="I151" i="1"/>
  <c r="I150" i="1"/>
  <c r="C170" i="1"/>
  <c r="C153" i="1" s="1"/>
  <c r="H160" i="1"/>
  <c r="I46" i="10"/>
  <c r="I45" i="10"/>
  <c r="I136" i="4"/>
  <c r="I160" i="1" l="1"/>
  <c r="C150" i="1" s="1"/>
  <c r="C152" i="1" s="1"/>
  <c r="C154" i="1" s="1"/>
  <c r="C172" i="6"/>
  <c r="C135" i="4"/>
  <c r="H144" i="4"/>
  <c r="I144" i="4"/>
  <c r="C133" i="4" s="1"/>
  <c r="C134" i="4" s="1"/>
  <c r="I131" i="2"/>
  <c r="I126" i="2"/>
  <c r="C136" i="4" l="1"/>
  <c r="I98" i="7" l="1"/>
  <c r="I99" i="7"/>
  <c r="I46" i="7"/>
  <c r="I117" i="7" l="1"/>
  <c r="I116" i="7" l="1"/>
  <c r="H158" i="6"/>
  <c r="H157" i="6"/>
  <c r="H156" i="6"/>
  <c r="H155" i="6"/>
  <c r="H154" i="6"/>
  <c r="I125" i="4"/>
  <c r="C135" i="2" l="1"/>
  <c r="C128" i="2" s="1"/>
  <c r="I132" i="2"/>
  <c r="C125" i="2" s="1"/>
  <c r="C127" i="2" s="1"/>
  <c r="H132" i="2"/>
  <c r="C129" i="2" l="1"/>
  <c r="I85" i="5"/>
  <c r="H153" i="6"/>
  <c r="I83" i="5"/>
  <c r="I84" i="5"/>
  <c r="I82" i="5"/>
  <c r="C44" i="10"/>
  <c r="H50" i="10"/>
  <c r="I50" i="10"/>
  <c r="C41" i="10" s="1"/>
  <c r="C43" i="10" s="1"/>
  <c r="I122" i="4"/>
  <c r="I121" i="4"/>
  <c r="C45" i="10" l="1"/>
  <c r="I124" i="1" l="1"/>
  <c r="I123" i="1"/>
  <c r="I122" i="1"/>
  <c r="H103" i="5" l="1"/>
  <c r="H63" i="5"/>
  <c r="I74" i="5" l="1"/>
  <c r="I121" i="1"/>
  <c r="I113" i="2"/>
  <c r="I120" i="1"/>
  <c r="I119" i="1"/>
  <c r="I111" i="2"/>
  <c r="I110" i="2"/>
  <c r="I118" i="1" l="1"/>
  <c r="I73" i="5"/>
  <c r="I120" i="4"/>
  <c r="I30" i="10"/>
  <c r="C162" i="6" l="1"/>
  <c r="C155" i="6" s="1"/>
  <c r="H159" i="6"/>
  <c r="H160" i="6" s="1"/>
  <c r="C152" i="6" s="1"/>
  <c r="C154" i="6" s="1"/>
  <c r="C156" i="6" l="1"/>
  <c r="I72" i="5"/>
  <c r="I71" i="5"/>
  <c r="I117" i="1"/>
  <c r="I116" i="1"/>
  <c r="I29" i="10"/>
  <c r="C129" i="4" l="1"/>
  <c r="C121" i="4" s="1"/>
  <c r="H128" i="4"/>
  <c r="I128" i="4"/>
  <c r="C119" i="4" s="1"/>
  <c r="C120" i="4" s="1"/>
  <c r="H138" i="7"/>
  <c r="C117" i="7"/>
  <c r="I138" i="7"/>
  <c r="C115" i="7" s="1"/>
  <c r="C116" i="7" s="1"/>
  <c r="F121" i="2"/>
  <c r="C122" i="4" l="1"/>
  <c r="C118" i="7"/>
  <c r="I110" i="4" l="1"/>
  <c r="I108" i="4"/>
  <c r="H141" i="6" l="1"/>
  <c r="H137" i="6"/>
  <c r="H138" i="6"/>
  <c r="C146" i="6"/>
  <c r="C139" i="6" s="1"/>
  <c r="H143" i="6"/>
  <c r="H140" i="6"/>
  <c r="H139" i="6"/>
  <c r="H144" i="6" l="1"/>
  <c r="C136" i="6" s="1"/>
  <c r="C138" i="6" s="1"/>
  <c r="C140" i="6" s="1"/>
  <c r="I97" i="7" l="1"/>
  <c r="C136" i="1" l="1"/>
  <c r="C118" i="1" s="1"/>
  <c r="H126" i="1"/>
  <c r="C115" i="1" s="1"/>
  <c r="C117" i="1" s="1"/>
  <c r="I126" i="1"/>
  <c r="H47" i="8"/>
  <c r="C27" i="8" s="1"/>
  <c r="C36" i="8"/>
  <c r="C30" i="8"/>
  <c r="C38" i="10"/>
  <c r="C28" i="10" s="1"/>
  <c r="H37" i="10"/>
  <c r="I37" i="10"/>
  <c r="C25" i="10" s="1"/>
  <c r="C27" i="10" s="1"/>
  <c r="C119" i="1" l="1"/>
  <c r="C28" i="8"/>
  <c r="C29" i="8" s="1"/>
  <c r="C31" i="8" s="1"/>
  <c r="C29" i="10"/>
  <c r="H109" i="7" l="1"/>
  <c r="C109" i="7"/>
  <c r="C95" i="7" s="1"/>
  <c r="I109" i="7"/>
  <c r="C93" i="7" s="1"/>
  <c r="C94" i="7" s="1"/>
  <c r="I107" i="2"/>
  <c r="C71" i="5"/>
  <c r="I103" i="5"/>
  <c r="C68" i="5" s="1"/>
  <c r="C70" i="5" s="1"/>
  <c r="C96" i="7" l="1"/>
  <c r="C72" i="5"/>
  <c r="C116" i="4"/>
  <c r="C108" i="4" s="1"/>
  <c r="H115" i="4"/>
  <c r="I115" i="4"/>
  <c r="C106" i="4" s="1"/>
  <c r="C107" i="4" s="1"/>
  <c r="C109" i="4" l="1"/>
  <c r="C110" i="4" s="1"/>
  <c r="H122" i="6"/>
  <c r="H123" i="6"/>
  <c r="H124" i="6"/>
  <c r="H121" i="6"/>
  <c r="C130" i="6"/>
  <c r="C123" i="6" s="1"/>
  <c r="H126" i="6"/>
  <c r="H127" i="6" l="1"/>
  <c r="C120" i="6" s="1"/>
  <c r="C122" i="6" s="1"/>
  <c r="C124" i="6" s="1"/>
  <c r="M6" i="4" l="1"/>
  <c r="C103" i="4"/>
  <c r="I99" i="4"/>
  <c r="I96" i="4" l="1"/>
  <c r="H14" i="10" l="1"/>
  <c r="C122" i="2"/>
  <c r="C108" i="2" s="1"/>
  <c r="H118" i="2"/>
  <c r="I118" i="2"/>
  <c r="C105" i="2" s="1"/>
  <c r="C107" i="2" s="1"/>
  <c r="I61" i="5"/>
  <c r="I11" i="10"/>
  <c r="C109" i="2" l="1"/>
  <c r="C110" i="2" s="1"/>
  <c r="I60" i="5" l="1"/>
  <c r="I59" i="5"/>
  <c r="I58" i="5" l="1"/>
  <c r="H102" i="4" l="1"/>
  <c r="C97" i="4"/>
  <c r="I102" i="4"/>
  <c r="C95" i="4" s="1"/>
  <c r="C96" i="4" s="1"/>
  <c r="C98" i="4" l="1"/>
  <c r="I85" i="4"/>
  <c r="F102" i="2" l="1"/>
  <c r="I4" i="13" l="1"/>
  <c r="C22" i="10" l="1"/>
  <c r="H23" i="13"/>
  <c r="C20" i="13" s="1"/>
  <c r="C30" i="13"/>
  <c r="I23" i="13"/>
  <c r="C23" i="13"/>
  <c r="I89" i="1"/>
  <c r="C22" i="13" l="1"/>
  <c r="C24" i="13" s="1"/>
  <c r="I56" i="5" l="1"/>
  <c r="I57" i="5"/>
  <c r="I10" i="10"/>
  <c r="I9" i="10"/>
  <c r="I84" i="4"/>
  <c r="I8" i="10"/>
  <c r="I78" i="7"/>
  <c r="I7" i="10"/>
  <c r="I6" i="10"/>
  <c r="I55" i="5"/>
  <c r="I54" i="5"/>
  <c r="I51" i="5"/>
  <c r="C19" i="10"/>
  <c r="C5" i="10" s="1"/>
  <c r="I73" i="7"/>
  <c r="I82" i="4"/>
  <c r="I14" i="10" l="1"/>
  <c r="C2" i="10" s="1"/>
  <c r="C4" i="10" s="1"/>
  <c r="C6" i="10" s="1"/>
  <c r="C7" i="10" s="1"/>
  <c r="I88" i="1" l="1"/>
  <c r="I6" i="13"/>
  <c r="I87" i="1"/>
  <c r="I86" i="1"/>
  <c r="C104" i="1"/>
  <c r="C89" i="1" s="1"/>
  <c r="H96" i="1"/>
  <c r="C86" i="1" s="1"/>
  <c r="I72" i="7"/>
  <c r="I5" i="13"/>
  <c r="I13" i="13" s="1"/>
  <c r="C2" i="13" s="1"/>
  <c r="C89" i="4"/>
  <c r="C82" i="4" s="1"/>
  <c r="I81" i="4"/>
  <c r="I89" i="4" s="1"/>
  <c r="C80" i="4" s="1"/>
  <c r="H89" i="4"/>
  <c r="I71" i="7"/>
  <c r="I95" i="2"/>
  <c r="H86" i="7"/>
  <c r="C86" i="7"/>
  <c r="C72" i="7" s="1"/>
  <c r="I49" i="5"/>
  <c r="I63" i="5" s="1"/>
  <c r="I86" i="7" l="1"/>
  <c r="C70" i="7" s="1"/>
  <c r="C71" i="7" s="1"/>
  <c r="C73" i="7" s="1"/>
  <c r="I96" i="1"/>
  <c r="C88" i="1"/>
  <c r="C90" i="1" s="1"/>
  <c r="C109" i="1" s="1"/>
  <c r="C81" i="4"/>
  <c r="C83" i="4" s="1"/>
  <c r="H106" i="6"/>
  <c r="H107" i="6"/>
  <c r="H105" i="6"/>
  <c r="C113" i="6" l="1"/>
  <c r="C107" i="6" s="1"/>
  <c r="H110" i="6"/>
  <c r="H111" i="6" s="1"/>
  <c r="C104" i="6" s="1"/>
  <c r="C106" i="6" s="1"/>
  <c r="C108" i="6" l="1"/>
  <c r="C7" i="16" l="1"/>
  <c r="I93" i="2" l="1"/>
  <c r="I55" i="7"/>
  <c r="I58" i="7" s="1"/>
  <c r="C54" i="7" s="1"/>
  <c r="C55" i="7" s="1"/>
  <c r="H58" i="7"/>
  <c r="C63" i="7"/>
  <c r="C56" i="7" s="1"/>
  <c r="C57" i="7" l="1"/>
  <c r="C58" i="7" s="1"/>
  <c r="H92" i="6" l="1"/>
  <c r="H93" i="6"/>
  <c r="H94" i="6"/>
  <c r="H91" i="6"/>
  <c r="C99" i="6"/>
  <c r="C93" i="6" s="1"/>
  <c r="H96" i="6"/>
  <c r="H97" i="6" l="1"/>
  <c r="C90" i="6" s="1"/>
  <c r="C92" i="6" s="1"/>
  <c r="C94" i="6" s="1"/>
  <c r="I63" i="4"/>
  <c r="I62" i="4"/>
  <c r="K73" i="4" l="1"/>
  <c r="C42" i="5" l="1"/>
  <c r="C57" i="5"/>
  <c r="C45" i="5" s="1"/>
  <c r="C70" i="4"/>
  <c r="C62" i="4" s="1"/>
  <c r="H67" i="4"/>
  <c r="C102" i="2"/>
  <c r="I86" i="2"/>
  <c r="C44" i="5" l="1"/>
  <c r="C46" i="5" s="1"/>
  <c r="C48" i="5" s="1"/>
  <c r="I67" i="4"/>
  <c r="C60" i="4" s="1"/>
  <c r="C61" i="4" s="1"/>
  <c r="C63" i="4" s="1"/>
  <c r="K56" i="4"/>
  <c r="C88" i="2" l="1"/>
  <c r="H98" i="2"/>
  <c r="I98" i="2"/>
  <c r="C85" i="2" s="1"/>
  <c r="C87" i="2" s="1"/>
  <c r="C89" i="2" l="1"/>
  <c r="C90" i="2" s="1"/>
  <c r="L77" i="1"/>
  <c r="I78" i="1" s="1"/>
  <c r="I80" i="1" s="1"/>
  <c r="I63" i="1"/>
  <c r="I64" i="1"/>
  <c r="I65" i="1"/>
  <c r="I66" i="1"/>
  <c r="I67" i="1"/>
  <c r="I68" i="1"/>
  <c r="I69" i="1"/>
  <c r="H70" i="1"/>
  <c r="C47" i="7"/>
  <c r="I43" i="7"/>
  <c r="I37" i="5" l="1"/>
  <c r="C80" i="2" l="1"/>
  <c r="C73" i="2" s="1"/>
  <c r="C38" i="7"/>
  <c r="C56" i="4"/>
  <c r="C46" i="4" s="1"/>
  <c r="I74" i="2"/>
  <c r="H75" i="2"/>
  <c r="I73" i="2"/>
  <c r="I72" i="2"/>
  <c r="I62" i="1"/>
  <c r="I70" i="1" s="1"/>
  <c r="C62" i="1" s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8" i="5"/>
  <c r="I3" i="5"/>
  <c r="H83" i="6"/>
  <c r="C83" i="6"/>
  <c r="C76" i="6" s="1"/>
  <c r="H82" i="6"/>
  <c r="H81" i="6"/>
  <c r="H80" i="6"/>
  <c r="H79" i="6"/>
  <c r="H78" i="6"/>
  <c r="H77" i="6"/>
  <c r="H76" i="6"/>
  <c r="H75" i="6"/>
  <c r="H74" i="6"/>
  <c r="I45" i="7"/>
  <c r="I44" i="7"/>
  <c r="I42" i="7"/>
  <c r="I41" i="7"/>
  <c r="I40" i="7"/>
  <c r="I39" i="7"/>
  <c r="I38" i="7"/>
  <c r="I37" i="7"/>
  <c r="I46" i="4"/>
  <c r="I47" i="4"/>
  <c r="I48" i="4"/>
  <c r="I45" i="4"/>
  <c r="H50" i="4"/>
  <c r="I47" i="7" l="1"/>
  <c r="C36" i="7" s="1"/>
  <c r="C37" i="7" s="1"/>
  <c r="C39" i="7" s="1"/>
  <c r="C40" i="7" s="1"/>
  <c r="I75" i="2"/>
  <c r="C71" i="2" s="1"/>
  <c r="I39" i="5"/>
  <c r="H84" i="6"/>
  <c r="C73" i="6" s="1"/>
  <c r="C75" i="6" s="1"/>
  <c r="C77" i="6" s="1"/>
  <c r="I50" i="4"/>
  <c r="C44" i="4" s="1"/>
  <c r="C45" i="4" s="1"/>
  <c r="C47" i="4" s="1"/>
  <c r="C72" i="2" l="1"/>
  <c r="C74" i="2" s="1"/>
  <c r="H57" i="6" l="1"/>
  <c r="H58" i="6"/>
  <c r="H59" i="6"/>
  <c r="H60" i="6"/>
  <c r="H61" i="6"/>
  <c r="H62" i="6"/>
  <c r="H63" i="6"/>
  <c r="H64" i="6"/>
  <c r="H65" i="6"/>
  <c r="H56" i="6"/>
  <c r="H66" i="6" l="1"/>
  <c r="C55" i="6" s="1"/>
  <c r="I60" i="2" l="1"/>
  <c r="I62" i="2"/>
  <c r="I63" i="2"/>
  <c r="I64" i="2"/>
  <c r="I59" i="2"/>
  <c r="C66" i="2"/>
  <c r="C61" i="2" s="1"/>
  <c r="H65" i="2"/>
  <c r="I65" i="2" l="1"/>
  <c r="C58" i="2" s="1"/>
  <c r="C60" i="2" s="1"/>
  <c r="C62" i="2" s="1"/>
  <c r="I39" i="4"/>
  <c r="I30" i="4"/>
  <c r="I31" i="4"/>
  <c r="I29" i="4"/>
  <c r="H13" i="13" l="1"/>
  <c r="C13" i="13"/>
  <c r="C5" i="13" s="1"/>
  <c r="H34" i="4"/>
  <c r="C34" i="4"/>
  <c r="C28" i="4" s="1"/>
  <c r="C4" i="13" l="1"/>
  <c r="C6" i="13" s="1"/>
  <c r="C65" i="6"/>
  <c r="C58" i="6" s="1"/>
  <c r="C81" i="1"/>
  <c r="C65" i="1" s="1"/>
  <c r="C57" i="6" l="1"/>
  <c r="C59" i="6" s="1"/>
  <c r="C64" i="1"/>
  <c r="C66" i="1" s="1"/>
  <c r="C67" i="1" s="1"/>
  <c r="C108" i="1" l="1"/>
  <c r="C111" i="1" s="1"/>
  <c r="C140" i="1"/>
  <c r="H26" i="1"/>
  <c r="C20" i="1" s="1"/>
  <c r="C120" i="1" l="1"/>
  <c r="C142" i="1" s="1"/>
  <c r="C141" i="1"/>
  <c r="C51" i="1"/>
  <c r="C144" i="1" l="1"/>
  <c r="H30" i="7"/>
  <c r="C19" i="7" s="1"/>
  <c r="C20" i="7" s="1"/>
  <c r="C30" i="7"/>
  <c r="C22" i="7" s="1"/>
  <c r="C21" i="7" l="1"/>
  <c r="C23" i="7" s="1"/>
  <c r="L12" i="1" l="1"/>
  <c r="L13" i="1" l="1"/>
  <c r="L14" i="1" s="1"/>
  <c r="L44" i="1"/>
  <c r="K46" i="1" l="1"/>
  <c r="K47" i="1" s="1"/>
  <c r="C39" i="1" s="1"/>
  <c r="C43" i="6"/>
  <c r="C51" i="6"/>
  <c r="C46" i="6" s="1"/>
  <c r="C44" i="6" l="1"/>
  <c r="C45" i="6" s="1"/>
  <c r="C47" i="6" s="1"/>
  <c r="C42" i="1"/>
  <c r="C40" i="1" l="1"/>
  <c r="C41" i="1" s="1"/>
  <c r="C43" i="1" s="1"/>
  <c r="C57" i="1" s="1"/>
  <c r="C40" i="6"/>
  <c r="C34" i="6" s="1"/>
  <c r="C18" i="5"/>
  <c r="H23" i="4"/>
  <c r="C15" i="4" s="1"/>
  <c r="C16" i="4" s="1"/>
  <c r="C23" i="4"/>
  <c r="C18" i="4" s="1"/>
  <c r="C53" i="2"/>
  <c r="C39" i="2" s="1"/>
  <c r="H46" i="2"/>
  <c r="C36" i="2" s="1"/>
  <c r="C36" i="1"/>
  <c r="C17" i="4" l="1"/>
  <c r="C19" i="4" s="1"/>
  <c r="C37" i="2"/>
  <c r="C38" i="2" s="1"/>
  <c r="C40" i="2" s="1"/>
  <c r="H15" i="7" l="1"/>
  <c r="C2" i="7" s="1"/>
  <c r="H12" i="4"/>
  <c r="C2" i="4" s="1"/>
  <c r="H27" i="2"/>
  <c r="C19" i="2" s="1"/>
  <c r="H23" i="8" l="1"/>
  <c r="C3" i="8" s="1"/>
  <c r="C4" i="8" s="1"/>
  <c r="C12" i="8"/>
  <c r="C6" i="8" s="1"/>
  <c r="C24" i="6"/>
  <c r="C18" i="6" s="1"/>
  <c r="C15" i="6"/>
  <c r="C5" i="8" l="1"/>
  <c r="C7" i="8" s="1"/>
  <c r="C16" i="6"/>
  <c r="C17" i="6" s="1"/>
  <c r="C19" i="6" s="1"/>
  <c r="C32" i="2" l="1"/>
  <c r="C22" i="2" s="1"/>
  <c r="C20" i="2"/>
  <c r="C21" i="2" l="1"/>
  <c r="C23" i="2" s="1"/>
  <c r="C23" i="1"/>
  <c r="H39" i="5" l="1"/>
  <c r="C21" i="1"/>
  <c r="C22" i="1" l="1"/>
  <c r="C24" i="1" s="1"/>
  <c r="C56" i="1" s="1"/>
  <c r="C2" i="6" l="1"/>
  <c r="C16" i="7" l="1"/>
  <c r="C5" i="7" s="1"/>
  <c r="C3" i="7"/>
  <c r="C11" i="6"/>
  <c r="C5" i="6" s="1"/>
  <c r="C3" i="6"/>
  <c r="C5" i="5"/>
  <c r="C2" i="5"/>
  <c r="C3" i="5" s="1"/>
  <c r="C12" i="4"/>
  <c r="C5" i="4" s="1"/>
  <c r="F12" i="2"/>
  <c r="C16" i="2"/>
  <c r="C5" i="2" s="1"/>
  <c r="H7" i="2"/>
  <c r="C2" i="2" s="1"/>
  <c r="C3" i="2" s="1"/>
  <c r="C4" i="7" l="1"/>
  <c r="C6" i="7" s="1"/>
  <c r="C4" i="6"/>
  <c r="C6" i="6" s="1"/>
  <c r="C4" i="5"/>
  <c r="C6" i="5" s="1"/>
  <c r="C3" i="4"/>
  <c r="C4" i="4" s="1"/>
  <c r="C6" i="4" s="1"/>
  <c r="C4" i="2"/>
  <c r="C6" i="2" s="1"/>
  <c r="C7" i="2" s="1"/>
  <c r="F10" i="1"/>
  <c r="C9" i="1" s="1"/>
  <c r="L16" i="1" l="1"/>
  <c r="C6" i="1" s="1"/>
  <c r="C7" i="1" s="1"/>
  <c r="C8" i="1" s="1"/>
  <c r="C10" i="1" s="1"/>
  <c r="C55" i="1" s="1"/>
  <c r="C58" i="1" s="1"/>
  <c r="C31" i="6" l="1"/>
  <c r="C32" i="6" l="1"/>
  <c r="C33" i="6" s="1"/>
  <c r="C35" i="6" s="1"/>
  <c r="I34" i="4"/>
  <c r="C26" i="4" s="1"/>
  <c r="C27" i="4" s="1"/>
  <c r="C29" i="4" s="1"/>
  <c r="C257" i="1" l="1"/>
  <c r="C240" i="1" s="1"/>
  <c r="C21" i="22"/>
  <c r="C6" i="22"/>
  <c r="C7" i="22" s="1"/>
  <c r="C241" i="1" l="1"/>
  <c r="C274" i="1" s="1"/>
  <c r="C287" i="1" s="1"/>
  <c r="C270" i="1" s="1"/>
  <c r="C271" i="1" s="1"/>
  <c r="B244" i="1" s="1"/>
</calcChain>
</file>

<file path=xl/sharedStrings.xml><?xml version="1.0" encoding="utf-8"?>
<sst xmlns="http://schemas.openxmlformats.org/spreadsheetml/2006/main" count="4336" uniqueCount="708">
  <si>
    <t>PAGO UNILEVER</t>
  </si>
  <si>
    <t xml:space="preserve">JUNIO </t>
  </si>
  <si>
    <t>MONTO</t>
  </si>
  <si>
    <t>FECHA</t>
  </si>
  <si>
    <t>RUTA</t>
  </si>
  <si>
    <t>CLIENTE</t>
  </si>
  <si>
    <t>MANIFIESTO</t>
  </si>
  <si>
    <t>PLACA</t>
  </si>
  <si>
    <t>CHOFER</t>
  </si>
  <si>
    <t>FLETE NETO  DE LA BITACORA </t>
  </si>
  <si>
    <t>FLETE -1% PARA EL LLENADO DE LA FACTURA </t>
  </si>
  <si>
    <t>GUAYAQUIL</t>
  </si>
  <si>
    <t>EL ROSADO</t>
  </si>
  <si>
    <t>GBP3078</t>
  </si>
  <si>
    <t>JUAN ABRIL</t>
  </si>
  <si>
    <t>QUALA</t>
  </si>
  <si>
    <t>TIA</t>
  </si>
  <si>
    <t>DIFARE</t>
  </si>
  <si>
    <t>QUITO</t>
  </si>
  <si>
    <t> $                           1.386,00</t>
  </si>
  <si>
    <t>DSCT 4%</t>
  </si>
  <si>
    <t>TOTAL</t>
  </si>
  <si>
    <t>GASTOS</t>
  </si>
  <si>
    <t>Rt 1%</t>
  </si>
  <si>
    <t>total</t>
  </si>
  <si>
    <t>Anticipo</t>
  </si>
  <si>
    <t>total Final</t>
  </si>
  <si>
    <t>Pago chofer</t>
  </si>
  <si>
    <t>tarjeta</t>
  </si>
  <si>
    <t>adelanto</t>
  </si>
  <si>
    <t>IESS</t>
  </si>
  <si>
    <t>María Moya</t>
  </si>
  <si>
    <t>Moto</t>
  </si>
  <si>
    <t>TOTAL GASTOS</t>
  </si>
  <si>
    <t>TOTAL PAGAR</t>
  </si>
  <si>
    <t>Mensualidad 6</t>
  </si>
  <si>
    <t>SALIDA</t>
  </si>
  <si>
    <t>DESTINO</t>
  </si>
  <si>
    <t>VALOR</t>
  </si>
  <si>
    <t>PLASTICOS</t>
  </si>
  <si>
    <t>MANTA</t>
  </si>
  <si>
    <t>NESTLE</t>
  </si>
  <si>
    <t>ROSADO</t>
  </si>
  <si>
    <t>YUPI</t>
  </si>
  <si>
    <t>MENSUALIDAD JUNIO</t>
  </si>
  <si>
    <t>MARIA MOYA JUNIO</t>
  </si>
  <si>
    <t>MOTO JUNIO</t>
  </si>
  <si>
    <t>PENSION</t>
  </si>
  <si>
    <t>TERRENO JUNIO</t>
  </si>
  <si>
    <t>JUAN TARJETA</t>
  </si>
  <si>
    <t>SEBAS TARJETA</t>
  </si>
  <si>
    <t>PRESTADO NESTLE</t>
  </si>
  <si>
    <t>JUNIO 23-06-2022   CRISTIAN ABRIL</t>
  </si>
  <si>
    <t>YOBEL</t>
  </si>
  <si>
    <t>INPAECSA</t>
  </si>
  <si>
    <t>JUNIO 23-06-2022</t>
  </si>
  <si>
    <t xml:space="preserve">MULTAS </t>
  </si>
  <si>
    <t>AGRIPAC 16-06</t>
  </si>
  <si>
    <t>YUPI 17-06</t>
  </si>
  <si>
    <t>ADELANTO</t>
  </si>
  <si>
    <t>BANCO JOA</t>
  </si>
  <si>
    <t>MILTON ABRIL</t>
  </si>
  <si>
    <t xml:space="preserve">NESTLE </t>
  </si>
  <si>
    <t xml:space="preserve">PAPELESA </t>
  </si>
  <si>
    <t xml:space="preserve">ADELANTO </t>
  </si>
  <si>
    <t>UNILEVER</t>
  </si>
  <si>
    <t>HOLTRANS</t>
  </si>
  <si>
    <t>DURAN</t>
  </si>
  <si>
    <t>DETERGENTE</t>
  </si>
  <si>
    <t>TUTI</t>
  </si>
  <si>
    <t>AGRIPAC</t>
  </si>
  <si>
    <t xml:space="preserve">AGRIPAC </t>
  </si>
  <si>
    <t>PEPSICO</t>
  </si>
  <si>
    <t>FLETE NETO  DE LA BITÁCORA </t>
  </si>
  <si>
    <t>LOMAS</t>
  </si>
  <si>
    <t>GBN8358</t>
  </si>
  <si>
    <t>STALIN ABRIL</t>
  </si>
  <si>
    <t>VILLAQUIRAN</t>
  </si>
  <si>
    <t>guayaquil</t>
  </si>
  <si>
    <t>unilever</t>
  </si>
  <si>
    <t>SEMVRA</t>
  </si>
  <si>
    <t>ESTIVA NESTLE</t>
  </si>
  <si>
    <t xml:space="preserve">DISEL </t>
  </si>
  <si>
    <t xml:space="preserve"> </t>
  </si>
  <si>
    <t>FACT 06</t>
  </si>
  <si>
    <t>MENSUAL JULIO</t>
  </si>
  <si>
    <t>MARIA MOYA JUL</t>
  </si>
  <si>
    <t xml:space="preserve">MOTO </t>
  </si>
  <si>
    <t>GUIAS SIN DATOS</t>
  </si>
  <si>
    <t>LETRA CARRO</t>
  </si>
  <si>
    <t>ADELANTO  LOTE</t>
  </si>
  <si>
    <t>DAÑO AGRIPAC</t>
  </si>
  <si>
    <t>MARIA MOYA JULIO</t>
  </si>
  <si>
    <t>MOTO JULIO</t>
  </si>
  <si>
    <t>IESS JULIO</t>
  </si>
  <si>
    <t>PAGADO</t>
  </si>
  <si>
    <t>ADELANTO 100</t>
  </si>
  <si>
    <t>nestle</t>
  </si>
  <si>
    <t>ADELANTO SCANIA</t>
  </si>
  <si>
    <t>FACT 225</t>
  </si>
  <si>
    <t>FACT 330</t>
  </si>
  <si>
    <t>fact 330</t>
  </si>
  <si>
    <t xml:space="preserve">VIATICO </t>
  </si>
  <si>
    <t>DEBE</t>
  </si>
  <si>
    <t>MULTA SIN DATOS AGR</t>
  </si>
  <si>
    <t>FALTA INJUSTIFICADA CHOFER</t>
  </si>
  <si>
    <t>JULIO 12-07-2022</t>
  </si>
  <si>
    <t>FACT 134</t>
  </si>
  <si>
    <t>HB</t>
  </si>
  <si>
    <t>MENSUALIDAD JULIO</t>
  </si>
  <si>
    <t>MOTO</t>
  </si>
  <si>
    <t>IESS  JULIO</t>
  </si>
  <si>
    <t>SEMBRA</t>
  </si>
  <si>
    <t>CHOFER JULIO15-07</t>
  </si>
  <si>
    <t>fact 136</t>
  </si>
  <si>
    <t xml:space="preserve">PLASTICOS </t>
  </si>
  <si>
    <t>STO DOMINGO</t>
  </si>
  <si>
    <t>MACHALA</t>
  </si>
  <si>
    <t>PORTOVIEJO</t>
  </si>
  <si>
    <t>HUAQUILLAS</t>
  </si>
  <si>
    <t>FACT 174</t>
  </si>
  <si>
    <t>GUAY PLAS</t>
  </si>
  <si>
    <t>PAGOS PENDIENTES 14-07-2022</t>
  </si>
  <si>
    <t>JULIO 14-07-2022</t>
  </si>
  <si>
    <t>ATRASO GUIA NESTLE 29-06 4-07</t>
  </si>
  <si>
    <t>FRANKLIN ABRIL</t>
  </si>
  <si>
    <t>RECIBI CONFORME</t>
  </si>
  <si>
    <t>FIR:</t>
  </si>
  <si>
    <t>agripac</t>
  </si>
  <si>
    <t>tia</t>
  </si>
  <si>
    <t>ANTICIPO 14-07</t>
  </si>
  <si>
    <t>LOTES JULIO</t>
  </si>
  <si>
    <t>JULIO 18-07-2022</t>
  </si>
  <si>
    <t>ANTICIPO PLASTICOS 7-06</t>
  </si>
  <si>
    <t xml:space="preserve">PAGO PLAN </t>
  </si>
  <si>
    <t>CAMISAS</t>
  </si>
  <si>
    <t>rosado</t>
  </si>
  <si>
    <t>tuti</t>
  </si>
  <si>
    <t>surtitodo</t>
  </si>
  <si>
    <t xml:space="preserve">Nestle </t>
  </si>
  <si>
    <t>ESMERALDAS</t>
  </si>
  <si>
    <t>GARAJE</t>
  </si>
  <si>
    <t>SUPERMAXI</t>
  </si>
  <si>
    <t xml:space="preserve">ROSADO </t>
  </si>
  <si>
    <t>JULIO 20-07-2022</t>
  </si>
  <si>
    <t>MARCELO JARAMILLO</t>
  </si>
  <si>
    <t>CRISTIAN ABRIL</t>
  </si>
  <si>
    <t>FACT 334</t>
  </si>
  <si>
    <t>JAIME ABRIL</t>
  </si>
  <si>
    <t>FACT 001096000000138</t>
  </si>
  <si>
    <t>ESTAMBAY</t>
  </si>
  <si>
    <t>ROSADO YUPI</t>
  </si>
  <si>
    <t>COMIENZO DE MES DE JUNIO</t>
  </si>
  <si>
    <t>JULIO 26-07-2022</t>
  </si>
  <si>
    <t>MENSUAL JUNIO</t>
  </si>
  <si>
    <t>FACTURA 09</t>
  </si>
  <si>
    <t>CHEQUE 863</t>
  </si>
  <si>
    <t>07 de Agosto del 2022</t>
  </si>
  <si>
    <t xml:space="preserve">pepsico </t>
  </si>
  <si>
    <t>favorita</t>
  </si>
  <si>
    <t>07 DE AGOSTO DEL 2022</t>
  </si>
  <si>
    <t>FAVORITA</t>
  </si>
  <si>
    <t xml:space="preserve">PEPSICO </t>
  </si>
  <si>
    <t>ASERTIA</t>
  </si>
  <si>
    <t>INPAECA</t>
  </si>
  <si>
    <t>FAMILIA</t>
  </si>
  <si>
    <t>SALINAS</t>
  </si>
  <si>
    <t>RANZA FAMILIA</t>
  </si>
  <si>
    <t>RANZA</t>
  </si>
  <si>
    <t>CONDUCCION</t>
  </si>
  <si>
    <t>BOMBEROS</t>
  </si>
  <si>
    <t>IESS AGOSTO</t>
  </si>
  <si>
    <t>MARIA MOYA AGOSTO</t>
  </si>
  <si>
    <t>IESS JULIO AGOSTO</t>
  </si>
  <si>
    <t>PAGO MARIA MOYA</t>
  </si>
  <si>
    <t>MOTO AGOSTO</t>
  </si>
  <si>
    <t>CERTIFICADOS</t>
  </si>
  <si>
    <t>MAXIPAPER</t>
  </si>
  <si>
    <t>FACTURA 12</t>
  </si>
  <si>
    <t>yupi</t>
  </si>
  <si>
    <t>CHEQUE 775</t>
  </si>
  <si>
    <t>BETTY RAMOS</t>
  </si>
  <si>
    <t>MABELL MECIAS</t>
  </si>
  <si>
    <t>MILAGRO</t>
  </si>
  <si>
    <t>CERTIFICADO SALUD</t>
  </si>
  <si>
    <t xml:space="preserve">TOTAL </t>
  </si>
  <si>
    <t>LETRA CARRO AGOSTO</t>
  </si>
  <si>
    <t>ALDIA</t>
  </si>
  <si>
    <t>ANTICIPO</t>
  </si>
  <si>
    <t xml:space="preserve">PRESTAMO IESS MAYO JUNIO JULIO </t>
  </si>
  <si>
    <t xml:space="preserve">CHEQUE </t>
  </si>
  <si>
    <t xml:space="preserve">FACT </t>
  </si>
  <si>
    <t>FACT 07</t>
  </si>
  <si>
    <t>CERTIFICADO MEDICO</t>
  </si>
  <si>
    <t>ESTIVAS YUPI JAIME ABRIL</t>
  </si>
  <si>
    <t>CHEQUE 778</t>
  </si>
  <si>
    <t xml:space="preserve">YUPI </t>
  </si>
  <si>
    <t>MENSUAL AGOSTO</t>
  </si>
  <si>
    <t>ECHA</t>
  </si>
  <si>
    <t>R 3%</t>
  </si>
  <si>
    <t>FIN DE MES JUNIO</t>
  </si>
  <si>
    <t xml:space="preserve">IESS JULIO </t>
  </si>
  <si>
    <t>CHEQUE 780</t>
  </si>
  <si>
    <t>fact 227</t>
  </si>
  <si>
    <t>FACT 229</t>
  </si>
  <si>
    <t>FACT 335</t>
  </si>
  <si>
    <t>holtrans</t>
  </si>
  <si>
    <t>difare</t>
  </si>
  <si>
    <t>IEES AGOSTO</t>
  </si>
  <si>
    <t>MARIA MOYA</t>
  </si>
  <si>
    <t>MESUAL AGOSTO</t>
  </si>
  <si>
    <t>PAGO PATRICIO</t>
  </si>
  <si>
    <t>RECIBE CONFORME</t>
  </si>
  <si>
    <t>PAPEL</t>
  </si>
  <si>
    <t>FACT141</t>
  </si>
  <si>
    <t>CHEQUE</t>
  </si>
  <si>
    <t>FACT 141</t>
  </si>
  <si>
    <t>432.13</t>
  </si>
  <si>
    <t>COMIENZO DE MES DE JULIO</t>
  </si>
  <si>
    <t>15 DE AGOSTO DEL 2022</t>
  </si>
  <si>
    <t>CHEQUE  786</t>
  </si>
  <si>
    <t>16 DE AGOSTO DEL 2022</t>
  </si>
  <si>
    <t>CHEQUE 788</t>
  </si>
  <si>
    <t>FACTURA 13</t>
  </si>
  <si>
    <t>plasticos</t>
  </si>
  <si>
    <t>sto domingo</t>
  </si>
  <si>
    <t>ADELANTO PAGO DEL CARRO 16-08-2022</t>
  </si>
  <si>
    <t xml:space="preserve">PAGO TERRENOS AGOSTO </t>
  </si>
  <si>
    <t xml:space="preserve">PATRICIO </t>
  </si>
  <si>
    <t>CRISTIAN</t>
  </si>
  <si>
    <t>MILTON</t>
  </si>
  <si>
    <t>OFICINA</t>
  </si>
  <si>
    <t>JULIO ZAMORA</t>
  </si>
  <si>
    <t>PAGO DE PLANOS</t>
  </si>
  <si>
    <t>18 DE AGOSTO 2022</t>
  </si>
  <si>
    <t>FACT</t>
  </si>
  <si>
    <t>23 de Agosto del 2022</t>
  </si>
  <si>
    <t>LOTES AGOSTO</t>
  </si>
  <si>
    <t>DIMEVAR</t>
  </si>
  <si>
    <t>IESS FALTANTE</t>
  </si>
  <si>
    <t>TARJETA JULIO AGOSTO GATO</t>
  </si>
  <si>
    <t>MENSUAL CHOFER AGOSTO</t>
  </si>
  <si>
    <t>ESTIVA YUPI</t>
  </si>
  <si>
    <t>ADELANTO VIATICO</t>
  </si>
  <si>
    <t>PRESTAMO IESS AGOSTO</t>
  </si>
  <si>
    <t xml:space="preserve">MARIA MOYA </t>
  </si>
  <si>
    <t>ECUAQUIMOCA</t>
  </si>
  <si>
    <t>QUEVEDO</t>
  </si>
  <si>
    <t>PAGOS PENDIENTES 23-08-2022</t>
  </si>
  <si>
    <t>ADELANTO YUPI</t>
  </si>
  <si>
    <t>ESTUDIO SEGURIDAD</t>
  </si>
  <si>
    <t>AGOSTO 23-08-2022</t>
  </si>
  <si>
    <t>FUMIGACION</t>
  </si>
  <si>
    <t>RANSA</t>
  </si>
  <si>
    <t>IESS SEPTIEMBRE</t>
  </si>
  <si>
    <t>MOTO SEPTIEMBRE</t>
  </si>
  <si>
    <t>GARAJE 2MESES</t>
  </si>
  <si>
    <t>PAGO COMPAÑÍA</t>
  </si>
  <si>
    <t>IESS PRESTAMOABRIL</t>
  </si>
  <si>
    <t>IESS PRESTAMO ABRIL MAYO JUNIO JULIO</t>
  </si>
  <si>
    <t>PRESTADO COMPAÑÍA</t>
  </si>
  <si>
    <t>FACTURA  14</t>
  </si>
  <si>
    <t>CHEQUE  801</t>
  </si>
  <si>
    <t>FACT  179</t>
  </si>
  <si>
    <t>CHEQUE  800</t>
  </si>
  <si>
    <t>FACT  144</t>
  </si>
  <si>
    <t>CHEQUE   803</t>
  </si>
  <si>
    <t>MULTAS</t>
  </si>
  <si>
    <t>DTE</t>
  </si>
  <si>
    <t>MENSUAL SEPTIEMBRE</t>
  </si>
  <si>
    <t xml:space="preserve">STALIN </t>
  </si>
  <si>
    <t>MENSUAL SEPTIEM</t>
  </si>
  <si>
    <t>GARAJE 2 MESES</t>
  </si>
  <si>
    <t>RASTREO JULIO</t>
  </si>
  <si>
    <t>RASTREO AGOSTO</t>
  </si>
  <si>
    <t>UNILEVER FIN DE MES JULIO</t>
  </si>
  <si>
    <t>ADELANTO 5-09</t>
  </si>
  <si>
    <t>RASTREO JULIO AGOSTO</t>
  </si>
  <si>
    <t>RATREO JULIO AGOSTO</t>
  </si>
  <si>
    <t>PRESTAMO MAYO JUNIO</t>
  </si>
  <si>
    <t>IESS Y PRESTAMO SEPTIEMBRE</t>
  </si>
  <si>
    <t>MES SEPTIEMBRE</t>
  </si>
  <si>
    <t xml:space="preserve">plasticos </t>
  </si>
  <si>
    <t>FACT 15</t>
  </si>
  <si>
    <t>FACT 17</t>
  </si>
  <si>
    <t>UNILEVER COMIENZO DE MES AGOSTO</t>
  </si>
  <si>
    <t>122.80</t>
  </si>
  <si>
    <t>13 DE SEPTIEMBRE 2022</t>
  </si>
  <si>
    <t>FACT 146</t>
  </si>
  <si>
    <t>LETRA CARRO SEPTIEMBRE</t>
  </si>
  <si>
    <t>PAGO CHOFER DON TAPIA</t>
  </si>
  <si>
    <t>ESTUDIO SEGURIDAD SEGUNDO S</t>
  </si>
  <si>
    <t>PRESTAMO IESS SEPTIEMBRE</t>
  </si>
  <si>
    <t>PRESTAMO IESS AGOSTO SEPTIEMBRE</t>
  </si>
  <si>
    <t>MARIA MOYA SEPTIEMBRE</t>
  </si>
  <si>
    <t>TARJETA SEPTIEMBRECRISTIAN</t>
  </si>
  <si>
    <t>MAELO PRESTO PARA VIAJE</t>
  </si>
  <si>
    <t>12 DE SEPTIEMBRE DEL 2022</t>
  </si>
  <si>
    <t>PRESTAMO IESS JULIO AGOSTO</t>
  </si>
  <si>
    <t xml:space="preserve">PAGADO </t>
  </si>
  <si>
    <t>MULTA CAMISA 14</t>
  </si>
  <si>
    <t>maxipaper</t>
  </si>
  <si>
    <t>loja</t>
  </si>
  <si>
    <t>fumigacion</t>
  </si>
  <si>
    <t>ADELANTO 16-09</t>
  </si>
  <si>
    <t>STA ELEN</t>
  </si>
  <si>
    <t>cordovilla</t>
  </si>
  <si>
    <t>21-09-2022 PAGO MARCELO JARAMILLO</t>
  </si>
  <si>
    <t>Fir</t>
  </si>
  <si>
    <t xml:space="preserve">ADELANTO  </t>
  </si>
  <si>
    <t>29 DE SEPTIEMBRE</t>
  </si>
  <si>
    <t>ECUAQUIMICA</t>
  </si>
  <si>
    <t>DT</t>
  </si>
  <si>
    <t xml:space="preserve">23-09-2022 ADELANTO SANCHEZ POLO </t>
  </si>
  <si>
    <t xml:space="preserve">ECUAQUIMICA </t>
  </si>
  <si>
    <t>ISIDRO AYORA</t>
  </si>
  <si>
    <t>Revision JAIME</t>
  </si>
  <si>
    <t>FACTURADO</t>
  </si>
  <si>
    <t>FACT 252</t>
  </si>
  <si>
    <t>FACT 452</t>
  </si>
  <si>
    <t>FACY 452</t>
  </si>
  <si>
    <t>FACT 181</t>
  </si>
  <si>
    <t> $                               297,00</t>
  </si>
  <si>
    <t> $                           1.277,10</t>
  </si>
  <si>
    <t>UNILEVER COMIENZO DE MES JULIO</t>
  </si>
  <si>
    <t>CUENCA</t>
  </si>
  <si>
    <t>UNILEVER COMIENZO MES AGOSTO</t>
  </si>
  <si>
    <t>Villaquiran</t>
  </si>
  <si>
    <t> $                               475,20</t>
  </si>
  <si>
    <t>27  DE SEPTIEMBRE 2022</t>
  </si>
  <si>
    <t>FACT 234</t>
  </si>
  <si>
    <t>27 DE SEPTIEMBRE DEL 2022</t>
  </si>
  <si>
    <t xml:space="preserve">HOLTRASN </t>
  </si>
  <si>
    <t>DURA</t>
  </si>
  <si>
    <t>HOLTRASN</t>
  </si>
  <si>
    <t>MOLINOS</t>
  </si>
  <si>
    <t>pagado</t>
  </si>
  <si>
    <t>ESTIVA 30</t>
  </si>
  <si>
    <t>ADELANTO LETRA CARRO</t>
  </si>
  <si>
    <t>JAIME COBRA POR PARTE DEL STALIN</t>
  </si>
  <si>
    <t xml:space="preserve">FIR </t>
  </si>
  <si>
    <t>30 DE SEPTIEMBRE 2022</t>
  </si>
  <si>
    <t>v</t>
  </si>
  <si>
    <t>CHEQUE 776</t>
  </si>
  <si>
    <t>ADELANTO 04-10</t>
  </si>
  <si>
    <t>ESTIVAS YUPI JAIME O ABRIL</t>
  </si>
  <si>
    <t>DESCUENTO 4%</t>
  </si>
  <si>
    <t>PAGO CHOFER SANDOVALS</t>
  </si>
  <si>
    <t>27 DE SEPTIEMBRE 2022</t>
  </si>
  <si>
    <t>DESCUENTO ADELANTO PAB</t>
  </si>
  <si>
    <t>TOTAL DE COBRAR 568,88</t>
  </si>
  <si>
    <t>VAQUERIZO</t>
  </si>
  <si>
    <t>MULTA 03-10</t>
  </si>
  <si>
    <t>LETRA CARRO OCTUBRE</t>
  </si>
  <si>
    <t>MULTA HOJA INPAECSA</t>
  </si>
  <si>
    <t>}}</t>
  </si>
  <si>
    <t>ADELANTO CAYAMBE</t>
  </si>
  <si>
    <t>ADELANTO PARA UNILEVER</t>
  </si>
  <si>
    <t>MENSUALIDAD OCTUBRE</t>
  </si>
  <si>
    <t>MARIA MOYA OCTUBRE</t>
  </si>
  <si>
    <t>MOTO OCTUBRE</t>
  </si>
  <si>
    <t>IESS PRESTAMO OCTUBRE</t>
  </si>
  <si>
    <t>GARAJE OCTUBRE</t>
  </si>
  <si>
    <t>CORDOVILLA</t>
  </si>
  <si>
    <t>FIN DE MES AGOSTO</t>
  </si>
  <si>
    <t>MENSUAL OCTUBRE</t>
  </si>
  <si>
    <t xml:space="preserve">GARAJE </t>
  </si>
  <si>
    <t>IESS OCTUBRE</t>
  </si>
  <si>
    <t xml:space="preserve">   </t>
  </si>
  <si>
    <t>08 DE SEPTIEMBRE 2022</t>
  </si>
  <si>
    <t>PAGO TERRENOS SEPTIEMBRE</t>
  </si>
  <si>
    <t>%papel inpacesa</t>
  </si>
  <si>
    <t>quito</t>
  </si>
  <si>
    <t>semvra</t>
  </si>
  <si>
    <t>10 DE OCTUBRE 2022</t>
  </si>
  <si>
    <t>MES SEPTIEMBRE OCTUBRE</t>
  </si>
  <si>
    <t>ADELANTO 11-10</t>
  </si>
  <si>
    <t>ESTIVA YUPI BETTY</t>
  </si>
  <si>
    <t>ADELANTO 12-10</t>
  </si>
  <si>
    <t>MES OCTUBRE</t>
  </si>
  <si>
    <t>CAMISA BETTY</t>
  </si>
  <si>
    <t>COMIENZO MES DE SEPTIEMBRE</t>
  </si>
  <si>
    <t>13 DE OCTUBRE 2022</t>
  </si>
  <si>
    <t>LOTE</t>
  </si>
  <si>
    <t>14 DE OCTUBRE DEL 2022</t>
  </si>
  <si>
    <t xml:space="preserve">LOTE </t>
  </si>
  <si>
    <t>ADELANTO CARRO 17-10</t>
  </si>
  <si>
    <t>UNILEVER FIN DE MES AGOSTO</t>
  </si>
  <si>
    <t>CAMISA</t>
  </si>
  <si>
    <t>17 DE OCTUBRE DEL 2022</t>
  </si>
  <si>
    <t>17 DE OCTUBRE 2022</t>
  </si>
  <si>
    <t>17DE OCTUBRE/2022</t>
  </si>
  <si>
    <t>17 DE OCTUBRE/2022</t>
  </si>
  <si>
    <t>FACT  19</t>
  </si>
  <si>
    <t>TARJETA GATO SEPTIEMBRE</t>
  </si>
  <si>
    <t xml:space="preserve">ESTIVA BETTY </t>
  </si>
  <si>
    <t>MULTA DE GUIAS NESTLE AGRIPAC</t>
  </si>
  <si>
    <t>MULTA DEL CONTENEDOR SUCIO</t>
  </si>
  <si>
    <t>ADELANTO CHOFER</t>
  </si>
  <si>
    <t>COMPAÑÍA MAQUI</t>
  </si>
  <si>
    <t>MILTON MAQUI</t>
  </si>
  <si>
    <t>DEVUELTO CRISTIAN MAQUI</t>
  </si>
  <si>
    <t>CAYAMBE</t>
  </si>
  <si>
    <t>RASTREO JULIO AGOS SEP</t>
  </si>
  <si>
    <t>RASTREO JU AGO SEP OC</t>
  </si>
  <si>
    <t>PAGO TERRENOS OCTUBRE</t>
  </si>
  <si>
    <t>18 DE OCTUBRE 2022</t>
  </si>
  <si>
    <t>RETIRO 17-10</t>
  </si>
  <si>
    <t>PAGADO CHEQUE 897</t>
  </si>
  <si>
    <t>20 DE OCTUBRE DEL 2022</t>
  </si>
  <si>
    <t xml:space="preserve">RETIRO </t>
  </si>
  <si>
    <t>RETIRO</t>
  </si>
  <si>
    <t>UNILEVER ADELANTO VILLAQUIRAN 24-10-2022</t>
  </si>
  <si>
    <t>ARRANQUE CRISTIAN</t>
  </si>
  <si>
    <t>FRAN ARRANQUE</t>
  </si>
  <si>
    <t>25 DE OCTUBRE 2022</t>
  </si>
  <si>
    <t>LOTE OCTUBRE</t>
  </si>
  <si>
    <t>FRAN TARJETA 25-10</t>
  </si>
  <si>
    <t>FELMOVA</t>
  </si>
  <si>
    <t>28 DE OCTUBRE DEL 2022</t>
  </si>
  <si>
    <t>yobel</t>
  </si>
  <si>
    <t>inpaecsa</t>
  </si>
  <si>
    <t>28 DE OCTUBRE 2022</t>
  </si>
  <si>
    <t>PAGO EVELYN</t>
  </si>
  <si>
    <t>TARJETA CRISTIAN OCTUBRE</t>
  </si>
  <si>
    <t>FACT 340</t>
  </si>
  <si>
    <t>BLOQUE MILTON</t>
  </si>
  <si>
    <t>ADELANTO TUBERIA</t>
  </si>
  <si>
    <t>ADELANTO 31-10</t>
  </si>
  <si>
    <t>31 DE OCTUBRE DEL 2022</t>
  </si>
  <si>
    <t>ADELANTO 01-11</t>
  </si>
  <si>
    <t>01 DE SEPTIEMBRE 2022</t>
  </si>
  <si>
    <t>07- DE NOVIEMBRE 2022</t>
  </si>
  <si>
    <t>NESTEL</t>
  </si>
  <si>
    <t>MONTECRISTI</t>
  </si>
  <si>
    <t>ADELANTO VOLQUETADA</t>
  </si>
  <si>
    <t xml:space="preserve"> PAGADO</t>
  </si>
  <si>
    <t>ecuaquimica</t>
  </si>
  <si>
    <t>machala</t>
  </si>
  <si>
    <t>08 DE NOVIEMBRE /2022</t>
  </si>
  <si>
    <t>ADELANTO 07-11-2022</t>
  </si>
  <si>
    <t>MENSUAL NOV</t>
  </si>
  <si>
    <t>IESS NOVIEMBRE</t>
  </si>
  <si>
    <t>LETRA CARRO NOVIEMBRE</t>
  </si>
  <si>
    <t>MENSUAL NOVIEMBRE</t>
  </si>
  <si>
    <t>IESS PRESTAMO NOVIEMBRE</t>
  </si>
  <si>
    <t>GARAJE NOVIEMBRE</t>
  </si>
  <si>
    <t>TARJETA GATO OCT NOVI</t>
  </si>
  <si>
    <t>08 DE NOVIEMBRE DEL 2022</t>
  </si>
  <si>
    <t>MENSUAL NOVI</t>
  </si>
  <si>
    <t>DIESEL BLOQUE</t>
  </si>
  <si>
    <t>ADELANTO 08-11</t>
  </si>
  <si>
    <t>IESS PRESTAMO OCTUBR</t>
  </si>
  <si>
    <t>SISTEMA FACTU</t>
  </si>
  <si>
    <t>SISTEMA FACTURACION</t>
  </si>
  <si>
    <t>huaquillas</t>
  </si>
  <si>
    <t>familia</t>
  </si>
  <si>
    <t>gye</t>
  </si>
  <si>
    <t>GYE</t>
  </si>
  <si>
    <t>AMBATO</t>
  </si>
  <si>
    <t>portoviejo</t>
  </si>
  <si>
    <t>GARAJE 7-11</t>
  </si>
  <si>
    <t>GARAJE  7-11</t>
  </si>
  <si>
    <t>FORTUNA</t>
  </si>
  <si>
    <t>MENSUALIDAD NOVIEMBRE</t>
  </si>
  <si>
    <t>IESS PRESTAMO NOVI</t>
  </si>
  <si>
    <t>ADELANTO 14-11</t>
  </si>
  <si>
    <t>LOTE SEPTIEMBRE</t>
  </si>
  <si>
    <t>PUNTO DE LUZ LOTE</t>
  </si>
  <si>
    <t xml:space="preserve">PUNTO DE LUZ </t>
  </si>
  <si>
    <t>SALDO PENDIENTE</t>
  </si>
  <si>
    <t>ADELANTO 15-11</t>
  </si>
  <si>
    <t>DESCUENTO COMBUSTIBLE</t>
  </si>
  <si>
    <t>16 DE NOVIEMBRE DEL 2022</t>
  </si>
  <si>
    <t>DESCUENTO COMBUSTIBLE SEP OCT</t>
  </si>
  <si>
    <t>COMBUSTIBLE SEP OCTUB</t>
  </si>
  <si>
    <t>COMBUSTIBLE SEP OCTU</t>
  </si>
  <si>
    <t>COMBUSTIBLE SEP OCTUBRE</t>
  </si>
  <si>
    <t>IESS OCTUBRE NOVIEMBRE</t>
  </si>
  <si>
    <t>IESS SEGUNDO S OCTUBRE NOVIEMBRE</t>
  </si>
  <si>
    <t>IESS ELIZABETH NOVIEMBRE</t>
  </si>
  <si>
    <t>IESS SEPTIEMBRE  PRESTAMO</t>
  </si>
  <si>
    <t>ranza</t>
  </si>
  <si>
    <t>lotes noviembre</t>
  </si>
  <si>
    <t>Adelanto letra carro</t>
  </si>
  <si>
    <t>LOTES NOVIEMBRE</t>
  </si>
  <si>
    <t>sembra</t>
  </si>
  <si>
    <t>25 DE NOVIEMBRE  2022</t>
  </si>
  <si>
    <t>ADELANTO YUPI 9-11</t>
  </si>
  <si>
    <t>MES NOVIEMBRE</t>
  </si>
  <si>
    <t>DISEL SEP OCT</t>
  </si>
  <si>
    <t>detergente</t>
  </si>
  <si>
    <t>cuenca</t>
  </si>
  <si>
    <t>BANCO PICHINCHA JA OC</t>
  </si>
  <si>
    <t>30 DE NOVIEMBRE DEL 2022</t>
  </si>
  <si>
    <t>RASTREO SEPTIEMBRE</t>
  </si>
  <si>
    <t>RASTREO SEP</t>
  </si>
  <si>
    <t>GARAJE 07-11</t>
  </si>
  <si>
    <t xml:space="preserve">RASTREO SEP </t>
  </si>
  <si>
    <t>rastreo sep</t>
  </si>
  <si>
    <t xml:space="preserve"> MULTA POR NO CARGAR</t>
  </si>
  <si>
    <t>Juan Carlos Abril Tarjeta NOVIEMBRE</t>
  </si>
  <si>
    <t>RASTREO OCTUBR PCS</t>
  </si>
  <si>
    <t>RASTREO OCTUBR PZQ</t>
  </si>
  <si>
    <t>PARAISO</t>
  </si>
  <si>
    <t>PAGO CHOFER  ELIZABETH</t>
  </si>
  <si>
    <t>.</t>
  </si>
  <si>
    <t>RASTREO NOVIEMBRE</t>
  </si>
  <si>
    <t xml:space="preserve">PLAN </t>
  </si>
  <si>
    <t>INTERNO</t>
  </si>
  <si>
    <t>SALIDA DEL IESS</t>
  </si>
  <si>
    <t>RASTREO SEP OCTUBRE</t>
  </si>
  <si>
    <t>letra carro diciembre</t>
  </si>
  <si>
    <t>BANCO MILTON PICHINCHA OCTUBRE</t>
  </si>
  <si>
    <t>RASTREO OCTUBRE</t>
  </si>
  <si>
    <t>GARAJE 7 NOV DIC</t>
  </si>
  <si>
    <t>RASTRE0 OC</t>
  </si>
  <si>
    <t>07 DE DICIEMBRE 2022</t>
  </si>
  <si>
    <t>ADELANTO 06-2022</t>
  </si>
  <si>
    <t>AGIPAC</t>
  </si>
  <si>
    <t>MENSUAL DICIEMBRE</t>
  </si>
  <si>
    <t>PLASTICOS FALTANTE</t>
  </si>
  <si>
    <r>
      <rPr>
        <b/>
        <sz val="10"/>
        <color theme="1"/>
        <rFont val="Calibri"/>
        <family val="2"/>
        <scheme val="minor"/>
      </rPr>
      <t>FELBENITRAN</t>
    </r>
    <r>
      <rPr>
        <b/>
        <sz val="8"/>
        <color theme="1"/>
        <rFont val="Calibri"/>
        <family val="2"/>
        <scheme val="minor"/>
      </rPr>
      <t>S</t>
    </r>
  </si>
  <si>
    <t>PLANILLA IESS</t>
  </si>
  <si>
    <t>13 DE DICIEMBRE DEL 2022</t>
  </si>
  <si>
    <t>ADELANTO SALDO ANTERIOR</t>
  </si>
  <si>
    <t>MENSUAL DICEMBRE</t>
  </si>
  <si>
    <t>GARAJE 7-12</t>
  </si>
  <si>
    <t>TARJETA GATO DICIEMBRE</t>
  </si>
  <si>
    <t>GARAJE DIECIEMBRE</t>
  </si>
  <si>
    <t>13 DE DICIEMBRE 2022</t>
  </si>
  <si>
    <t>GARAJE DICIEMBRE</t>
  </si>
  <si>
    <t>GARAJE NOVIEMBRE DICIEMBRE</t>
  </si>
  <si>
    <t xml:space="preserve">JAIME ABRIL </t>
  </si>
  <si>
    <t>MILTON PESAS Y MEDIDAS</t>
  </si>
  <si>
    <t>GARAJE NOV</t>
  </si>
  <si>
    <t>COVEAL</t>
  </si>
  <si>
    <t>MILTON BANCO PICHINCHA JAIME O</t>
  </si>
  <si>
    <t>MAN PAGO</t>
  </si>
  <si>
    <t>ESTIVAS JAIME ABRIL</t>
  </si>
  <si>
    <t>CONGELADORES</t>
  </si>
  <si>
    <t xml:space="preserve">ADELANTO CHINO </t>
  </si>
  <si>
    <t xml:space="preserve">          </t>
  </si>
  <si>
    <t xml:space="preserve">Multas </t>
  </si>
  <si>
    <t>15 DE DICIEMBRE 2022</t>
  </si>
  <si>
    <t xml:space="preserve">FECHA </t>
  </si>
  <si>
    <t xml:space="preserve">PLACA </t>
  </si>
  <si>
    <t xml:space="preserve">VALOR </t>
  </si>
  <si>
    <t xml:space="preserve">FACTURA </t>
  </si>
  <si>
    <t>AFU 0116</t>
  </si>
  <si>
    <t xml:space="preserve">DEBITO SEMANA 1 Noviembre </t>
  </si>
  <si>
    <t>GBN 8358</t>
  </si>
  <si>
    <t>PCS 1771</t>
  </si>
  <si>
    <t>AAY 0116</t>
  </si>
  <si>
    <t>GIR 0872</t>
  </si>
  <si>
    <t>ESTADO</t>
  </si>
  <si>
    <t>COBRADO</t>
  </si>
  <si>
    <t>DIESEL SEM 1 NOVIEMBRE</t>
  </si>
  <si>
    <t xml:space="preserve">banco pichincha </t>
  </si>
  <si>
    <t xml:space="preserve">DEBITO SEMANA 2 Noviembre </t>
  </si>
  <si>
    <t>PAB 2383</t>
  </si>
  <si>
    <t>PZQ 0360</t>
  </si>
  <si>
    <t>ADELANTO 20-12</t>
  </si>
  <si>
    <t>LOTES 2012</t>
  </si>
  <si>
    <t xml:space="preserve">COBRADO </t>
  </si>
  <si>
    <t>CONBUSTIBLE SEM 2</t>
  </si>
  <si>
    <t>20 DE DICIEMBRE 2022</t>
  </si>
  <si>
    <t xml:space="preserve">Adelanto Plasticos </t>
  </si>
  <si>
    <t>IESS diciembre</t>
  </si>
  <si>
    <t>Combustible sem 1y 2 no</t>
  </si>
  <si>
    <t>COMBUSTIBLE SEM 1 Y 2NO</t>
  </si>
  <si>
    <t xml:space="preserve">ADELANTO 20-12 </t>
  </si>
  <si>
    <t>Combustible sem 1y 2</t>
  </si>
  <si>
    <t>Iess Di</t>
  </si>
  <si>
    <t xml:space="preserve">iess diciembre </t>
  </si>
  <si>
    <t>Montecristi</t>
  </si>
  <si>
    <t>combustible sem 1y 2</t>
  </si>
  <si>
    <t>iess diciembre  ALFREDO</t>
  </si>
  <si>
    <t>LOTES DICIEMBRE</t>
  </si>
  <si>
    <t>IESS DICIEMBRE</t>
  </si>
  <si>
    <t>TARJETA DICIEMBRE JUAN A</t>
  </si>
  <si>
    <t>BAnco pichincha DICIEMBRE</t>
  </si>
  <si>
    <t>PLAN COMPAÑÍA DICIEMBRE</t>
  </si>
  <si>
    <t>ADELANTO 21-12</t>
  </si>
  <si>
    <t>LOTE MEDI</t>
  </si>
  <si>
    <t>LOTES MEDI</t>
  </si>
  <si>
    <t>GY</t>
  </si>
  <si>
    <t xml:space="preserve">RANZA </t>
  </si>
  <si>
    <t>CAMISETAS ALFREDO</t>
  </si>
  <si>
    <t xml:space="preserve">AGUA </t>
  </si>
  <si>
    <t>Agua de Milton Abril</t>
  </si>
  <si>
    <t>22 DE DICIEMBRE DEL 2022</t>
  </si>
  <si>
    <t>|</t>
  </si>
  <si>
    <t xml:space="preserve">unilever </t>
  </si>
  <si>
    <t>cuala</t>
  </si>
  <si>
    <t>villaquiran</t>
  </si>
  <si>
    <t>LETRA MAN NOVIEMBRE</t>
  </si>
  <si>
    <t>SALIDA DEL IESS SEGUNDO S</t>
  </si>
  <si>
    <t xml:space="preserve">UNILEVER PAB </t>
  </si>
  <si>
    <t>PRESTAMO IESS DICIEMBRE</t>
  </si>
  <si>
    <t xml:space="preserve">IEES Diciembre Segu Sando </t>
  </si>
  <si>
    <t>22- DE DICIEMBRE DEL 2022</t>
  </si>
  <si>
    <t>CONCEPTO</t>
  </si>
  <si>
    <t>CHEQUE NRO</t>
  </si>
  <si>
    <t xml:space="preserve"> SALDO DE ADELANTO </t>
  </si>
  <si>
    <t xml:space="preserve">ADELANTOS </t>
  </si>
  <si>
    <t>MENSUALIDADES</t>
  </si>
  <si>
    <t>PRESTAMO IEES</t>
  </si>
  <si>
    <t>RASTREO ICSSE</t>
  </si>
  <si>
    <t>Devolver juan Abril</t>
  </si>
  <si>
    <t>COMBUSTIBLE</t>
  </si>
  <si>
    <t>ADELANTOS</t>
  </si>
  <si>
    <t>COBRADO COMPAÑÍA</t>
  </si>
  <si>
    <t>PAGO DE JAIME Abril</t>
  </si>
  <si>
    <t xml:space="preserve">plan Cristian </t>
  </si>
  <si>
    <t xml:space="preserve">pago juan plan </t>
  </si>
  <si>
    <t>TOTAL PAGOS</t>
  </si>
  <si>
    <t>PAGOS-GASTOS</t>
  </si>
  <si>
    <t>PAGOS</t>
  </si>
  <si>
    <t>TOTAL PAG0S</t>
  </si>
  <si>
    <t>PARA COMPLETAR LETRA DEL CARRO</t>
  </si>
  <si>
    <t>AFU0919</t>
  </si>
  <si>
    <t>GBP 3078</t>
  </si>
  <si>
    <t>PTO 0223</t>
  </si>
  <si>
    <t>combustible sem 3Y 4</t>
  </si>
  <si>
    <t xml:space="preserve">agripac </t>
  </si>
  <si>
    <t xml:space="preserve">Agripc </t>
  </si>
  <si>
    <t>COMBUSTIBLE NOV</t>
  </si>
  <si>
    <t>GIR 0278</t>
  </si>
  <si>
    <t>ROL DE PAGOS DE LA COMPAÑÍA ABRILTRANS S.A</t>
  </si>
  <si>
    <t>RUC:</t>
  </si>
  <si>
    <t xml:space="preserve">DATOS DEL EMPLEADO </t>
  </si>
  <si>
    <t xml:space="preserve">NRO DE CEDULA </t>
  </si>
  <si>
    <t xml:space="preserve">SUELDO DE EMPLEADO </t>
  </si>
  <si>
    <t>DIAS TRABAJADOS</t>
  </si>
  <si>
    <t>FECHA DE INGRESO</t>
  </si>
  <si>
    <t>FECHA DE SALIDA</t>
  </si>
  <si>
    <t xml:space="preserve">HABERES </t>
  </si>
  <si>
    <t>DESCUENTOS</t>
  </si>
  <si>
    <t xml:space="preserve">IEES APORTE DEL TRABAJADOR </t>
  </si>
  <si>
    <t>PRESTAMOS IEES</t>
  </si>
  <si>
    <t>TOTAL INGRESO</t>
  </si>
  <si>
    <t>TOTAL DESCUENTOS</t>
  </si>
  <si>
    <t>TOOTAL A PAGAR</t>
  </si>
  <si>
    <t xml:space="preserve">RECIBI CONFORME </t>
  </si>
  <si>
    <t xml:space="preserve">Alfredo Sandoval </t>
  </si>
  <si>
    <t xml:space="preserve">NOMBRES: </t>
  </si>
  <si>
    <t xml:space="preserve">Jorge Alfredo sandoval Carlosama </t>
  </si>
  <si>
    <t xml:space="preserve">Sueldo </t>
  </si>
  <si>
    <t>cheque nro</t>
  </si>
  <si>
    <t>RASTREO ICSSE Novi</t>
  </si>
  <si>
    <t xml:space="preserve">GARAJE dici </t>
  </si>
  <si>
    <t xml:space="preserve">yupi </t>
  </si>
  <si>
    <t>JANETH CHANGOLUIZA</t>
  </si>
  <si>
    <t>Sembra</t>
  </si>
  <si>
    <t xml:space="preserve">Yupi </t>
  </si>
  <si>
    <t>Quito</t>
  </si>
  <si>
    <t>GLL 0927</t>
  </si>
  <si>
    <t>POS 267</t>
  </si>
  <si>
    <t xml:space="preserve">Tarjeta Noviembre </t>
  </si>
  <si>
    <t>27 DE DICIEMBRE 2022</t>
  </si>
  <si>
    <t>TARJETA DE FANKLIN ABRIL NOVIEMBRE</t>
  </si>
  <si>
    <t>RASTREO ICCSE NOVI</t>
  </si>
  <si>
    <t>GARAJE  DICIEMBRE</t>
  </si>
  <si>
    <t xml:space="preserve">SALDO DOS VIAJES DE YUPI ROSADO </t>
  </si>
  <si>
    <t>SIN PAGAR</t>
  </si>
  <si>
    <t>RASTREO ICSSE NOVI</t>
  </si>
  <si>
    <t>IESS DICI</t>
  </si>
  <si>
    <t>IESS DIC</t>
  </si>
  <si>
    <t xml:space="preserve">RASTREO ICSSE POS </t>
  </si>
  <si>
    <t>RASTREO ICSSE NOV</t>
  </si>
  <si>
    <t>PATRCIO ABRIL</t>
  </si>
  <si>
    <t>MARCELO ABRIL</t>
  </si>
  <si>
    <t>MAELO ABRIL</t>
  </si>
  <si>
    <t>27  DE DICIEMBRE 2022</t>
  </si>
  <si>
    <t xml:space="preserve">ADELANTO POR  LETRA SCANIA </t>
  </si>
  <si>
    <t>VALOR TOTAL CHEQ</t>
  </si>
  <si>
    <t>27  DE DICIEMBRE DEL 2022</t>
  </si>
  <si>
    <t xml:space="preserve">LETRA DE MAN </t>
  </si>
  <si>
    <t>TOTAL CHEQUE</t>
  </si>
  <si>
    <t>TOTAL ADELANTO</t>
  </si>
  <si>
    <t>290.80</t>
  </si>
  <si>
    <t xml:space="preserve">FRANCO CUENCA </t>
  </si>
  <si>
    <t xml:space="preserve">ADELANTO POR CREDITO </t>
  </si>
  <si>
    <t>Pagado</t>
  </si>
  <si>
    <t>Credito papa mas adelanto</t>
  </si>
  <si>
    <t>29 DE DICIEMBRE 2022</t>
  </si>
  <si>
    <t>pago Saldo por por factura #394</t>
  </si>
  <si>
    <t>29-12 2022</t>
  </si>
  <si>
    <t>Detergente</t>
  </si>
  <si>
    <t>Rosado</t>
  </si>
  <si>
    <t>168.09</t>
  </si>
  <si>
    <t>30  DE DICIEMBRE DEL 2022</t>
  </si>
  <si>
    <t xml:space="preserve">TARJETA GATO </t>
  </si>
  <si>
    <t>TARJETA DE GATO</t>
  </si>
  <si>
    <t>POS 0267</t>
  </si>
  <si>
    <t>QAA 1688</t>
  </si>
  <si>
    <t>AFU 0919</t>
  </si>
  <si>
    <t xml:space="preserve">JULIO </t>
  </si>
  <si>
    <t xml:space="preserve">AGOSTO </t>
  </si>
  <si>
    <t>SEPTIEMBRE</t>
  </si>
  <si>
    <t>OCTUBRE</t>
  </si>
  <si>
    <t>NOVIEMBRE</t>
  </si>
  <si>
    <t>DICIEMBRE</t>
  </si>
  <si>
    <t>ICSE</t>
  </si>
  <si>
    <t>CARSIN</t>
  </si>
  <si>
    <t>45.96</t>
  </si>
  <si>
    <t>varor a cancelar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</si>
</sst>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.00_);_(&quot;$&quot;\ * \(#,##0.00\);_(&quot;$&quot;\ * &quot;-&quot;??_);_(@_)"/>
    <numFmt numFmtId="165" formatCode="[$-F800]dddd\,\ mmmm\ dd\,\ yyyy"/>
    <numFmt numFmtId="166" formatCode="&quot;$&quot;\ #,##0.0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5"/>
      <color rgb="FF000000"/>
      <name val="Calibri Light"/>
      <family val="2"/>
    </font>
    <font>
      <b/>
      <sz val="11"/>
      <color rgb="FF000000"/>
      <name val="Calibri Light"/>
      <family val="2"/>
    </font>
    <font>
      <sz val="10"/>
      <color rgb="FF000000"/>
      <name val="Cambria"/>
      <family val="1"/>
    </font>
    <font>
      <sz val="10"/>
      <name val="Calibri"/>
      <family val="2"/>
      <scheme val="minor"/>
    </font>
    <font>
      <sz val="11"/>
      <name val="Calibri Light"/>
      <family val="2"/>
    </font>
    <font>
      <sz val="11"/>
      <name val="Cambria"/>
      <family val="1"/>
    </font>
    <font>
      <sz val="11"/>
      <color rgb="FF000000"/>
      <name val="Calibri Light"/>
      <family val="2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1"/>
      <color theme="1"/>
      <name val="Calibri"/>
      <family val="2"/>
      <scheme val="minor"/>
    </font>
    <font>
      <sz val="16"/>
      <color theme="1"/>
      <name val="Aharoni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8"/>
      <color theme="1"/>
      <name val="Algerian"/>
      <family val="5"/>
    </font>
    <font>
      <b/>
      <sz val="20"/>
      <color theme="1"/>
      <name val="Cambria"/>
      <family val="1"/>
      <scheme val="major"/>
    </font>
    <font>
      <b/>
      <sz val="22"/>
      <color theme="1"/>
      <name val="Calibri"/>
      <family val="2"/>
      <scheme val="minor"/>
    </font>
    <font>
      <b/>
      <sz val="22"/>
      <color theme="1"/>
      <name val="Cambria"/>
      <family val="1"/>
      <scheme val="maj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mbria"/>
      <family val="1"/>
      <scheme val="major"/>
    </font>
    <font>
      <b/>
      <sz val="28"/>
      <color theme="1"/>
      <name val="Calibri"/>
      <family val="2"/>
      <scheme val="minor"/>
    </font>
    <font>
      <sz val="12"/>
      <color rgb="FF153643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225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4" fillId="2" borderId="6" xfId="0" applyNumberFormat="1" applyFont="1" applyFill="1" applyBorder="1"/>
    <xf numFmtId="0" fontId="5" fillId="2" borderId="7" xfId="0" applyFont="1" applyFill="1" applyBorder="1"/>
    <xf numFmtId="0" fontId="6" fillId="2" borderId="7" xfId="0" applyFont="1" applyFill="1" applyBorder="1"/>
    <xf numFmtId="0" fontId="7" fillId="2" borderId="7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14" fontId="4" fillId="2" borderId="8" xfId="0" applyNumberFormat="1" applyFont="1" applyFill="1" applyBorder="1"/>
    <xf numFmtId="0" fontId="5" fillId="2" borderId="9" xfId="0" applyFont="1" applyFill="1" applyBorder="1"/>
    <xf numFmtId="0" fontId="6" fillId="2" borderId="9" xfId="0" applyFont="1" applyFill="1" applyBorder="1"/>
    <xf numFmtId="0" fontId="7" fillId="2" borderId="9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4" fillId="2" borderId="8" xfId="0" applyFont="1" applyFill="1" applyBorder="1"/>
    <xf numFmtId="0" fontId="10" fillId="4" borderId="10" xfId="0" applyFont="1" applyFill="1" applyBorder="1" applyAlignment="1">
      <alignment horizontal="center"/>
    </xf>
    <xf numFmtId="0" fontId="0" fillId="5" borderId="0" xfId="0" applyFill="1"/>
    <xf numFmtId="0" fontId="0" fillId="0" borderId="6" xfId="0" applyBorder="1"/>
    <xf numFmtId="0" fontId="0" fillId="4" borderId="6" xfId="0" applyFill="1" applyBorder="1"/>
    <xf numFmtId="0" fontId="1" fillId="0" borderId="0" xfId="0" applyFont="1"/>
    <xf numFmtId="14" fontId="0" fillId="5" borderId="0" xfId="0" applyNumberFormat="1" applyFill="1"/>
    <xf numFmtId="0" fontId="1" fillId="4" borderId="0" xfId="0" applyFont="1" applyFill="1"/>
    <xf numFmtId="2" fontId="1" fillId="0" borderId="0" xfId="0" applyNumberFormat="1" applyFont="1"/>
    <xf numFmtId="2" fontId="0" fillId="0" borderId="0" xfId="0" applyNumberFormat="1"/>
    <xf numFmtId="2" fontId="1" fillId="4" borderId="0" xfId="0" applyNumberFormat="1" applyFont="1" applyFill="1"/>
    <xf numFmtId="14" fontId="0" fillId="0" borderId="6" xfId="0" applyNumberFormat="1" applyBorder="1"/>
    <xf numFmtId="164" fontId="0" fillId="0" borderId="6" xfId="1" applyFont="1" applyBorder="1"/>
    <xf numFmtId="0" fontId="0" fillId="0" borderId="6" xfId="0" applyBorder="1" applyAlignment="1">
      <alignment horizontal="center"/>
    </xf>
    <xf numFmtId="164" fontId="0" fillId="4" borderId="6" xfId="1" applyFont="1" applyFill="1" applyBorder="1"/>
    <xf numFmtId="0" fontId="0" fillId="0" borderId="0" xfId="0" applyAlignment="1">
      <alignment horizontal="center"/>
    </xf>
    <xf numFmtId="164" fontId="0" fillId="0" borderId="0" xfId="1" applyFont="1" applyBorder="1"/>
    <xf numFmtId="164" fontId="0" fillId="0" borderId="6" xfId="1" applyFont="1" applyBorder="1" applyAlignment="1">
      <alignment horizontal="right"/>
    </xf>
    <xf numFmtId="164" fontId="0" fillId="0" borderId="0" xfId="0" applyNumberFormat="1"/>
    <xf numFmtId="0" fontId="0" fillId="6" borderId="0" xfId="0" applyFill="1"/>
    <xf numFmtId="14" fontId="0" fillId="0" borderId="0" xfId="0" applyNumberFormat="1"/>
    <xf numFmtId="0" fontId="1" fillId="5" borderId="0" xfId="0" applyFont="1" applyFill="1"/>
    <xf numFmtId="2" fontId="1" fillId="5" borderId="0" xfId="0" applyNumberFormat="1" applyFont="1" applyFill="1"/>
    <xf numFmtId="0" fontId="12" fillId="0" borderId="0" xfId="0" applyFont="1"/>
    <xf numFmtId="0" fontId="13" fillId="7" borderId="0" xfId="0" applyFont="1" applyFill="1"/>
    <xf numFmtId="0" fontId="0" fillId="7" borderId="0" xfId="0" applyFill="1"/>
    <xf numFmtId="164" fontId="0" fillId="5" borderId="0" xfId="1" applyFont="1" applyFill="1" applyBorder="1"/>
    <xf numFmtId="164" fontId="0" fillId="0" borderId="6" xfId="0" applyNumberFormat="1" applyBorder="1"/>
    <xf numFmtId="0" fontId="9" fillId="2" borderId="0" xfId="0" applyFont="1" applyFill="1" applyAlignment="1">
      <alignment horizontal="center"/>
    </xf>
    <xf numFmtId="0" fontId="0" fillId="8" borderId="0" xfId="0" applyFill="1"/>
    <xf numFmtId="0" fontId="1" fillId="5" borderId="6" xfId="0" applyFont="1" applyFill="1" applyBorder="1" applyAlignment="1">
      <alignment horizontal="center"/>
    </xf>
    <xf numFmtId="0" fontId="0" fillId="9" borderId="0" xfId="0" applyFill="1"/>
    <xf numFmtId="164" fontId="1" fillId="5" borderId="6" xfId="1" applyFont="1" applyFill="1" applyBorder="1" applyAlignment="1">
      <alignment horizontal="center"/>
    </xf>
    <xf numFmtId="0" fontId="0" fillId="10" borderId="0" xfId="0" applyFill="1"/>
    <xf numFmtId="0" fontId="8" fillId="2" borderId="0" xfId="0" applyFont="1" applyFill="1"/>
    <xf numFmtId="2" fontId="0" fillId="0" borderId="6" xfId="0" applyNumberFormat="1" applyBorder="1"/>
    <xf numFmtId="0" fontId="1" fillId="0" borderId="6" xfId="0" applyFont="1" applyBorder="1" applyAlignment="1">
      <alignment horizontal="center"/>
    </xf>
    <xf numFmtId="2" fontId="1" fillId="0" borderId="6" xfId="0" applyNumberFormat="1" applyFont="1" applyBorder="1"/>
    <xf numFmtId="0" fontId="0" fillId="11" borderId="0" xfId="0" applyFill="1"/>
    <xf numFmtId="0" fontId="0" fillId="0" borderId="0" xfId="0" applyAlignment="1">
      <alignment horizontal="center" vertical="center"/>
    </xf>
    <xf numFmtId="17" fontId="0" fillId="0" borderId="0" xfId="0" applyNumberFormat="1"/>
    <xf numFmtId="0" fontId="0" fillId="12" borderId="0" xfId="0" applyFill="1"/>
    <xf numFmtId="0" fontId="0" fillId="0" borderId="6" xfId="0" applyBorder="1" applyAlignment="1">
      <alignment horizontal="left"/>
    </xf>
    <xf numFmtId="164" fontId="0" fillId="0" borderId="6" xfId="1" applyFont="1" applyBorder="1" applyAlignment="1">
      <alignment horizontal="left"/>
    </xf>
    <xf numFmtId="14" fontId="0" fillId="0" borderId="6" xfId="0" applyNumberFormat="1" applyBorder="1" applyAlignment="1">
      <alignment horizontal="right"/>
    </xf>
    <xf numFmtId="164" fontId="0" fillId="0" borderId="6" xfId="1" applyFont="1" applyBorder="1" applyAlignment="1">
      <alignment horizontal="left" vertical="center"/>
    </xf>
    <xf numFmtId="164" fontId="0" fillId="0" borderId="0" xfId="1" applyFont="1" applyFill="1" applyBorder="1"/>
    <xf numFmtId="164" fontId="9" fillId="2" borderId="9" xfId="1" applyFont="1" applyFill="1" applyBorder="1" applyAlignment="1">
      <alignment horizontal="center"/>
    </xf>
    <xf numFmtId="164" fontId="0" fillId="0" borderId="0" xfId="1" applyFont="1"/>
    <xf numFmtId="164" fontId="9" fillId="2" borderId="6" xfId="1" applyFont="1" applyFill="1" applyBorder="1" applyAlignment="1">
      <alignment horizontal="center"/>
    </xf>
    <xf numFmtId="164" fontId="9" fillId="4" borderId="0" xfId="1" applyFont="1" applyFill="1" applyBorder="1" applyAlignment="1">
      <alignment horizontal="center"/>
    </xf>
    <xf numFmtId="0" fontId="0" fillId="4" borderId="14" xfId="0" applyFill="1" applyBorder="1"/>
    <xf numFmtId="164" fontId="0" fillId="4" borderId="14" xfId="1" applyFont="1" applyFill="1" applyBorder="1"/>
    <xf numFmtId="164" fontId="0" fillId="0" borderId="14" xfId="1" applyFont="1" applyBorder="1"/>
    <xf numFmtId="0" fontId="0" fillId="5" borderId="0" xfId="0" applyFill="1" applyAlignment="1">
      <alignment horizontal="center"/>
    </xf>
    <xf numFmtId="0" fontId="13" fillId="5" borderId="0" xfId="0" applyFont="1" applyFill="1"/>
    <xf numFmtId="0" fontId="1" fillId="13" borderId="6" xfId="0" applyFont="1" applyFill="1" applyBorder="1" applyAlignment="1">
      <alignment horizontal="center"/>
    </xf>
    <xf numFmtId="0" fontId="13" fillId="12" borderId="0" xfId="0" applyFont="1" applyFill="1"/>
    <xf numFmtId="164" fontId="1" fillId="13" borderId="6" xfId="1" applyFont="1" applyFill="1" applyBorder="1" applyAlignment="1">
      <alignment horizontal="center"/>
    </xf>
    <xf numFmtId="0" fontId="0" fillId="13" borderId="0" xfId="0" applyFill="1"/>
    <xf numFmtId="164" fontId="0" fillId="13" borderId="0" xfId="1" applyFont="1" applyFill="1" applyBorder="1"/>
    <xf numFmtId="14" fontId="0" fillId="0" borderId="6" xfId="0" applyNumberFormat="1" applyBorder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2" fontId="0" fillId="4" borderId="0" xfId="0" applyNumberFormat="1" applyFill="1"/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5" fillId="2" borderId="0" xfId="0" applyFont="1" applyFill="1"/>
    <xf numFmtId="0" fontId="16" fillId="5" borderId="6" xfId="0" applyFont="1" applyFill="1" applyBorder="1" applyAlignment="1">
      <alignment horizontal="center"/>
    </xf>
    <xf numFmtId="164" fontId="0" fillId="0" borderId="11" xfId="0" applyNumberFormat="1" applyBorder="1"/>
    <xf numFmtId="0" fontId="0" fillId="14" borderId="0" xfId="0" applyFill="1"/>
    <xf numFmtId="2" fontId="1" fillId="15" borderId="0" xfId="0" applyNumberFormat="1" applyFont="1" applyFill="1"/>
    <xf numFmtId="0" fontId="0" fillId="16" borderId="0" xfId="0" applyFill="1"/>
    <xf numFmtId="0" fontId="0" fillId="16" borderId="0" xfId="0" applyFill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14" fontId="0" fillId="5" borderId="6" xfId="0" applyNumberFormat="1" applyFill="1" applyBorder="1"/>
    <xf numFmtId="0" fontId="0" fillId="5" borderId="6" xfId="0" applyFill="1" applyBorder="1"/>
    <xf numFmtId="164" fontId="0" fillId="5" borderId="6" xfId="1" applyFont="1" applyFill="1" applyBorder="1"/>
    <xf numFmtId="164" fontId="9" fillId="5" borderId="6" xfId="1" applyFont="1" applyFill="1" applyBorder="1" applyAlignment="1">
      <alignment horizontal="center"/>
    </xf>
    <xf numFmtId="0" fontId="0" fillId="17" borderId="0" xfId="0" applyFill="1"/>
    <xf numFmtId="0" fontId="17" fillId="0" borderId="6" xfId="0" applyFont="1" applyBorder="1"/>
    <xf numFmtId="164" fontId="17" fillId="0" borderId="6" xfId="1" applyFont="1" applyBorder="1"/>
    <xf numFmtId="0" fontId="14" fillId="13" borderId="6" xfId="0" applyFont="1" applyFill="1" applyBorder="1" applyAlignment="1">
      <alignment horizontal="center"/>
    </xf>
    <xf numFmtId="0" fontId="18" fillId="0" borderId="6" xfId="0" applyFont="1" applyBorder="1"/>
    <xf numFmtId="0" fontId="17" fillId="0" borderId="0" xfId="0" applyFont="1"/>
    <xf numFmtId="15" fontId="0" fillId="0" borderId="0" xfId="0" applyNumberFormat="1"/>
    <xf numFmtId="2" fontId="1" fillId="18" borderId="0" xfId="0" applyNumberFormat="1" applyFont="1" applyFill="1"/>
    <xf numFmtId="164" fontId="0" fillId="16" borderId="0" xfId="1" applyFont="1" applyFill="1"/>
    <xf numFmtId="2" fontId="19" fillId="5" borderId="0" xfId="0" applyNumberFormat="1" applyFont="1" applyFill="1"/>
    <xf numFmtId="0" fontId="16" fillId="5" borderId="18" xfId="0" applyFont="1" applyFill="1" applyBorder="1" applyAlignment="1">
      <alignment horizontal="center"/>
    </xf>
    <xf numFmtId="14" fontId="20" fillId="0" borderId="6" xfId="0" applyNumberFormat="1" applyFont="1" applyBorder="1"/>
    <xf numFmtId="0" fontId="20" fillId="0" borderId="6" xfId="0" applyFont="1" applyBorder="1"/>
    <xf numFmtId="2" fontId="1" fillId="7" borderId="0" xfId="0" applyNumberFormat="1" applyFont="1" applyFill="1"/>
    <xf numFmtId="165" fontId="0" fillId="0" borderId="0" xfId="0" applyNumberFormat="1"/>
    <xf numFmtId="0" fontId="21" fillId="5" borderId="6" xfId="0" applyFont="1" applyFill="1" applyBorder="1" applyAlignment="1">
      <alignment horizontal="center"/>
    </xf>
    <xf numFmtId="14" fontId="0" fillId="16" borderId="0" xfId="0" applyNumberFormat="1" applyFill="1"/>
    <xf numFmtId="164" fontId="0" fillId="19" borderId="6" xfId="1" applyFont="1" applyFill="1" applyBorder="1"/>
    <xf numFmtId="164" fontId="0" fillId="20" borderId="6" xfId="1" applyFont="1" applyFill="1" applyBorder="1"/>
    <xf numFmtId="164" fontId="0" fillId="22" borderId="6" xfId="1" applyFont="1" applyFill="1" applyBorder="1"/>
    <xf numFmtId="2" fontId="1" fillId="21" borderId="0" xfId="0" applyNumberFormat="1" applyFont="1" applyFill="1"/>
    <xf numFmtId="2" fontId="1" fillId="4" borderId="6" xfId="0" applyNumberFormat="1" applyFont="1" applyFill="1" applyBorder="1"/>
    <xf numFmtId="0" fontId="22" fillId="23" borderId="0" xfId="0" applyFont="1" applyFill="1"/>
    <xf numFmtId="0" fontId="0" fillId="23" borderId="0" xfId="0" applyFill="1"/>
    <xf numFmtId="0" fontId="0" fillId="24" borderId="0" xfId="0" applyFill="1"/>
    <xf numFmtId="2" fontId="1" fillId="25" borderId="0" xfId="0" applyNumberFormat="1" applyFont="1" applyFill="1"/>
    <xf numFmtId="0" fontId="23" fillId="0" borderId="6" xfId="0" applyFont="1" applyBorder="1" applyAlignment="1">
      <alignment horizontal="center"/>
    </xf>
    <xf numFmtId="14" fontId="0" fillId="0" borderId="11" xfId="0" applyNumberFormat="1" applyBorder="1"/>
    <xf numFmtId="0" fontId="0" fillId="0" borderId="12" xfId="0" applyBorder="1"/>
    <xf numFmtId="0" fontId="0" fillId="0" borderId="7" xfId="0" applyBorder="1"/>
    <xf numFmtId="0" fontId="10" fillId="0" borderId="0" xfId="0" applyFont="1"/>
    <xf numFmtId="2" fontId="1" fillId="23" borderId="0" xfId="0" applyNumberFormat="1" applyFont="1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6" borderId="0" xfId="0" applyFill="1" applyAlignment="1">
      <alignment horizontal="center"/>
    </xf>
    <xf numFmtId="164" fontId="0" fillId="16" borderId="0" xfId="1" applyFont="1" applyFill="1" applyBorder="1"/>
    <xf numFmtId="164" fontId="0" fillId="16" borderId="0" xfId="0" applyNumberFormat="1" applyFill="1"/>
    <xf numFmtId="16" fontId="0" fillId="0" borderId="6" xfId="1" applyNumberFormat="1" applyFont="1" applyBorder="1"/>
    <xf numFmtId="2" fontId="1" fillId="5" borderId="6" xfId="0" applyNumberFormat="1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14" fontId="24" fillId="0" borderId="6" xfId="0" applyNumberFormat="1" applyFont="1" applyBorder="1"/>
    <xf numFmtId="16" fontId="0" fillId="0" borderId="6" xfId="0" applyNumberFormat="1" applyBorder="1"/>
    <xf numFmtId="164" fontId="1" fillId="0" borderId="6" xfId="1" applyFont="1" applyBorder="1"/>
    <xf numFmtId="0" fontId="1" fillId="0" borderId="6" xfId="0" applyFont="1" applyBorder="1"/>
    <xf numFmtId="0" fontId="1" fillId="4" borderId="6" xfId="0" applyFont="1" applyFill="1" applyBorder="1"/>
    <xf numFmtId="0" fontId="13" fillId="0" borderId="0" xfId="0" applyFont="1"/>
    <xf numFmtId="0" fontId="0" fillId="26" borderId="6" xfId="0" applyFill="1" applyBorder="1"/>
    <xf numFmtId="164" fontId="0" fillId="26" borderId="6" xfId="1" applyFont="1" applyFill="1" applyBorder="1"/>
    <xf numFmtId="0" fontId="17" fillId="0" borderId="6" xfId="0" applyFont="1" applyBorder="1" applyAlignment="1">
      <alignment horizontal="center"/>
    </xf>
    <xf numFmtId="0" fontId="0" fillId="0" borderId="11" xfId="0" applyBorder="1"/>
    <xf numFmtId="0" fontId="14" fillId="5" borderId="6" xfId="0" applyFont="1" applyFill="1" applyBorder="1" applyAlignment="1">
      <alignment horizontal="right"/>
    </xf>
    <xf numFmtId="0" fontId="1" fillId="5" borderId="6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16" borderId="0" xfId="0" applyFont="1" applyFill="1"/>
    <xf numFmtId="0" fontId="31" fillId="0" borderId="0" xfId="0" applyFont="1"/>
    <xf numFmtId="2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/>
    <xf numFmtId="12" fontId="0" fillId="0" borderId="0" xfId="0" applyNumberFormat="1"/>
    <xf numFmtId="0" fontId="0" fillId="0" borderId="0" xfId="0" applyAlignment="1">
      <alignment horizontal="left"/>
    </xf>
    <xf numFmtId="164" fontId="0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1" fillId="0" borderId="6" xfId="1" applyFont="1" applyFill="1" applyBorder="1" applyAlignment="1">
      <alignment horizontal="center"/>
    </xf>
    <xf numFmtId="164" fontId="1" fillId="4" borderId="6" xfId="1" applyFont="1" applyFill="1" applyBorder="1"/>
    <xf numFmtId="10" fontId="0" fillId="0" borderId="0" xfId="0" applyNumberFormat="1"/>
    <xf numFmtId="166" fontId="1" fillId="5" borderId="6" xfId="0" applyNumberFormat="1" applyFont="1" applyFill="1" applyBorder="1" applyAlignment="1">
      <alignment horizontal="center"/>
    </xf>
    <xf numFmtId="0" fontId="32" fillId="0" borderId="0" xfId="0" applyFont="1"/>
    <xf numFmtId="0" fontId="25" fillId="0" borderId="0" xfId="0" applyFont="1" applyAlignment="1">
      <alignment horizontal="center" vertical="center"/>
    </xf>
    <xf numFmtId="166" fontId="1" fillId="0" borderId="6" xfId="0" applyNumberFormat="1" applyFont="1" applyBorder="1" applyAlignment="1">
      <alignment horizontal="center"/>
    </xf>
    <xf numFmtId="166" fontId="1" fillId="5" borderId="7" xfId="0" applyNumberFormat="1" applyFont="1" applyFill="1" applyBorder="1" applyAlignment="1">
      <alignment horizontal="center"/>
    </xf>
    <xf numFmtId="166" fontId="0" fillId="4" borderId="14" xfId="1" applyNumberFormat="1" applyFont="1" applyFill="1" applyBorder="1"/>
    <xf numFmtId="0" fontId="37" fillId="16" borderId="0" xfId="0" applyFont="1" applyFill="1"/>
    <xf numFmtId="0" fontId="0" fillId="0" borderId="7" xfId="0" applyBorder="1" applyAlignment="1">
      <alignment horizontal="center"/>
    </xf>
    <xf numFmtId="166" fontId="0" fillId="0" borderId="6" xfId="1" applyNumberFormat="1" applyFont="1" applyBorder="1"/>
    <xf numFmtId="166" fontId="0" fillId="4" borderId="6" xfId="1" applyNumberFormat="1" applyFont="1" applyFill="1" applyBorder="1"/>
    <xf numFmtId="166" fontId="17" fillId="0" borderId="6" xfId="1" applyNumberFormat="1" applyFont="1" applyBorder="1"/>
    <xf numFmtId="166" fontId="0" fillId="0" borderId="0" xfId="0" applyNumberFormat="1"/>
    <xf numFmtId="166" fontId="1" fillId="0" borderId="0" xfId="0" applyNumberFormat="1" applyFont="1"/>
    <xf numFmtId="166" fontId="1" fillId="4" borderId="0" xfId="0" applyNumberFormat="1" applyFont="1" applyFill="1"/>
    <xf numFmtId="166" fontId="0" fillId="0" borderId="6" xfId="1" applyNumberFormat="1" applyFont="1" applyBorder="1" applyAlignment="1"/>
    <xf numFmtId="164" fontId="0" fillId="0" borderId="6" xfId="1" applyFont="1" applyBorder="1" applyAlignment="1"/>
    <xf numFmtId="0" fontId="25" fillId="0" borderId="0" xfId="0" applyFont="1" applyAlignment="1">
      <alignment vertical="center"/>
    </xf>
    <xf numFmtId="166" fontId="0" fillId="0" borderId="6" xfId="0" applyNumberFormat="1" applyBorder="1"/>
    <xf numFmtId="166" fontId="0" fillId="0" borderId="6" xfId="0" applyNumberFormat="1" applyBorder="1" applyAlignment="1">
      <alignment horizontal="center"/>
    </xf>
    <xf numFmtId="166" fontId="0" fillId="0" borderId="6" xfId="1" applyNumberFormat="1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25" borderId="6" xfId="0" applyFill="1" applyBorder="1"/>
    <xf numFmtId="0" fontId="0" fillId="25" borderId="0" xfId="0" applyFill="1"/>
    <xf numFmtId="166" fontId="41" fillId="0" borderId="0" xfId="0" applyNumberFormat="1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/>
    </xf>
    <xf numFmtId="0" fontId="27" fillId="0" borderId="0" xfId="0" applyFont="1" applyAlignment="1">
      <alignment horizontal="center"/>
    </xf>
    <xf numFmtId="0" fontId="25" fillId="0" borderId="1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40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35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0" fillId="0" borderId="13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38" fillId="0" borderId="1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13</xdr:row>
      <xdr:rowOff>28574</xdr:rowOff>
    </xdr:from>
    <xdr:to>
      <xdr:col>5</xdr:col>
      <xdr:colOff>552450</xdr:colOff>
      <xdr:row>14</xdr:row>
      <xdr:rowOff>133349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619500" y="2886074"/>
          <a:ext cx="1390650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2</xdr:col>
      <xdr:colOff>361950</xdr:colOff>
      <xdr:row>55</xdr:row>
      <xdr:rowOff>19050</xdr:rowOff>
    </xdr:from>
    <xdr:to>
      <xdr:col>4</xdr:col>
      <xdr:colOff>390525</xdr:colOff>
      <xdr:row>55</xdr:row>
      <xdr:rowOff>19050</xdr:rowOff>
    </xdr:to>
    <xdr:cxnSp macro="">
      <xdr:nvCxnSpPr>
        <xdr:cNvPr id="5" name="4 Conector rect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085975" y="10363200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55</xdr:row>
      <xdr:rowOff>19050</xdr:rowOff>
    </xdr:from>
    <xdr:to>
      <xdr:col>7</xdr:col>
      <xdr:colOff>257175</xdr:colOff>
      <xdr:row>55</xdr:row>
      <xdr:rowOff>19050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295775" y="10363200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28</xdr:row>
      <xdr:rowOff>0</xdr:rowOff>
    </xdr:from>
    <xdr:to>
      <xdr:col>6</xdr:col>
      <xdr:colOff>590550</xdr:colOff>
      <xdr:row>29</xdr:row>
      <xdr:rowOff>104775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457700" y="5334000"/>
          <a:ext cx="1390650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6</xdr:col>
      <xdr:colOff>0</xdr:colOff>
      <xdr:row>48</xdr:row>
      <xdr:rowOff>0</xdr:rowOff>
    </xdr:from>
    <xdr:to>
      <xdr:col>7</xdr:col>
      <xdr:colOff>581025</xdr:colOff>
      <xdr:row>49</xdr:row>
      <xdr:rowOff>104775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257800" y="9144000"/>
          <a:ext cx="1390650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7</xdr:col>
      <xdr:colOff>0</xdr:colOff>
      <xdr:row>79</xdr:row>
      <xdr:rowOff>0</xdr:rowOff>
    </xdr:from>
    <xdr:to>
      <xdr:col>8</xdr:col>
      <xdr:colOff>628650</xdr:colOff>
      <xdr:row>80</xdr:row>
      <xdr:rowOff>104775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067425" y="15049500"/>
          <a:ext cx="1390650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7</xdr:col>
      <xdr:colOff>314325</xdr:colOff>
      <xdr:row>65</xdr:row>
      <xdr:rowOff>57150</xdr:rowOff>
    </xdr:from>
    <xdr:to>
      <xdr:col>8</xdr:col>
      <xdr:colOff>723900</xdr:colOff>
      <xdr:row>66</xdr:row>
      <xdr:rowOff>161925</xdr:rowOff>
    </xdr:to>
    <xdr:sp macro="" textlink="">
      <xdr:nvSpPr>
        <xdr:cNvPr id="10" name="9 Rectángulo redondea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6381750" y="12439650"/>
          <a:ext cx="1171575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119062</xdr:colOff>
      <xdr:row>12</xdr:row>
      <xdr:rowOff>44648</xdr:rowOff>
    </xdr:from>
    <xdr:to>
      <xdr:col>9</xdr:col>
      <xdr:colOff>747712</xdr:colOff>
      <xdr:row>13</xdr:row>
      <xdr:rowOff>149423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384726" y="2366367"/>
          <a:ext cx="1447205" cy="298251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8</xdr:col>
      <xdr:colOff>152400</xdr:colOff>
      <xdr:row>30</xdr:row>
      <xdr:rowOff>47625</xdr:rowOff>
    </xdr:from>
    <xdr:to>
      <xdr:col>10</xdr:col>
      <xdr:colOff>19050</xdr:colOff>
      <xdr:row>31</xdr:row>
      <xdr:rowOff>152400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705600" y="6524625"/>
          <a:ext cx="1390650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9</xdr:col>
      <xdr:colOff>76198</xdr:colOff>
      <xdr:row>43</xdr:row>
      <xdr:rowOff>9525</xdr:rowOff>
    </xdr:from>
    <xdr:to>
      <xdr:col>10</xdr:col>
      <xdr:colOff>342899</xdr:colOff>
      <xdr:row>44</xdr:row>
      <xdr:rowOff>114300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7858123" y="8201025"/>
          <a:ext cx="1085851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2</xdr:col>
      <xdr:colOff>361950</xdr:colOff>
      <xdr:row>58</xdr:row>
      <xdr:rowOff>19050</xdr:rowOff>
    </xdr:from>
    <xdr:to>
      <xdr:col>4</xdr:col>
      <xdr:colOff>390525</xdr:colOff>
      <xdr:row>58</xdr:row>
      <xdr:rowOff>19050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2085975" y="10363200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58</xdr:row>
      <xdr:rowOff>19050</xdr:rowOff>
    </xdr:from>
    <xdr:to>
      <xdr:col>7</xdr:col>
      <xdr:colOff>257175</xdr:colOff>
      <xdr:row>58</xdr:row>
      <xdr:rowOff>19050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4295775" y="10363200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59531</xdr:colOff>
      <xdr:row>53</xdr:row>
      <xdr:rowOff>38099</xdr:rowOff>
    </xdr:from>
    <xdr:to>
      <xdr:col>10</xdr:col>
      <xdr:colOff>402167</xdr:colOff>
      <xdr:row>55</xdr:row>
      <xdr:rowOff>2975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7817114" y="10134599"/>
          <a:ext cx="1157553" cy="345876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82</xdr:row>
      <xdr:rowOff>19050</xdr:rowOff>
    </xdr:from>
    <xdr:to>
      <xdr:col>3</xdr:col>
      <xdr:colOff>390525</xdr:colOff>
      <xdr:row>82</xdr:row>
      <xdr:rowOff>19050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2362200" y="11068050"/>
          <a:ext cx="165840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83</xdr:row>
      <xdr:rowOff>19050</xdr:rowOff>
    </xdr:from>
    <xdr:to>
      <xdr:col>6</xdr:col>
      <xdr:colOff>257175</xdr:colOff>
      <xdr:row>83</xdr:row>
      <xdr:rowOff>19050</xdr:rowOff>
    </xdr:to>
    <xdr:cxnSp macro="">
      <xdr:nvCxnSpPr>
        <xdr:cNvPr id="11" name="10 Conector rect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30750" y="11068050"/>
          <a:ext cx="16541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97</xdr:row>
      <xdr:rowOff>19050</xdr:rowOff>
    </xdr:from>
    <xdr:to>
      <xdr:col>3</xdr:col>
      <xdr:colOff>390525</xdr:colOff>
      <xdr:row>97</xdr:row>
      <xdr:rowOff>19050</xdr:rowOff>
    </xdr:to>
    <xdr:cxnSp macro="">
      <xdr:nvCxnSpPr>
        <xdr:cNvPr id="12" name="11 Conector rect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1176867" y="15640050"/>
          <a:ext cx="20288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52917</xdr:colOff>
      <xdr:row>96</xdr:row>
      <xdr:rowOff>188383</xdr:rowOff>
    </xdr:from>
    <xdr:to>
      <xdr:col>6</xdr:col>
      <xdr:colOff>839259</xdr:colOff>
      <xdr:row>96</xdr:row>
      <xdr:rowOff>188383</xdr:rowOff>
    </xdr:to>
    <xdr:cxnSp macro="">
      <xdr:nvCxnSpPr>
        <xdr:cNvPr id="13" name="12 Conector recto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497917" y="18476383"/>
          <a:ext cx="16012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80</xdr:row>
      <xdr:rowOff>0</xdr:rowOff>
    </xdr:from>
    <xdr:to>
      <xdr:col>9</xdr:col>
      <xdr:colOff>342635</xdr:colOff>
      <xdr:row>81</xdr:row>
      <xdr:rowOff>155376</xdr:rowOff>
    </xdr:to>
    <xdr:sp macro="" textlink="">
      <xdr:nvSpPr>
        <xdr:cNvPr id="14" name="13 Rectángulo redondeado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6127750" y="15240000"/>
          <a:ext cx="1157552" cy="345876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8</xdr:col>
      <xdr:colOff>179917</xdr:colOff>
      <xdr:row>96</xdr:row>
      <xdr:rowOff>148167</xdr:rowOff>
    </xdr:from>
    <xdr:to>
      <xdr:col>9</xdr:col>
      <xdr:colOff>522552</xdr:colOff>
      <xdr:row>98</xdr:row>
      <xdr:rowOff>113043</xdr:rowOff>
    </xdr:to>
    <xdr:sp macro="" textlink="">
      <xdr:nvSpPr>
        <xdr:cNvPr id="15" name="14 Rectángulo redondeado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6307667" y="18436167"/>
          <a:ext cx="1157552" cy="345876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116</xdr:row>
      <xdr:rowOff>19050</xdr:rowOff>
    </xdr:from>
    <xdr:to>
      <xdr:col>3</xdr:col>
      <xdr:colOff>390525</xdr:colOff>
      <xdr:row>116</xdr:row>
      <xdr:rowOff>19050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1176867" y="15640050"/>
          <a:ext cx="20288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117</xdr:row>
      <xdr:rowOff>19050</xdr:rowOff>
    </xdr:from>
    <xdr:to>
      <xdr:col>6</xdr:col>
      <xdr:colOff>257175</xdr:colOff>
      <xdr:row>117</xdr:row>
      <xdr:rowOff>19050</xdr:rowOff>
    </xdr:to>
    <xdr:cxnSp macro="">
      <xdr:nvCxnSpPr>
        <xdr:cNvPr id="17" name="16 Conector recto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3915833" y="15830550"/>
          <a:ext cx="16012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8</xdr:row>
      <xdr:rowOff>19050</xdr:rowOff>
    </xdr:from>
    <xdr:to>
      <xdr:col>6</xdr:col>
      <xdr:colOff>752475</xdr:colOff>
      <xdr:row>9</xdr:row>
      <xdr:rowOff>66675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305175" y="1600200"/>
          <a:ext cx="2266950" cy="23812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8</xdr:col>
      <xdr:colOff>19050</xdr:colOff>
      <xdr:row>19</xdr:row>
      <xdr:rowOff>180975</xdr:rowOff>
    </xdr:from>
    <xdr:to>
      <xdr:col>11</xdr:col>
      <xdr:colOff>0</xdr:colOff>
      <xdr:row>20</xdr:row>
      <xdr:rowOff>180975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5610225" y="4429125"/>
          <a:ext cx="2324100" cy="190500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40</xdr:row>
      <xdr:rowOff>19050</xdr:rowOff>
    </xdr:from>
    <xdr:to>
      <xdr:col>3</xdr:col>
      <xdr:colOff>390525</xdr:colOff>
      <xdr:row>40</xdr:row>
      <xdr:rowOff>19050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>
          <a:off x="2085975" y="6743700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40</xdr:row>
      <xdr:rowOff>19050</xdr:rowOff>
    </xdr:from>
    <xdr:to>
      <xdr:col>6</xdr:col>
      <xdr:colOff>257175</xdr:colOff>
      <xdr:row>40</xdr:row>
      <xdr:rowOff>19050</xdr:rowOff>
    </xdr:to>
    <xdr:cxnSp macro="">
      <xdr:nvCxnSpPr>
        <xdr:cNvPr id="13" name="12 Conector rect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4295775" y="6743700"/>
          <a:ext cx="14287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104776</xdr:colOff>
      <xdr:row>55</xdr:row>
      <xdr:rowOff>104774</xdr:rowOff>
    </xdr:from>
    <xdr:to>
      <xdr:col>5</xdr:col>
      <xdr:colOff>800100</xdr:colOff>
      <xdr:row>57</xdr:row>
      <xdr:rowOff>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3362326" y="10534649"/>
          <a:ext cx="1457324" cy="285751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74</xdr:row>
      <xdr:rowOff>19050</xdr:rowOff>
    </xdr:from>
    <xdr:to>
      <xdr:col>3</xdr:col>
      <xdr:colOff>390525</xdr:colOff>
      <xdr:row>74</xdr:row>
      <xdr:rowOff>19050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1028700" y="7534275"/>
          <a:ext cx="18573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74</xdr:row>
      <xdr:rowOff>19050</xdr:rowOff>
    </xdr:from>
    <xdr:to>
      <xdr:col>6</xdr:col>
      <xdr:colOff>257175</xdr:colOff>
      <xdr:row>74</xdr:row>
      <xdr:rowOff>19050</xdr:rowOff>
    </xdr:to>
    <xdr:cxnSp macro="">
      <xdr:nvCxnSpPr>
        <xdr:cNvPr id="11" name="10 Conector rect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>
          <a:off x="3543300" y="7534275"/>
          <a:ext cx="15430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75</xdr:row>
      <xdr:rowOff>0</xdr:rowOff>
    </xdr:from>
    <xdr:to>
      <xdr:col>6</xdr:col>
      <xdr:colOff>647699</xdr:colOff>
      <xdr:row>76</xdr:row>
      <xdr:rowOff>95251</xdr:rowOff>
    </xdr:to>
    <xdr:sp macro="" textlink="">
      <xdr:nvSpPr>
        <xdr:cNvPr id="12" name="11 Rectángulo redondead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019550" y="14211300"/>
          <a:ext cx="1457324" cy="285751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92</xdr:row>
      <xdr:rowOff>19050</xdr:rowOff>
    </xdr:from>
    <xdr:to>
      <xdr:col>3</xdr:col>
      <xdr:colOff>390525</xdr:colOff>
      <xdr:row>92</xdr:row>
      <xdr:rowOff>19050</xdr:rowOff>
    </xdr:to>
    <xdr:cxnSp macro="">
      <xdr:nvCxnSpPr>
        <xdr:cNvPr id="14" name="13 Conector rect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>
          <a:off x="1028700" y="7534275"/>
          <a:ext cx="18573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92</xdr:row>
      <xdr:rowOff>19050</xdr:rowOff>
    </xdr:from>
    <xdr:to>
      <xdr:col>6</xdr:col>
      <xdr:colOff>257175</xdr:colOff>
      <xdr:row>92</xdr:row>
      <xdr:rowOff>19050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3543300" y="7534275"/>
          <a:ext cx="15430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90</xdr:row>
      <xdr:rowOff>0</xdr:rowOff>
    </xdr:from>
    <xdr:to>
      <xdr:col>7</xdr:col>
      <xdr:colOff>552450</xdr:colOff>
      <xdr:row>91</xdr:row>
      <xdr:rowOff>95251</xdr:rowOff>
    </xdr:to>
    <xdr:sp macro="" textlink="">
      <xdr:nvSpPr>
        <xdr:cNvPr id="16" name="15 Rectángulo redondead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4831773" y="17084386"/>
          <a:ext cx="1461654" cy="285751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13</xdr:row>
      <xdr:rowOff>47625</xdr:rowOff>
    </xdr:from>
    <xdr:to>
      <xdr:col>9</xdr:col>
      <xdr:colOff>371475</xdr:colOff>
      <xdr:row>14</xdr:row>
      <xdr:rowOff>152400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534150" y="2524125"/>
          <a:ext cx="1028700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2</xdr:col>
      <xdr:colOff>361950</xdr:colOff>
      <xdr:row>33</xdr:row>
      <xdr:rowOff>19050</xdr:rowOff>
    </xdr:from>
    <xdr:to>
      <xdr:col>4</xdr:col>
      <xdr:colOff>390525</xdr:colOff>
      <xdr:row>33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2085975" y="6553200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33</xdr:row>
      <xdr:rowOff>19050</xdr:rowOff>
    </xdr:from>
    <xdr:to>
      <xdr:col>7</xdr:col>
      <xdr:colOff>257175</xdr:colOff>
      <xdr:row>33</xdr:row>
      <xdr:rowOff>19050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4295775" y="6553200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30</xdr:row>
      <xdr:rowOff>76200</xdr:rowOff>
    </xdr:from>
    <xdr:to>
      <xdr:col>8</xdr:col>
      <xdr:colOff>371475</xdr:colOff>
      <xdr:row>31</xdr:row>
      <xdr:rowOff>180975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772150" y="5791200"/>
          <a:ext cx="1028700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7</xdr:col>
      <xdr:colOff>0</xdr:colOff>
      <xdr:row>48</xdr:row>
      <xdr:rowOff>0</xdr:rowOff>
    </xdr:from>
    <xdr:to>
      <xdr:col>8</xdr:col>
      <xdr:colOff>395553</xdr:colOff>
      <xdr:row>49</xdr:row>
      <xdr:rowOff>76200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5667375" y="9144000"/>
          <a:ext cx="1157553" cy="266700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6</xdr:col>
      <xdr:colOff>47626</xdr:colOff>
      <xdr:row>59</xdr:row>
      <xdr:rowOff>0</xdr:rowOff>
    </xdr:from>
    <xdr:to>
      <xdr:col>8</xdr:col>
      <xdr:colOff>395554</xdr:colOff>
      <xdr:row>60</xdr:row>
      <xdr:rowOff>76200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4953001" y="11239500"/>
          <a:ext cx="1109928" cy="266700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37</xdr:row>
      <xdr:rowOff>0</xdr:rowOff>
    </xdr:from>
    <xdr:to>
      <xdr:col>10</xdr:col>
      <xdr:colOff>395553</xdr:colOff>
      <xdr:row>38</xdr:row>
      <xdr:rowOff>155376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6448425" y="7048500"/>
          <a:ext cx="1157553" cy="345876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6</xdr:col>
      <xdr:colOff>152400</xdr:colOff>
      <xdr:row>63</xdr:row>
      <xdr:rowOff>47625</xdr:rowOff>
    </xdr:from>
    <xdr:to>
      <xdr:col>8</xdr:col>
      <xdr:colOff>509853</xdr:colOff>
      <xdr:row>64</xdr:row>
      <xdr:rowOff>85725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076825" y="12049125"/>
          <a:ext cx="1119453" cy="228600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9</xdr:row>
      <xdr:rowOff>85725</xdr:rowOff>
    </xdr:from>
    <xdr:to>
      <xdr:col>7</xdr:col>
      <xdr:colOff>0</xdr:colOff>
      <xdr:row>10</xdr:row>
      <xdr:rowOff>123825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248025" y="1800225"/>
          <a:ext cx="2266950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7</xdr:col>
      <xdr:colOff>123825</xdr:colOff>
      <xdr:row>23</xdr:row>
      <xdr:rowOff>114300</xdr:rowOff>
    </xdr:from>
    <xdr:to>
      <xdr:col>8</xdr:col>
      <xdr:colOff>676275</xdr:colOff>
      <xdr:row>24</xdr:row>
      <xdr:rowOff>161925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5629275" y="4505325"/>
          <a:ext cx="1314450" cy="23812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7</xdr:col>
      <xdr:colOff>152399</xdr:colOff>
      <xdr:row>38</xdr:row>
      <xdr:rowOff>104775</xdr:rowOff>
    </xdr:from>
    <xdr:to>
      <xdr:col>8</xdr:col>
      <xdr:colOff>485774</xdr:colOff>
      <xdr:row>39</xdr:row>
      <xdr:rowOff>152400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657849" y="7353300"/>
          <a:ext cx="1095375" cy="23812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7</xdr:col>
      <xdr:colOff>257175</xdr:colOff>
      <xdr:row>49</xdr:row>
      <xdr:rowOff>104775</xdr:rowOff>
    </xdr:from>
    <xdr:to>
      <xdr:col>9</xdr:col>
      <xdr:colOff>0</xdr:colOff>
      <xdr:row>50</xdr:row>
      <xdr:rowOff>152400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6524625" y="9639300"/>
          <a:ext cx="1266825" cy="23812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67</xdr:row>
      <xdr:rowOff>19050</xdr:rowOff>
    </xdr:from>
    <xdr:to>
      <xdr:col>3</xdr:col>
      <xdr:colOff>390525</xdr:colOff>
      <xdr:row>67</xdr:row>
      <xdr:rowOff>19050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>
          <a:off x="1123950" y="7534275"/>
          <a:ext cx="17526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67</xdr:row>
      <xdr:rowOff>19050</xdr:rowOff>
    </xdr:from>
    <xdr:to>
      <xdr:col>6</xdr:col>
      <xdr:colOff>257175</xdr:colOff>
      <xdr:row>67</xdr:row>
      <xdr:rowOff>19050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3533775" y="7534275"/>
          <a:ext cx="15430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68</xdr:row>
      <xdr:rowOff>0</xdr:rowOff>
    </xdr:from>
    <xdr:to>
      <xdr:col>4</xdr:col>
      <xdr:colOff>409575</xdr:colOff>
      <xdr:row>69</xdr:row>
      <xdr:rowOff>47625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695450" y="13725525"/>
          <a:ext cx="1933575" cy="23812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85</xdr:row>
      <xdr:rowOff>19050</xdr:rowOff>
    </xdr:from>
    <xdr:to>
      <xdr:col>3</xdr:col>
      <xdr:colOff>390525</xdr:colOff>
      <xdr:row>85</xdr:row>
      <xdr:rowOff>19050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>
          <a:off x="1123950" y="12792075"/>
          <a:ext cx="17240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85</xdr:row>
      <xdr:rowOff>19050</xdr:rowOff>
    </xdr:from>
    <xdr:to>
      <xdr:col>6</xdr:col>
      <xdr:colOff>257175</xdr:colOff>
      <xdr:row>85</xdr:row>
      <xdr:rowOff>19050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>
          <a:off x="3505200" y="12792075"/>
          <a:ext cx="1495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84</xdr:row>
      <xdr:rowOff>95250</xdr:rowOff>
    </xdr:from>
    <xdr:to>
      <xdr:col>8</xdr:col>
      <xdr:colOff>438150</xdr:colOff>
      <xdr:row>85</xdr:row>
      <xdr:rowOff>142875</xdr:rowOff>
    </xdr:to>
    <xdr:sp macro="" textlink="">
      <xdr:nvSpPr>
        <xdr:cNvPr id="11" name="10 Rectángulo redondeado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5305425" y="16106775"/>
          <a:ext cx="1400175" cy="23812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101</xdr:row>
      <xdr:rowOff>19050</xdr:rowOff>
    </xdr:from>
    <xdr:to>
      <xdr:col>3</xdr:col>
      <xdr:colOff>390525</xdr:colOff>
      <xdr:row>101</xdr:row>
      <xdr:rowOff>19050</xdr:rowOff>
    </xdr:to>
    <xdr:cxnSp macro="">
      <xdr:nvCxnSpPr>
        <xdr:cNvPr id="12" name="11 Conector recto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/>
      </xdr:nvCxnSpPr>
      <xdr:spPr>
        <a:xfrm>
          <a:off x="1123950" y="16221075"/>
          <a:ext cx="17240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101</xdr:row>
      <xdr:rowOff>0</xdr:rowOff>
    </xdr:from>
    <xdr:to>
      <xdr:col>6</xdr:col>
      <xdr:colOff>304800</xdr:colOff>
      <xdr:row>101</xdr:row>
      <xdr:rowOff>0</xdr:rowOff>
    </xdr:to>
    <xdr:cxnSp macro="">
      <xdr:nvCxnSpPr>
        <xdr:cNvPr id="13" name="12 Conector recto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>
          <a:off x="3552825" y="19250025"/>
          <a:ext cx="1495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97</xdr:row>
      <xdr:rowOff>95250</xdr:rowOff>
    </xdr:from>
    <xdr:to>
      <xdr:col>8</xdr:col>
      <xdr:colOff>438150</xdr:colOff>
      <xdr:row>98</xdr:row>
      <xdr:rowOff>142875</xdr:rowOff>
    </xdr:to>
    <xdr:sp macro="" textlink="">
      <xdr:nvSpPr>
        <xdr:cNvPr id="14" name="13 Rectángulo redondeado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5305425" y="16106775"/>
          <a:ext cx="1400175" cy="23812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115</xdr:row>
      <xdr:rowOff>19050</xdr:rowOff>
    </xdr:from>
    <xdr:to>
      <xdr:col>3</xdr:col>
      <xdr:colOff>390525</xdr:colOff>
      <xdr:row>115</xdr:row>
      <xdr:rowOff>19050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>
          <a:off x="1123950" y="19269075"/>
          <a:ext cx="17240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115</xdr:row>
      <xdr:rowOff>0</xdr:rowOff>
    </xdr:from>
    <xdr:to>
      <xdr:col>6</xdr:col>
      <xdr:colOff>304800</xdr:colOff>
      <xdr:row>115</xdr:row>
      <xdr:rowOff>0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CxnSpPr/>
      </xdr:nvCxnSpPr>
      <xdr:spPr>
        <a:xfrm>
          <a:off x="3552825" y="19250025"/>
          <a:ext cx="1495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116</xdr:row>
      <xdr:rowOff>0</xdr:rowOff>
    </xdr:from>
    <xdr:to>
      <xdr:col>7</xdr:col>
      <xdr:colOff>0</xdr:colOff>
      <xdr:row>117</xdr:row>
      <xdr:rowOff>47625</xdr:rowOff>
    </xdr:to>
    <xdr:sp macro="" textlink="">
      <xdr:nvSpPr>
        <xdr:cNvPr id="17" name="16 Rectángulo redondeado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5210175" y="22107525"/>
          <a:ext cx="1009650" cy="23812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5</xdr:col>
      <xdr:colOff>395553</xdr:colOff>
      <xdr:row>16</xdr:row>
      <xdr:rowOff>155376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2943225" y="2857500"/>
          <a:ext cx="1157553" cy="345876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17</xdr:row>
      <xdr:rowOff>19050</xdr:rowOff>
    </xdr:from>
    <xdr:to>
      <xdr:col>4</xdr:col>
      <xdr:colOff>390525</xdr:colOff>
      <xdr:row>17</xdr:row>
      <xdr:rowOff>19050</xdr:rowOff>
    </xdr:to>
    <xdr:cxnSp macro="">
      <xdr:nvCxnSpPr>
        <xdr:cNvPr id="2" name="1 Conector rect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1885950" y="2905125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17</xdr:row>
      <xdr:rowOff>19050</xdr:rowOff>
    </xdr:from>
    <xdr:to>
      <xdr:col>7</xdr:col>
      <xdr:colOff>257175</xdr:colOff>
      <xdr:row>17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095750" y="2905125"/>
          <a:ext cx="1495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33</xdr:row>
      <xdr:rowOff>19050</xdr:rowOff>
    </xdr:from>
    <xdr:to>
      <xdr:col>4</xdr:col>
      <xdr:colOff>390525</xdr:colOff>
      <xdr:row>33</xdr:row>
      <xdr:rowOff>19050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>
          <a:off x="1885950" y="2876550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32</xdr:row>
      <xdr:rowOff>180975</xdr:rowOff>
    </xdr:from>
    <xdr:to>
      <xdr:col>8</xdr:col>
      <xdr:colOff>57150</xdr:colOff>
      <xdr:row>32</xdr:row>
      <xdr:rowOff>180975</xdr:rowOff>
    </xdr:to>
    <xdr:cxnSp macro="">
      <xdr:nvCxnSpPr>
        <xdr:cNvPr id="5" name="4 Conector recto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4238625" y="6276975"/>
          <a:ext cx="12382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48</xdr:row>
      <xdr:rowOff>180975</xdr:rowOff>
    </xdr:from>
    <xdr:to>
      <xdr:col>8</xdr:col>
      <xdr:colOff>57150</xdr:colOff>
      <xdr:row>48</xdr:row>
      <xdr:rowOff>180975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>
          <a:off x="4238625" y="6276975"/>
          <a:ext cx="12382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342900</xdr:colOff>
      <xdr:row>48</xdr:row>
      <xdr:rowOff>180975</xdr:rowOff>
    </xdr:from>
    <xdr:to>
      <xdr:col>20</xdr:col>
      <xdr:colOff>57150</xdr:colOff>
      <xdr:row>48</xdr:row>
      <xdr:rowOff>180975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4238625" y="9324975"/>
          <a:ext cx="12382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48</xdr:row>
      <xdr:rowOff>180975</xdr:rowOff>
    </xdr:from>
    <xdr:to>
      <xdr:col>8</xdr:col>
      <xdr:colOff>57150</xdr:colOff>
      <xdr:row>48</xdr:row>
      <xdr:rowOff>180975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219575" y="9401175"/>
          <a:ext cx="10477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D13" sqref="D13"/>
    </sheetView>
  </sheetViews>
  <sheetFormatPr baseColWidth="10" defaultRowHeight="15" x14ac:dyDescent="0.25"/>
  <cols>
    <col min="2" max="2" width="19.42578125" customWidth="1"/>
  </cols>
  <sheetData>
    <row r="1" spans="1:17" x14ac:dyDescent="0.25">
      <c r="F1" s="193" t="s">
        <v>671</v>
      </c>
      <c r="G1" s="193"/>
      <c r="H1" s="193"/>
    </row>
    <row r="2" spans="1:17" x14ac:dyDescent="0.25">
      <c r="A2" s="41" t="s">
        <v>544</v>
      </c>
      <c r="F2" s="194"/>
      <c r="G2" s="194"/>
      <c r="H2" s="194"/>
      <c r="L2" s="146" t="s">
        <v>3</v>
      </c>
      <c r="M2" s="146" t="s">
        <v>602</v>
      </c>
      <c r="N2" s="146" t="s">
        <v>38</v>
      </c>
      <c r="O2" s="146" t="s">
        <v>603</v>
      </c>
      <c r="P2" s="146" t="s">
        <v>21</v>
      </c>
      <c r="Q2" s="24"/>
    </row>
    <row r="3" spans="1:17" x14ac:dyDescent="0.25">
      <c r="B3" s="26" t="s">
        <v>2</v>
      </c>
      <c r="C3" s="29">
        <f>I11</f>
        <v>0</v>
      </c>
      <c r="E3" s="25" t="s">
        <v>3</v>
      </c>
      <c r="F3" s="25" t="s">
        <v>36</v>
      </c>
      <c r="G3" s="25" t="s">
        <v>37</v>
      </c>
      <c r="H3" s="25" t="s">
        <v>38</v>
      </c>
      <c r="I3" s="25" t="s">
        <v>38</v>
      </c>
      <c r="L3" s="24"/>
      <c r="M3" s="24"/>
      <c r="N3" s="24"/>
      <c r="O3" s="24"/>
      <c r="P3" s="24"/>
      <c r="Q3" s="24"/>
    </row>
    <row r="4" spans="1:17" x14ac:dyDescent="0.25">
      <c r="C4" s="30"/>
      <c r="E4" s="32"/>
      <c r="F4" s="24"/>
      <c r="G4" s="24"/>
      <c r="H4" s="33"/>
      <c r="I4" s="33"/>
      <c r="L4" s="24"/>
      <c r="M4" s="24"/>
      <c r="N4" s="24"/>
      <c r="O4" s="24"/>
      <c r="P4" s="24"/>
      <c r="Q4" s="24"/>
    </row>
    <row r="5" spans="1:17" x14ac:dyDescent="0.25">
      <c r="B5" s="26" t="s">
        <v>21</v>
      </c>
      <c r="C5" s="29">
        <f>C3-C4</f>
        <v>0</v>
      </c>
      <c r="E5" s="32"/>
      <c r="F5" s="24"/>
      <c r="G5" s="24"/>
      <c r="H5" s="33"/>
      <c r="I5" s="33"/>
      <c r="L5" s="24"/>
      <c r="M5" s="24"/>
      <c r="N5" s="24"/>
      <c r="O5" s="24"/>
      <c r="P5" s="24"/>
      <c r="Q5" s="24"/>
    </row>
    <row r="6" spans="1:17" x14ac:dyDescent="0.25">
      <c r="B6" t="s">
        <v>22</v>
      </c>
      <c r="C6" s="30">
        <f>C21</f>
        <v>261</v>
      </c>
      <c r="E6" s="32"/>
      <c r="F6" s="24"/>
      <c r="G6" s="24"/>
      <c r="H6" s="33"/>
      <c r="I6" s="33"/>
      <c r="L6" s="24"/>
      <c r="M6" s="24"/>
      <c r="N6" s="24"/>
      <c r="O6" s="24"/>
      <c r="P6" s="24"/>
      <c r="Q6" s="24"/>
    </row>
    <row r="7" spans="1:17" x14ac:dyDescent="0.25">
      <c r="B7" s="28" t="s">
        <v>34</v>
      </c>
      <c r="C7" s="31">
        <f>C5-C6</f>
        <v>-261</v>
      </c>
      <c r="E7" s="32"/>
      <c r="F7" s="24"/>
      <c r="G7" s="24"/>
      <c r="H7" s="33"/>
      <c r="I7" s="33"/>
      <c r="L7" s="24"/>
      <c r="M7" s="24"/>
      <c r="N7" s="24"/>
      <c r="O7" s="24"/>
      <c r="P7" s="24"/>
      <c r="Q7" s="24"/>
    </row>
    <row r="8" spans="1:17" x14ac:dyDescent="0.25">
      <c r="B8" s="42"/>
      <c r="C8" s="43"/>
      <c r="E8" s="32"/>
      <c r="F8" s="24"/>
      <c r="G8" s="24"/>
      <c r="H8" s="33"/>
      <c r="I8" s="33"/>
      <c r="L8" s="24"/>
      <c r="M8" s="24"/>
      <c r="N8" s="24"/>
      <c r="O8" s="24"/>
      <c r="P8" s="24"/>
      <c r="Q8" s="24"/>
    </row>
    <row r="9" spans="1:17" x14ac:dyDescent="0.25">
      <c r="B9" s="86" t="s">
        <v>22</v>
      </c>
      <c r="C9" s="87"/>
      <c r="E9" s="32"/>
      <c r="F9" s="24"/>
      <c r="G9" s="24"/>
      <c r="H9" s="33"/>
      <c r="I9" s="33"/>
      <c r="L9" s="24"/>
      <c r="M9" s="24"/>
      <c r="N9" s="24"/>
      <c r="O9" s="24"/>
      <c r="P9" s="24"/>
      <c r="Q9" s="24"/>
    </row>
    <row r="10" spans="1:17" x14ac:dyDescent="0.25">
      <c r="B10" s="88" t="s">
        <v>604</v>
      </c>
      <c r="C10" s="51">
        <v>261</v>
      </c>
      <c r="E10" s="32"/>
      <c r="F10" s="24"/>
      <c r="G10" s="24"/>
      <c r="H10" s="33"/>
      <c r="I10" s="33"/>
      <c r="L10" s="24"/>
      <c r="M10" s="24"/>
      <c r="N10" s="24"/>
      <c r="O10" s="24"/>
      <c r="P10" s="24"/>
      <c r="Q10" s="24"/>
    </row>
    <row r="11" spans="1:17" x14ac:dyDescent="0.25">
      <c r="B11" s="51" t="s">
        <v>605</v>
      </c>
      <c r="C11" s="51">
        <f>P20</f>
        <v>0</v>
      </c>
      <c r="E11" s="190" t="s">
        <v>21</v>
      </c>
      <c r="F11" s="191"/>
      <c r="G11" s="192"/>
      <c r="H11" s="33">
        <f>SUM(H4:H10)</f>
        <v>0</v>
      </c>
      <c r="I11" s="48">
        <f>SUM(I4:I10)</f>
        <v>0</v>
      </c>
      <c r="L11" s="24"/>
      <c r="M11" s="24"/>
      <c r="N11" s="24"/>
      <c r="O11" s="24"/>
      <c r="P11" s="24"/>
      <c r="Q11" s="24"/>
    </row>
    <row r="12" spans="1:17" x14ac:dyDescent="0.25">
      <c r="B12" s="51" t="s">
        <v>606</v>
      </c>
      <c r="C12" s="51"/>
      <c r="E12" s="36"/>
      <c r="F12" s="36"/>
      <c r="G12" s="36"/>
      <c r="H12" s="37"/>
      <c r="I12" s="39"/>
      <c r="L12" s="24"/>
      <c r="M12" s="24"/>
      <c r="N12" s="24"/>
      <c r="O12" s="24"/>
      <c r="P12" s="24"/>
      <c r="Q12" s="24"/>
    </row>
    <row r="13" spans="1:17" x14ac:dyDescent="0.25">
      <c r="B13" s="51" t="s">
        <v>366</v>
      </c>
      <c r="C13" s="51"/>
      <c r="E13" s="36"/>
      <c r="F13" s="36"/>
      <c r="G13" s="36"/>
      <c r="H13" s="37"/>
      <c r="I13" s="39"/>
      <c r="L13" s="24"/>
      <c r="M13" s="24"/>
      <c r="N13" s="24"/>
      <c r="O13" s="24"/>
      <c r="P13" s="24"/>
      <c r="Q13" s="24"/>
    </row>
    <row r="14" spans="1:17" x14ac:dyDescent="0.25">
      <c r="B14" s="51" t="s">
        <v>209</v>
      </c>
      <c r="C14" s="51"/>
      <c r="G14" s="39"/>
      <c r="L14" s="24"/>
      <c r="M14" s="24"/>
      <c r="N14" s="24"/>
      <c r="O14" s="24"/>
      <c r="P14" s="24"/>
      <c r="Q14" s="24"/>
    </row>
    <row r="15" spans="1:17" x14ac:dyDescent="0.25">
      <c r="B15" s="51" t="s">
        <v>30</v>
      </c>
      <c r="C15" s="51"/>
      <c r="G15" s="39"/>
      <c r="L15" s="24"/>
      <c r="M15" s="24"/>
      <c r="N15" s="24"/>
      <c r="O15" s="24"/>
      <c r="P15" s="24"/>
      <c r="Q15" s="24"/>
    </row>
    <row r="16" spans="1:17" x14ac:dyDescent="0.25">
      <c r="B16" s="51" t="s">
        <v>607</v>
      </c>
      <c r="C16" s="51"/>
      <c r="L16" s="24"/>
      <c r="M16" s="24"/>
      <c r="N16" s="24"/>
      <c r="O16" s="24"/>
      <c r="P16" s="24"/>
      <c r="Q16" s="24"/>
    </row>
    <row r="17" spans="2:17" x14ac:dyDescent="0.25">
      <c r="B17" s="51" t="s">
        <v>608</v>
      </c>
      <c r="C17" s="51"/>
      <c r="L17" s="24"/>
      <c r="M17" s="24"/>
      <c r="N17" s="24"/>
      <c r="O17" s="24"/>
      <c r="P17" s="24"/>
      <c r="Q17" s="24"/>
    </row>
    <row r="18" spans="2:17" x14ac:dyDescent="0.25">
      <c r="B18" s="51" t="s">
        <v>610</v>
      </c>
      <c r="C18" s="51"/>
      <c r="L18" s="24"/>
      <c r="M18" s="24"/>
      <c r="N18" s="24"/>
      <c r="O18" s="24"/>
      <c r="P18" s="24"/>
      <c r="Q18" s="24"/>
    </row>
    <row r="19" spans="2:17" x14ac:dyDescent="0.25">
      <c r="B19" s="51"/>
      <c r="C19" s="51"/>
      <c r="L19" s="24"/>
      <c r="M19" s="24"/>
      <c r="N19" s="24"/>
      <c r="O19" s="24"/>
      <c r="P19" s="24"/>
      <c r="Q19" s="24"/>
    </row>
    <row r="20" spans="2:17" x14ac:dyDescent="0.25">
      <c r="B20" s="51"/>
      <c r="C20" s="51"/>
      <c r="L20" s="190" t="s">
        <v>185</v>
      </c>
      <c r="M20" s="191"/>
      <c r="N20" s="191"/>
      <c r="O20" s="192"/>
      <c r="P20" s="24">
        <f>SUM(P3:P19)</f>
        <v>0</v>
      </c>
      <c r="Q20" s="24"/>
    </row>
    <row r="21" spans="2:17" x14ac:dyDescent="0.25">
      <c r="B21" s="25" t="s">
        <v>33</v>
      </c>
      <c r="C21" s="35">
        <f>SUM(C10:C20)</f>
        <v>261</v>
      </c>
    </row>
  </sheetData>
  <mergeCells count="3">
    <mergeCell ref="E11:G11"/>
    <mergeCell ref="L20:O20"/>
    <mergeCell ref="F1:H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47"/>
  <sheetViews>
    <sheetView topLeftCell="A25" workbookViewId="0">
      <selection activeCell="H44" sqref="H44"/>
    </sheetView>
  </sheetViews>
  <sheetFormatPr baseColWidth="10" defaultRowHeight="15" x14ac:dyDescent="0.25"/>
  <sheetData>
    <row r="2" spans="2:8" x14ac:dyDescent="0.25">
      <c r="E2" s="24" t="s">
        <v>3</v>
      </c>
      <c r="F2" s="24" t="s">
        <v>36</v>
      </c>
      <c r="G2" s="24" t="s">
        <v>37</v>
      </c>
      <c r="H2" s="24" t="s">
        <v>38</v>
      </c>
    </row>
    <row r="3" spans="2:8" x14ac:dyDescent="0.25">
      <c r="B3" s="26" t="s">
        <v>2</v>
      </c>
      <c r="C3" s="29">
        <f>H23</f>
        <v>4394</v>
      </c>
      <c r="E3" s="32">
        <v>44708</v>
      </c>
      <c r="F3" s="24" t="s">
        <v>70</v>
      </c>
      <c r="G3" s="24" t="s">
        <v>16</v>
      </c>
      <c r="H3" s="33">
        <v>230</v>
      </c>
    </row>
    <row r="4" spans="2:8" x14ac:dyDescent="0.25">
      <c r="B4" t="s">
        <v>20</v>
      </c>
      <c r="C4" s="30">
        <f>C3*0.04</f>
        <v>175.76</v>
      </c>
      <c r="E4" s="32">
        <v>44709</v>
      </c>
      <c r="F4" s="24" t="s">
        <v>70</v>
      </c>
      <c r="G4" s="24" t="s">
        <v>69</v>
      </c>
      <c r="H4" s="33">
        <v>175</v>
      </c>
    </row>
    <row r="5" spans="2:8" x14ac:dyDescent="0.25">
      <c r="B5" s="26" t="s">
        <v>21</v>
      </c>
      <c r="C5" s="29">
        <f>C3-C4</f>
        <v>4218.24</v>
      </c>
      <c r="E5" s="32">
        <v>44711</v>
      </c>
      <c r="F5" s="24" t="s">
        <v>70</v>
      </c>
      <c r="G5" s="24" t="s">
        <v>42</v>
      </c>
      <c r="H5" s="33">
        <v>175</v>
      </c>
    </row>
    <row r="6" spans="2:8" x14ac:dyDescent="0.25">
      <c r="B6" t="s">
        <v>22</v>
      </c>
      <c r="C6" s="30">
        <f>C12</f>
        <v>0</v>
      </c>
      <c r="E6" s="32">
        <v>44715</v>
      </c>
      <c r="F6" s="24" t="s">
        <v>70</v>
      </c>
      <c r="G6" s="24" t="s">
        <v>16</v>
      </c>
      <c r="H6" s="33">
        <v>230</v>
      </c>
    </row>
    <row r="7" spans="2:8" x14ac:dyDescent="0.25">
      <c r="B7" s="28" t="s">
        <v>34</v>
      </c>
      <c r="C7" s="31">
        <f>C5-C6</f>
        <v>4218.24</v>
      </c>
      <c r="E7" s="32">
        <v>44721</v>
      </c>
      <c r="F7" s="24" t="s">
        <v>70</v>
      </c>
      <c r="G7" s="24" t="s">
        <v>42</v>
      </c>
      <c r="H7" s="33">
        <v>175</v>
      </c>
    </row>
    <row r="8" spans="2:8" x14ac:dyDescent="0.25">
      <c r="E8" s="32">
        <v>44722</v>
      </c>
      <c r="F8" s="24" t="s">
        <v>70</v>
      </c>
      <c r="G8" s="24" t="s">
        <v>16</v>
      </c>
      <c r="H8" s="33">
        <v>230</v>
      </c>
    </row>
    <row r="9" spans="2:8" x14ac:dyDescent="0.25">
      <c r="B9" s="196" t="s">
        <v>22</v>
      </c>
      <c r="C9" s="197"/>
      <c r="E9" s="32">
        <v>44713</v>
      </c>
      <c r="F9" s="24" t="s">
        <v>39</v>
      </c>
      <c r="G9" s="24" t="s">
        <v>119</v>
      </c>
      <c r="H9" s="33">
        <v>360</v>
      </c>
    </row>
    <row r="10" spans="2:8" x14ac:dyDescent="0.25">
      <c r="B10" s="24"/>
      <c r="C10" s="33"/>
      <c r="E10" s="32">
        <v>44742</v>
      </c>
      <c r="F10" s="24" t="s">
        <v>41</v>
      </c>
      <c r="G10" s="24" t="s">
        <v>140</v>
      </c>
      <c r="H10" s="33">
        <v>829</v>
      </c>
    </row>
    <row r="11" spans="2:8" x14ac:dyDescent="0.25">
      <c r="B11" s="24"/>
      <c r="C11" s="33"/>
      <c r="E11" s="32">
        <v>44741</v>
      </c>
      <c r="F11" s="24" t="s">
        <v>41</v>
      </c>
      <c r="G11" s="24" t="s">
        <v>42</v>
      </c>
      <c r="H11" s="33">
        <v>200</v>
      </c>
    </row>
    <row r="12" spans="2:8" x14ac:dyDescent="0.25">
      <c r="B12" s="25" t="s">
        <v>33</v>
      </c>
      <c r="C12" s="35">
        <f>SUM(C10:C11)</f>
        <v>0</v>
      </c>
      <c r="E12" s="32">
        <v>44730</v>
      </c>
      <c r="F12" s="24" t="s">
        <v>70</v>
      </c>
      <c r="G12" s="24" t="s">
        <v>137</v>
      </c>
      <c r="H12" s="33">
        <v>175</v>
      </c>
    </row>
    <row r="13" spans="2:8" x14ac:dyDescent="0.25">
      <c r="B13" s="23"/>
      <c r="C13" s="47"/>
      <c r="E13" s="32">
        <v>44719</v>
      </c>
      <c r="F13" s="24" t="s">
        <v>54</v>
      </c>
      <c r="G13" s="24" t="s">
        <v>42</v>
      </c>
      <c r="H13" s="33">
        <v>220</v>
      </c>
    </row>
    <row r="14" spans="2:8" x14ac:dyDescent="0.25">
      <c r="E14" s="32">
        <v>44746</v>
      </c>
      <c r="F14" s="24" t="s">
        <v>70</v>
      </c>
      <c r="G14" s="24" t="s">
        <v>69</v>
      </c>
      <c r="H14" s="33">
        <v>175</v>
      </c>
    </row>
    <row r="15" spans="2:8" x14ac:dyDescent="0.25">
      <c r="E15" s="32">
        <v>44748</v>
      </c>
      <c r="F15" s="24" t="s">
        <v>70</v>
      </c>
      <c r="G15" s="24" t="s">
        <v>238</v>
      </c>
      <c r="H15" s="33">
        <v>175</v>
      </c>
    </row>
    <row r="16" spans="2:8" x14ac:dyDescent="0.25">
      <c r="E16" s="32">
        <v>44769</v>
      </c>
      <c r="F16" s="24" t="s">
        <v>41</v>
      </c>
      <c r="G16" s="24" t="s">
        <v>42</v>
      </c>
      <c r="H16" s="33">
        <v>150</v>
      </c>
    </row>
    <row r="17" spans="2:8" x14ac:dyDescent="0.25">
      <c r="E17" s="32">
        <v>44772</v>
      </c>
      <c r="F17" s="24" t="s">
        <v>41</v>
      </c>
      <c r="G17" s="24" t="s">
        <v>42</v>
      </c>
      <c r="H17" s="33">
        <v>150</v>
      </c>
    </row>
    <row r="18" spans="2:8" x14ac:dyDescent="0.25">
      <c r="E18" s="32">
        <v>44774</v>
      </c>
      <c r="F18" s="24" t="s">
        <v>41</v>
      </c>
      <c r="G18" s="24" t="s">
        <v>42</v>
      </c>
      <c r="H18" s="33">
        <v>150</v>
      </c>
    </row>
    <row r="19" spans="2:8" x14ac:dyDescent="0.25">
      <c r="E19" s="32">
        <v>44764</v>
      </c>
      <c r="F19" s="24" t="s">
        <v>43</v>
      </c>
      <c r="G19" s="24" t="s">
        <v>69</v>
      </c>
      <c r="H19" s="33">
        <v>190</v>
      </c>
    </row>
    <row r="20" spans="2:8" x14ac:dyDescent="0.25">
      <c r="E20" s="32">
        <v>44756</v>
      </c>
      <c r="F20" s="24" t="s">
        <v>43</v>
      </c>
      <c r="G20" s="24" t="s">
        <v>80</v>
      </c>
      <c r="H20" s="33">
        <v>230</v>
      </c>
    </row>
    <row r="21" spans="2:8" x14ac:dyDescent="0.25">
      <c r="E21" s="32">
        <v>44740</v>
      </c>
      <c r="F21" s="24" t="s">
        <v>70</v>
      </c>
      <c r="G21" s="24" t="s">
        <v>69</v>
      </c>
      <c r="H21" s="33">
        <v>175</v>
      </c>
    </row>
    <row r="22" spans="2:8" x14ac:dyDescent="0.25">
      <c r="E22" s="32"/>
      <c r="F22" s="24"/>
      <c r="G22" s="24"/>
      <c r="H22" s="33"/>
    </row>
    <row r="23" spans="2:8" x14ac:dyDescent="0.25">
      <c r="E23" s="190" t="s">
        <v>21</v>
      </c>
      <c r="F23" s="191"/>
      <c r="G23" s="192"/>
      <c r="H23" s="33">
        <f>SUM(H3:H22)</f>
        <v>4394</v>
      </c>
    </row>
    <row r="26" spans="2:8" x14ac:dyDescent="0.25">
      <c r="E26" s="24" t="s">
        <v>3</v>
      </c>
      <c r="F26" s="24" t="s">
        <v>36</v>
      </c>
      <c r="G26" s="24" t="s">
        <v>37</v>
      </c>
      <c r="H26" s="24" t="s">
        <v>38</v>
      </c>
    </row>
    <row r="27" spans="2:8" x14ac:dyDescent="0.25">
      <c r="B27" s="26" t="s">
        <v>2</v>
      </c>
      <c r="C27" s="29">
        <f>H47</f>
        <v>3870</v>
      </c>
      <c r="E27" s="32">
        <v>44797</v>
      </c>
      <c r="F27" s="24" t="s">
        <v>41</v>
      </c>
      <c r="G27" s="24" t="s">
        <v>42</v>
      </c>
      <c r="H27" s="33">
        <v>150</v>
      </c>
    </row>
    <row r="28" spans="2:8" x14ac:dyDescent="0.25">
      <c r="B28" t="s">
        <v>20</v>
      </c>
      <c r="C28" s="30">
        <f>C27*0.04</f>
        <v>154.80000000000001</v>
      </c>
      <c r="E28" s="32">
        <v>44811</v>
      </c>
      <c r="F28" s="24" t="s">
        <v>41</v>
      </c>
      <c r="G28" s="24" t="s">
        <v>69</v>
      </c>
      <c r="H28" s="33">
        <v>150</v>
      </c>
    </row>
    <row r="29" spans="2:8" x14ac:dyDescent="0.25">
      <c r="B29" s="26" t="s">
        <v>21</v>
      </c>
      <c r="C29" s="29">
        <f>C27-C28</f>
        <v>3715.2</v>
      </c>
      <c r="E29" s="32">
        <v>44809</v>
      </c>
      <c r="F29" s="24" t="s">
        <v>54</v>
      </c>
      <c r="G29" s="24" t="s">
        <v>16</v>
      </c>
      <c r="H29" s="33">
        <v>220</v>
      </c>
    </row>
    <row r="30" spans="2:8" x14ac:dyDescent="0.25">
      <c r="B30" t="s">
        <v>22</v>
      </c>
      <c r="C30" s="30">
        <f>C36</f>
        <v>0</v>
      </c>
      <c r="E30" s="32">
        <v>44790</v>
      </c>
      <c r="F30" s="24" t="s">
        <v>334</v>
      </c>
      <c r="G30" s="24" t="s">
        <v>335</v>
      </c>
      <c r="H30" s="33">
        <v>170</v>
      </c>
    </row>
    <row r="31" spans="2:8" x14ac:dyDescent="0.25">
      <c r="B31" s="28" t="s">
        <v>34</v>
      </c>
      <c r="C31" s="31">
        <f>C29-C30</f>
        <v>3715.2</v>
      </c>
      <c r="E31" s="32">
        <v>44804</v>
      </c>
      <c r="F31" s="24" t="s">
        <v>43</v>
      </c>
      <c r="G31" s="24" t="s">
        <v>18</v>
      </c>
      <c r="H31" s="33">
        <v>580</v>
      </c>
    </row>
    <row r="32" spans="2:8" x14ac:dyDescent="0.25">
      <c r="E32" s="32">
        <v>44794</v>
      </c>
      <c r="F32" s="24" t="s">
        <v>43</v>
      </c>
      <c r="G32" s="24" t="s">
        <v>112</v>
      </c>
      <c r="H32" s="33">
        <v>230</v>
      </c>
    </row>
    <row r="33" spans="2:9" x14ac:dyDescent="0.25">
      <c r="B33" s="196" t="s">
        <v>22</v>
      </c>
      <c r="C33" s="197"/>
      <c r="E33" s="32">
        <v>44816</v>
      </c>
      <c r="F33" s="24" t="s">
        <v>41</v>
      </c>
      <c r="G33" s="24" t="s">
        <v>42</v>
      </c>
      <c r="H33" s="33">
        <v>150</v>
      </c>
    </row>
    <row r="34" spans="2:9" x14ac:dyDescent="0.25">
      <c r="B34" s="24"/>
      <c r="C34" s="33"/>
      <c r="E34" s="32">
        <v>44799</v>
      </c>
      <c r="F34" s="24" t="s">
        <v>41</v>
      </c>
      <c r="G34" s="24" t="s">
        <v>42</v>
      </c>
      <c r="H34" s="33">
        <v>150</v>
      </c>
    </row>
    <row r="35" spans="2:9" x14ac:dyDescent="0.25">
      <c r="B35" s="24"/>
      <c r="C35" s="33"/>
      <c r="E35" s="32">
        <v>44802</v>
      </c>
      <c r="F35" s="24" t="s">
        <v>41</v>
      </c>
      <c r="G35" s="24" t="s">
        <v>42</v>
      </c>
      <c r="H35" s="33">
        <v>150</v>
      </c>
    </row>
    <row r="36" spans="2:9" x14ac:dyDescent="0.25">
      <c r="B36" s="25" t="s">
        <v>33</v>
      </c>
      <c r="C36" s="35">
        <f>SUM(C34:C35)</f>
        <v>0</v>
      </c>
      <c r="E36" s="32">
        <v>44812</v>
      </c>
      <c r="F36" s="24" t="s">
        <v>43</v>
      </c>
      <c r="G36" s="24" t="s">
        <v>16</v>
      </c>
      <c r="H36" s="33">
        <v>230</v>
      </c>
    </row>
    <row r="37" spans="2:9" x14ac:dyDescent="0.25">
      <c r="B37" s="23"/>
      <c r="C37" s="47"/>
      <c r="E37" s="32">
        <v>44827</v>
      </c>
      <c r="F37" s="24" t="s">
        <v>43</v>
      </c>
      <c r="G37" s="24" t="s">
        <v>16</v>
      </c>
      <c r="H37" s="33">
        <v>220</v>
      </c>
    </row>
    <row r="38" spans="2:9" x14ac:dyDescent="0.25">
      <c r="E38" s="32">
        <v>44827</v>
      </c>
      <c r="F38" s="24" t="s">
        <v>41</v>
      </c>
      <c r="G38" s="24" t="s">
        <v>42</v>
      </c>
      <c r="H38" s="33">
        <v>150</v>
      </c>
    </row>
    <row r="39" spans="2:9" x14ac:dyDescent="0.25">
      <c r="E39" s="32">
        <v>44834</v>
      </c>
      <c r="F39" s="24" t="s">
        <v>41</v>
      </c>
      <c r="G39" s="24" t="s">
        <v>42</v>
      </c>
      <c r="H39" s="33">
        <v>150</v>
      </c>
    </row>
    <row r="40" spans="2:9" x14ac:dyDescent="0.25">
      <c r="E40" s="32">
        <v>44817</v>
      </c>
      <c r="F40" s="24" t="s">
        <v>70</v>
      </c>
      <c r="G40" s="24" t="s">
        <v>69</v>
      </c>
      <c r="H40" s="33">
        <v>180</v>
      </c>
    </row>
    <row r="41" spans="2:9" x14ac:dyDescent="0.25">
      <c r="E41" s="32">
        <v>44837</v>
      </c>
      <c r="F41" s="24" t="s">
        <v>43</v>
      </c>
      <c r="G41" s="24" t="s">
        <v>69</v>
      </c>
      <c r="H41" s="33">
        <v>200</v>
      </c>
    </row>
    <row r="42" spans="2:9" x14ac:dyDescent="0.25">
      <c r="E42" s="32">
        <v>44839</v>
      </c>
      <c r="F42" s="24" t="s">
        <v>43</v>
      </c>
      <c r="G42" s="24" t="s">
        <v>18</v>
      </c>
      <c r="H42" s="33">
        <v>600</v>
      </c>
      <c r="I42" t="s">
        <v>425</v>
      </c>
    </row>
    <row r="43" spans="2:9" x14ac:dyDescent="0.25">
      <c r="E43" s="32">
        <v>44819</v>
      </c>
      <c r="F43" s="24" t="s">
        <v>70</v>
      </c>
      <c r="G43" s="24" t="s">
        <v>16</v>
      </c>
      <c r="H43" s="33">
        <v>190</v>
      </c>
    </row>
    <row r="44" spans="2:9" x14ac:dyDescent="0.25">
      <c r="E44" s="32"/>
      <c r="F44" s="24"/>
      <c r="G44" s="24"/>
      <c r="H44" s="33"/>
    </row>
    <row r="45" spans="2:9" x14ac:dyDescent="0.25">
      <c r="E45" s="32"/>
      <c r="F45" s="24"/>
      <c r="G45" s="24"/>
      <c r="H45" s="33"/>
    </row>
    <row r="46" spans="2:9" x14ac:dyDescent="0.25">
      <c r="E46" s="32"/>
      <c r="F46" s="24"/>
      <c r="G46" s="24"/>
      <c r="H46" s="33"/>
    </row>
    <row r="47" spans="2:9" x14ac:dyDescent="0.25">
      <c r="E47" s="190" t="s">
        <v>21</v>
      </c>
      <c r="F47" s="191"/>
      <c r="G47" s="192"/>
      <c r="H47" s="33">
        <f>SUM(H27:H46)</f>
        <v>3870</v>
      </c>
    </row>
  </sheetData>
  <mergeCells count="4">
    <mergeCell ref="B9:C9"/>
    <mergeCell ref="E23:G23"/>
    <mergeCell ref="B33:C33"/>
    <mergeCell ref="E47:G4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67"/>
  <sheetViews>
    <sheetView topLeftCell="A139" zoomScale="90" zoomScaleNormal="90" workbookViewId="0">
      <selection activeCell="E162" sqref="E162"/>
    </sheetView>
  </sheetViews>
  <sheetFormatPr baseColWidth="10" defaultRowHeight="15" x14ac:dyDescent="0.25"/>
  <cols>
    <col min="1" max="1" width="6.5703125" customWidth="1"/>
    <col min="2" max="2" width="18.85546875" customWidth="1"/>
    <col min="5" max="5" width="12.85546875" customWidth="1"/>
    <col min="7" max="7" width="10.7109375" customWidth="1"/>
    <col min="8" max="8" width="11.42578125" hidden="1" customWidth="1"/>
    <col min="14" max="14" width="30.28515625" customWidth="1"/>
  </cols>
  <sheetData>
    <row r="1" spans="1:9" x14ac:dyDescent="0.25">
      <c r="A1" s="41"/>
    </row>
    <row r="2" spans="1:9" x14ac:dyDescent="0.25">
      <c r="B2" s="26" t="s">
        <v>2</v>
      </c>
      <c r="C2" s="29">
        <f>I14</f>
        <v>1675.2</v>
      </c>
      <c r="E2" s="24" t="s">
        <v>3</v>
      </c>
      <c r="F2" s="24" t="s">
        <v>36</v>
      </c>
      <c r="G2" s="24" t="s">
        <v>37</v>
      </c>
      <c r="H2" s="24" t="s">
        <v>38</v>
      </c>
      <c r="I2" s="24" t="s">
        <v>38</v>
      </c>
    </row>
    <row r="3" spans="1:9" x14ac:dyDescent="0.25">
      <c r="C3" s="30"/>
      <c r="E3" s="32">
        <v>44768</v>
      </c>
      <c r="F3" s="24" t="s">
        <v>41</v>
      </c>
      <c r="G3" s="24" t="s">
        <v>42</v>
      </c>
      <c r="H3" s="33">
        <v>150</v>
      </c>
      <c r="I3" s="33">
        <v>150</v>
      </c>
    </row>
    <row r="4" spans="1:9" x14ac:dyDescent="0.25">
      <c r="B4" s="26" t="s">
        <v>21</v>
      </c>
      <c r="C4" s="29">
        <f>C2-C3</f>
        <v>1675.2</v>
      </c>
      <c r="E4" s="32">
        <v>44776</v>
      </c>
      <c r="F4" s="24" t="s">
        <v>41</v>
      </c>
      <c r="G4" s="24" t="s">
        <v>42</v>
      </c>
      <c r="H4" s="33">
        <v>150</v>
      </c>
      <c r="I4" s="33">
        <v>150</v>
      </c>
    </row>
    <row r="5" spans="1:9" x14ac:dyDescent="0.25">
      <c r="B5" t="s">
        <v>22</v>
      </c>
      <c r="C5" s="30">
        <f>C19</f>
        <v>410</v>
      </c>
      <c r="E5" s="32">
        <v>44781</v>
      </c>
      <c r="F5" s="24" t="s">
        <v>41</v>
      </c>
      <c r="G5" s="24" t="s">
        <v>42</v>
      </c>
      <c r="H5" s="33">
        <v>150</v>
      </c>
      <c r="I5" s="33">
        <v>150</v>
      </c>
    </row>
    <row r="6" spans="1:9" x14ac:dyDescent="0.25">
      <c r="B6" s="28" t="s">
        <v>34</v>
      </c>
      <c r="C6" s="31">
        <f>C4-C5</f>
        <v>1265.2</v>
      </c>
      <c r="E6" s="32">
        <v>44774</v>
      </c>
      <c r="F6" s="24" t="s">
        <v>43</v>
      </c>
      <c r="G6" s="24" t="s">
        <v>69</v>
      </c>
      <c r="H6" s="33">
        <v>190</v>
      </c>
      <c r="I6" s="33">
        <f t="shared" ref="I6:I11" si="0">H6*0.96</f>
        <v>182.4</v>
      </c>
    </row>
    <row r="7" spans="1:9" x14ac:dyDescent="0.25">
      <c r="B7" s="42"/>
      <c r="C7" s="94">
        <f>C6+C22</f>
        <v>1658.43</v>
      </c>
      <c r="E7" s="32">
        <v>44771</v>
      </c>
      <c r="F7" s="24" t="s">
        <v>43</v>
      </c>
      <c r="G7" s="24" t="s">
        <v>16</v>
      </c>
      <c r="H7" s="33">
        <v>210</v>
      </c>
      <c r="I7" s="33">
        <f t="shared" si="0"/>
        <v>201.6</v>
      </c>
    </row>
    <row r="8" spans="1:9" x14ac:dyDescent="0.25">
      <c r="B8" s="42"/>
      <c r="C8" s="43"/>
      <c r="E8" s="32">
        <v>44770</v>
      </c>
      <c r="F8" s="24" t="s">
        <v>43</v>
      </c>
      <c r="G8" s="24" t="s">
        <v>69</v>
      </c>
      <c r="H8" s="33">
        <v>190</v>
      </c>
      <c r="I8" s="33">
        <f t="shared" si="0"/>
        <v>182.4</v>
      </c>
    </row>
    <row r="9" spans="1:9" x14ac:dyDescent="0.25">
      <c r="B9" s="86" t="s">
        <v>22</v>
      </c>
      <c r="C9" s="87"/>
      <c r="E9" s="32">
        <v>44764</v>
      </c>
      <c r="F9" s="24" t="s">
        <v>43</v>
      </c>
      <c r="G9" s="24" t="s">
        <v>69</v>
      </c>
      <c r="H9" s="33">
        <v>190</v>
      </c>
      <c r="I9" s="33">
        <f t="shared" si="0"/>
        <v>182.4</v>
      </c>
    </row>
    <row r="10" spans="1:9" x14ac:dyDescent="0.25">
      <c r="B10" s="88" t="s">
        <v>85</v>
      </c>
      <c r="C10" s="51">
        <v>25</v>
      </c>
      <c r="E10" s="32">
        <v>44762</v>
      </c>
      <c r="F10" s="24" t="s">
        <v>43</v>
      </c>
      <c r="G10" s="24" t="s">
        <v>42</v>
      </c>
      <c r="H10" s="33">
        <v>170</v>
      </c>
      <c r="I10" s="33">
        <f t="shared" si="0"/>
        <v>163.19999999999999</v>
      </c>
    </row>
    <row r="11" spans="1:9" x14ac:dyDescent="0.25">
      <c r="B11" s="91" t="s">
        <v>173</v>
      </c>
      <c r="C11" s="51">
        <v>110</v>
      </c>
      <c r="E11" s="32">
        <v>44779</v>
      </c>
      <c r="F11" s="24" t="s">
        <v>43</v>
      </c>
      <c r="G11" s="24" t="s">
        <v>42</v>
      </c>
      <c r="H11" s="33">
        <v>170</v>
      </c>
      <c r="I11" s="33">
        <f t="shared" si="0"/>
        <v>163.19999999999999</v>
      </c>
    </row>
    <row r="12" spans="1:9" x14ac:dyDescent="0.25">
      <c r="B12" s="91" t="s">
        <v>197</v>
      </c>
      <c r="C12" s="51">
        <v>50</v>
      </c>
      <c r="E12" s="32">
        <v>44791</v>
      </c>
      <c r="F12" s="24" t="s">
        <v>41</v>
      </c>
      <c r="G12" s="24" t="s">
        <v>42</v>
      </c>
      <c r="H12" s="33">
        <v>150</v>
      </c>
      <c r="I12" s="33">
        <v>150</v>
      </c>
    </row>
    <row r="13" spans="1:9" x14ac:dyDescent="0.25">
      <c r="B13" s="91" t="s">
        <v>250</v>
      </c>
      <c r="C13" s="51">
        <v>31</v>
      </c>
      <c r="E13" s="32"/>
      <c r="F13" s="24"/>
      <c r="G13" s="24"/>
      <c r="H13" s="33"/>
      <c r="I13" s="33"/>
    </row>
    <row r="14" spans="1:9" x14ac:dyDescent="0.25">
      <c r="B14" s="91" t="s">
        <v>254</v>
      </c>
      <c r="C14" s="51">
        <v>55</v>
      </c>
      <c r="E14" s="190" t="s">
        <v>21</v>
      </c>
      <c r="F14" s="191"/>
      <c r="G14" s="192"/>
      <c r="H14" s="33">
        <f>SUM(H3:H13)</f>
        <v>1720</v>
      </c>
      <c r="I14" s="48">
        <f>SUM(I3:I13)</f>
        <v>1675.2</v>
      </c>
    </row>
    <row r="15" spans="1:9" x14ac:dyDescent="0.25">
      <c r="B15" s="91" t="s">
        <v>271</v>
      </c>
      <c r="C15" s="51">
        <v>50</v>
      </c>
      <c r="E15" s="36"/>
      <c r="F15" s="36"/>
      <c r="G15" s="36"/>
      <c r="H15" s="37"/>
      <c r="I15" s="39"/>
    </row>
    <row r="16" spans="1:9" x14ac:dyDescent="0.25">
      <c r="B16" s="91" t="s">
        <v>272</v>
      </c>
      <c r="C16" s="51">
        <v>44</v>
      </c>
    </row>
    <row r="17" spans="1:9" x14ac:dyDescent="0.25">
      <c r="B17" s="88" t="s">
        <v>303</v>
      </c>
      <c r="C17" s="51">
        <v>45</v>
      </c>
    </row>
    <row r="18" spans="1:9" x14ac:dyDescent="0.25">
      <c r="B18" s="88"/>
      <c r="C18" s="51"/>
      <c r="E18" t="s">
        <v>318</v>
      </c>
    </row>
    <row r="19" spans="1:9" x14ac:dyDescent="0.25">
      <c r="B19" s="25" t="s">
        <v>33</v>
      </c>
      <c r="C19" s="35">
        <f>SUM(C10:C18)</f>
        <v>410</v>
      </c>
    </row>
    <row r="21" spans="1:9" x14ac:dyDescent="0.25">
      <c r="B21" s="103" t="s">
        <v>257</v>
      </c>
      <c r="C21" s="33">
        <v>393.23</v>
      </c>
    </row>
    <row r="22" spans="1:9" x14ac:dyDescent="0.25">
      <c r="B22" s="34" t="s">
        <v>21</v>
      </c>
      <c r="C22" s="33">
        <f>SUM(C21:C21)</f>
        <v>393.23</v>
      </c>
    </row>
    <row r="24" spans="1:9" x14ac:dyDescent="0.25">
      <c r="A24" s="118"/>
      <c r="B24" s="95"/>
      <c r="C24" s="95"/>
      <c r="D24" s="95"/>
      <c r="E24" s="95"/>
      <c r="F24" s="95"/>
      <c r="G24" s="95"/>
      <c r="H24" s="95"/>
      <c r="I24" s="95"/>
    </row>
    <row r="25" spans="1:9" x14ac:dyDescent="0.25">
      <c r="B25" s="26" t="s">
        <v>2</v>
      </c>
      <c r="C25" s="29">
        <f>I37</f>
        <v>1833.6</v>
      </c>
      <c r="E25" s="24" t="s">
        <v>3</v>
      </c>
      <c r="F25" s="24" t="s">
        <v>36</v>
      </c>
      <c r="G25" s="24" t="s">
        <v>37</v>
      </c>
      <c r="H25" s="24" t="s">
        <v>38</v>
      </c>
      <c r="I25" s="24" t="s">
        <v>38</v>
      </c>
    </row>
    <row r="26" spans="1:9" x14ac:dyDescent="0.25">
      <c r="C26" s="30"/>
      <c r="E26" s="32">
        <v>44792</v>
      </c>
      <c r="F26" s="24" t="s">
        <v>41</v>
      </c>
      <c r="G26" s="24" t="s">
        <v>42</v>
      </c>
      <c r="H26" s="33">
        <v>150</v>
      </c>
      <c r="I26" s="33">
        <v>150</v>
      </c>
    </row>
    <row r="27" spans="1:9" x14ac:dyDescent="0.25">
      <c r="B27" s="26" t="s">
        <v>21</v>
      </c>
      <c r="C27" s="29">
        <f>C25-C26</f>
        <v>1833.6</v>
      </c>
      <c r="E27" s="32">
        <v>44788</v>
      </c>
      <c r="F27" s="24" t="s">
        <v>41</v>
      </c>
      <c r="G27" s="24" t="s">
        <v>69</v>
      </c>
      <c r="H27" s="33">
        <v>150</v>
      </c>
      <c r="I27" s="33">
        <v>150</v>
      </c>
    </row>
    <row r="28" spans="1:9" x14ac:dyDescent="0.25">
      <c r="B28" t="s">
        <v>22</v>
      </c>
      <c r="C28" s="30">
        <f>C38</f>
        <v>61</v>
      </c>
      <c r="E28" s="32">
        <v>44796</v>
      </c>
      <c r="F28" s="24" t="s">
        <v>301</v>
      </c>
      <c r="G28" s="24" t="s">
        <v>302</v>
      </c>
      <c r="H28" s="33">
        <v>900</v>
      </c>
      <c r="I28" s="33">
        <v>900</v>
      </c>
    </row>
    <row r="29" spans="1:9" x14ac:dyDescent="0.25">
      <c r="B29" s="28" t="s">
        <v>34</v>
      </c>
      <c r="C29" s="31">
        <f>C27-C28</f>
        <v>1772.6</v>
      </c>
      <c r="E29" s="32">
        <v>44782</v>
      </c>
      <c r="F29" s="24" t="s">
        <v>39</v>
      </c>
      <c r="G29" s="24" t="s">
        <v>40</v>
      </c>
      <c r="H29" s="33">
        <v>300</v>
      </c>
      <c r="I29" s="33">
        <f>H29*0.96</f>
        <v>288</v>
      </c>
    </row>
    <row r="30" spans="1:9" x14ac:dyDescent="0.25">
      <c r="B30" s="42"/>
      <c r="C30" s="111"/>
      <c r="E30" s="32">
        <v>44798</v>
      </c>
      <c r="F30" s="24" t="s">
        <v>53</v>
      </c>
      <c r="G30" s="24" t="s">
        <v>305</v>
      </c>
      <c r="H30" s="33">
        <v>360</v>
      </c>
      <c r="I30" s="33">
        <f>H30*0.96</f>
        <v>345.59999999999997</v>
      </c>
    </row>
    <row r="31" spans="1:9" x14ac:dyDescent="0.25">
      <c r="B31" s="42"/>
      <c r="C31" s="43"/>
      <c r="E31" s="32"/>
      <c r="F31" s="24"/>
      <c r="G31" s="24"/>
      <c r="H31" s="33"/>
      <c r="I31" s="33"/>
    </row>
    <row r="32" spans="1:9" x14ac:dyDescent="0.25">
      <c r="B32" s="86" t="s">
        <v>22</v>
      </c>
      <c r="C32" s="87"/>
      <c r="E32" s="32"/>
      <c r="F32" s="24"/>
      <c r="G32" s="24"/>
      <c r="H32" s="33"/>
      <c r="I32" s="33"/>
    </row>
    <row r="33" spans="1:9" x14ac:dyDescent="0.25">
      <c r="B33" s="91" t="s">
        <v>277</v>
      </c>
      <c r="C33" s="51">
        <v>61</v>
      </c>
      <c r="E33" s="32"/>
      <c r="F33" s="24"/>
      <c r="G33" s="24"/>
      <c r="H33" s="33"/>
      <c r="I33" s="33"/>
    </row>
    <row r="34" spans="1:9" x14ac:dyDescent="0.25">
      <c r="B34" s="91"/>
      <c r="C34" s="51"/>
      <c r="E34" s="32"/>
      <c r="F34" s="24"/>
      <c r="G34" s="24"/>
      <c r="H34" s="33"/>
      <c r="I34" s="33"/>
    </row>
    <row r="35" spans="1:9" x14ac:dyDescent="0.25">
      <c r="B35" s="91"/>
      <c r="C35" s="51"/>
      <c r="E35" s="32"/>
      <c r="F35" s="24"/>
      <c r="G35" s="24"/>
      <c r="H35" s="33"/>
      <c r="I35" s="33"/>
    </row>
    <row r="36" spans="1:9" x14ac:dyDescent="0.25">
      <c r="B36" s="91"/>
      <c r="C36" s="51"/>
      <c r="E36" s="32"/>
      <c r="F36" s="24"/>
      <c r="G36" s="24"/>
      <c r="H36" s="33"/>
      <c r="I36" s="33"/>
    </row>
    <row r="37" spans="1:9" x14ac:dyDescent="0.25">
      <c r="B37" s="88"/>
      <c r="C37" s="51"/>
      <c r="E37" s="190" t="s">
        <v>21</v>
      </c>
      <c r="F37" s="191"/>
      <c r="G37" s="192"/>
      <c r="H37" s="33">
        <f>SUM(H26:H36)</f>
        <v>1860</v>
      </c>
      <c r="I37" s="48">
        <f>SUM(I26:I36)</f>
        <v>1833.6</v>
      </c>
    </row>
    <row r="38" spans="1:9" x14ac:dyDescent="0.25">
      <c r="B38" s="25" t="s">
        <v>33</v>
      </c>
      <c r="C38" s="35">
        <f>SUM(C33:C37)</f>
        <v>61</v>
      </c>
      <c r="E38" s="36" t="s">
        <v>319</v>
      </c>
      <c r="F38" s="36"/>
      <c r="G38" s="36" t="s">
        <v>95</v>
      </c>
      <c r="H38" s="37"/>
      <c r="I38" s="39"/>
    </row>
    <row r="39" spans="1:9" x14ac:dyDescent="0.25">
      <c r="A39" s="93"/>
      <c r="B39" s="93"/>
      <c r="C39" s="93"/>
      <c r="D39" s="93"/>
      <c r="E39" s="93"/>
      <c r="F39" s="93"/>
      <c r="G39" s="93"/>
      <c r="H39" s="93"/>
      <c r="I39" s="93"/>
    </row>
    <row r="40" spans="1:9" x14ac:dyDescent="0.25">
      <c r="A40" s="41" t="s">
        <v>331</v>
      </c>
    </row>
    <row r="41" spans="1:9" x14ac:dyDescent="0.25">
      <c r="B41" s="26" t="s">
        <v>2</v>
      </c>
      <c r="C41" s="29">
        <f>I50</f>
        <v>1328</v>
      </c>
      <c r="E41" s="24" t="s">
        <v>3</v>
      </c>
      <c r="F41" s="24" t="s">
        <v>36</v>
      </c>
      <c r="G41" s="24" t="s">
        <v>37</v>
      </c>
      <c r="H41" s="24" t="s">
        <v>38</v>
      </c>
      <c r="I41" s="24" t="s">
        <v>38</v>
      </c>
    </row>
    <row r="42" spans="1:9" x14ac:dyDescent="0.25">
      <c r="C42" s="30"/>
      <c r="E42" s="32">
        <v>44809</v>
      </c>
      <c r="F42" s="24" t="s">
        <v>41</v>
      </c>
      <c r="G42" s="24" t="s">
        <v>42</v>
      </c>
      <c r="H42" s="33">
        <v>150</v>
      </c>
      <c r="I42" s="33">
        <v>150</v>
      </c>
    </row>
    <row r="43" spans="1:9" x14ac:dyDescent="0.25">
      <c r="B43" s="26" t="s">
        <v>21</v>
      </c>
      <c r="C43" s="29">
        <f>C41-C42</f>
        <v>1328</v>
      </c>
      <c r="E43" s="32">
        <v>44817</v>
      </c>
      <c r="F43" s="24" t="s">
        <v>41</v>
      </c>
      <c r="G43" s="24" t="s">
        <v>69</v>
      </c>
      <c r="H43" s="33">
        <v>150</v>
      </c>
      <c r="I43" s="33">
        <v>150</v>
      </c>
    </row>
    <row r="44" spans="1:9" x14ac:dyDescent="0.25">
      <c r="B44" t="s">
        <v>22</v>
      </c>
      <c r="C44" s="30">
        <f>C52</f>
        <v>116</v>
      </c>
      <c r="E44" s="32">
        <v>44818</v>
      </c>
      <c r="F44" s="24" t="s">
        <v>41</v>
      </c>
      <c r="G44" s="24" t="s">
        <v>42</v>
      </c>
      <c r="H44" s="33">
        <v>200</v>
      </c>
      <c r="I44" s="33">
        <v>200</v>
      </c>
    </row>
    <row r="45" spans="1:9" x14ac:dyDescent="0.25">
      <c r="B45" s="28" t="s">
        <v>34</v>
      </c>
      <c r="C45" s="31">
        <f>C43-C44</f>
        <v>1212</v>
      </c>
      <c r="E45" s="32">
        <v>44790</v>
      </c>
      <c r="F45" s="24" t="s">
        <v>43</v>
      </c>
      <c r="G45" s="24" t="s">
        <v>42</v>
      </c>
      <c r="H45" s="33">
        <v>170</v>
      </c>
      <c r="I45" s="33">
        <f>H45*0.96</f>
        <v>163.19999999999999</v>
      </c>
    </row>
    <row r="46" spans="1:9" x14ac:dyDescent="0.25">
      <c r="B46" s="42"/>
      <c r="C46" s="111"/>
      <c r="E46" s="32">
        <v>44799</v>
      </c>
      <c r="F46" s="24" t="s">
        <v>43</v>
      </c>
      <c r="G46" s="24" t="s">
        <v>69</v>
      </c>
      <c r="H46" s="33">
        <v>190</v>
      </c>
      <c r="I46" s="33">
        <f>H46*0.96</f>
        <v>182.4</v>
      </c>
    </row>
    <row r="47" spans="1:9" x14ac:dyDescent="0.25">
      <c r="B47" s="42"/>
      <c r="C47" s="43"/>
      <c r="E47" s="32">
        <v>44805</v>
      </c>
      <c r="F47" s="24" t="s">
        <v>43</v>
      </c>
      <c r="G47" s="24" t="s">
        <v>69</v>
      </c>
      <c r="H47" s="33">
        <v>190</v>
      </c>
      <c r="I47" s="33">
        <f>H47*0.96</f>
        <v>182.4</v>
      </c>
    </row>
    <row r="48" spans="1:9" x14ac:dyDescent="0.25">
      <c r="B48" s="86" t="s">
        <v>22</v>
      </c>
      <c r="C48" s="87"/>
      <c r="E48" s="32">
        <v>44799</v>
      </c>
      <c r="F48" s="24" t="s">
        <v>41</v>
      </c>
      <c r="G48" s="24" t="s">
        <v>42</v>
      </c>
      <c r="H48" s="33">
        <v>150</v>
      </c>
      <c r="I48" s="33">
        <v>150</v>
      </c>
    </row>
    <row r="49" spans="1:10" x14ac:dyDescent="0.25">
      <c r="B49" s="88" t="s">
        <v>365</v>
      </c>
      <c r="C49" s="51">
        <v>50</v>
      </c>
      <c r="E49" s="32">
        <v>44802</v>
      </c>
      <c r="F49" s="24" t="s">
        <v>41</v>
      </c>
      <c r="G49" s="24" t="s">
        <v>42</v>
      </c>
      <c r="H49" s="33">
        <v>150</v>
      </c>
      <c r="I49" s="33">
        <v>150</v>
      </c>
    </row>
    <row r="50" spans="1:10" x14ac:dyDescent="0.25">
      <c r="B50" s="91" t="s">
        <v>367</v>
      </c>
      <c r="C50" s="51">
        <v>55</v>
      </c>
      <c r="E50" s="190" t="s">
        <v>21</v>
      </c>
      <c r="F50" s="191"/>
      <c r="G50" s="192"/>
      <c r="H50" s="33">
        <f>SUM(H42:H49)</f>
        <v>1350</v>
      </c>
      <c r="I50" s="48">
        <f>SUM(I42:I49)</f>
        <v>1328</v>
      </c>
    </row>
    <row r="51" spans="1:10" x14ac:dyDescent="0.25">
      <c r="B51" s="91" t="s">
        <v>362</v>
      </c>
      <c r="C51" s="51">
        <v>11</v>
      </c>
      <c r="E51" s="36"/>
      <c r="F51" s="36"/>
      <c r="G51" s="36"/>
      <c r="H51" s="37"/>
      <c r="I51" s="39"/>
    </row>
    <row r="52" spans="1:10" x14ac:dyDescent="0.25">
      <c r="B52" s="25" t="s">
        <v>33</v>
      </c>
      <c r="C52" s="35">
        <f>SUM(C49:C51)</f>
        <v>116</v>
      </c>
    </row>
    <row r="53" spans="1:10" x14ac:dyDescent="0.25">
      <c r="A53" s="93"/>
      <c r="B53" s="93"/>
      <c r="C53" s="93"/>
      <c r="D53" s="93"/>
      <c r="E53" s="93"/>
      <c r="F53" s="93"/>
      <c r="G53" s="93"/>
      <c r="H53" s="93"/>
      <c r="I53" s="93"/>
      <c r="J53" t="s">
        <v>368</v>
      </c>
    </row>
    <row r="54" spans="1:10" x14ac:dyDescent="0.25">
      <c r="A54" s="41" t="s">
        <v>409</v>
      </c>
    </row>
    <row r="55" spans="1:10" x14ac:dyDescent="0.25">
      <c r="B55" s="26" t="s">
        <v>2</v>
      </c>
      <c r="C55" s="29">
        <f>I66</f>
        <v>2242</v>
      </c>
      <c r="E55" s="24" t="s">
        <v>3</v>
      </c>
      <c r="F55" s="24" t="s">
        <v>36</v>
      </c>
      <c r="G55" s="24" t="s">
        <v>37</v>
      </c>
      <c r="H55" s="24" t="s">
        <v>38</v>
      </c>
      <c r="I55" s="24" t="s">
        <v>38</v>
      </c>
    </row>
    <row r="56" spans="1:10" x14ac:dyDescent="0.25">
      <c r="C56" s="30"/>
      <c r="E56" s="32">
        <v>44811</v>
      </c>
      <c r="F56" s="24" t="s">
        <v>43</v>
      </c>
      <c r="G56" s="24" t="s">
        <v>18</v>
      </c>
      <c r="H56" s="33">
        <v>580</v>
      </c>
      <c r="I56" s="33">
        <v>580</v>
      </c>
    </row>
    <row r="57" spans="1:10" x14ac:dyDescent="0.25">
      <c r="B57" s="26" t="s">
        <v>21</v>
      </c>
      <c r="C57" s="29">
        <f>C55-C56</f>
        <v>2242</v>
      </c>
      <c r="E57" s="32">
        <v>44823</v>
      </c>
      <c r="F57" s="24" t="s">
        <v>43</v>
      </c>
      <c r="G57" s="24" t="s">
        <v>80</v>
      </c>
      <c r="H57" s="33">
        <v>230</v>
      </c>
      <c r="I57" s="33">
        <f>H57*0.96</f>
        <v>220.79999999999998</v>
      </c>
    </row>
    <row r="58" spans="1:10" x14ac:dyDescent="0.25">
      <c r="B58" t="s">
        <v>22</v>
      </c>
      <c r="C58" s="30">
        <f>C63</f>
        <v>30</v>
      </c>
      <c r="E58" s="32">
        <v>44832</v>
      </c>
      <c r="F58" s="24" t="s">
        <v>43</v>
      </c>
      <c r="G58" s="24" t="s">
        <v>80</v>
      </c>
      <c r="H58" s="33">
        <v>230</v>
      </c>
      <c r="I58" s="33">
        <f>H58*0.96</f>
        <v>220.79999999999998</v>
      </c>
    </row>
    <row r="59" spans="1:10" x14ac:dyDescent="0.25">
      <c r="B59" s="28" t="s">
        <v>34</v>
      </c>
      <c r="C59" s="31">
        <f>C57-C58</f>
        <v>2212</v>
      </c>
      <c r="E59" s="32">
        <v>44823</v>
      </c>
      <c r="F59" s="24" t="s">
        <v>43</v>
      </c>
      <c r="G59" s="24" t="s">
        <v>69</v>
      </c>
      <c r="H59" s="33">
        <v>190</v>
      </c>
      <c r="I59" s="33">
        <f>H59*0.96</f>
        <v>182.4</v>
      </c>
    </row>
    <row r="60" spans="1:10" x14ac:dyDescent="0.25">
      <c r="B60" s="42"/>
      <c r="C60" s="111"/>
      <c r="E60" s="32">
        <v>44834</v>
      </c>
      <c r="F60" s="24" t="s">
        <v>41</v>
      </c>
      <c r="G60" s="24" t="s">
        <v>42</v>
      </c>
      <c r="H60" s="33">
        <v>150</v>
      </c>
      <c r="I60" s="33">
        <v>150</v>
      </c>
    </row>
    <row r="61" spans="1:10" x14ac:dyDescent="0.25">
      <c r="B61" s="86" t="s">
        <v>22</v>
      </c>
      <c r="C61" s="87"/>
      <c r="E61" s="32">
        <v>44819</v>
      </c>
      <c r="F61" s="24" t="s">
        <v>39</v>
      </c>
      <c r="G61" s="24" t="s">
        <v>40</v>
      </c>
      <c r="H61" s="33">
        <v>300</v>
      </c>
      <c r="I61" s="33">
        <f>H61*0.96</f>
        <v>288</v>
      </c>
    </row>
    <row r="62" spans="1:10" x14ac:dyDescent="0.25">
      <c r="B62" s="88" t="s">
        <v>395</v>
      </c>
      <c r="C62" s="51">
        <v>30</v>
      </c>
      <c r="E62" s="32">
        <v>44830</v>
      </c>
      <c r="F62" s="24" t="s">
        <v>41</v>
      </c>
      <c r="G62" s="24" t="s">
        <v>42</v>
      </c>
      <c r="H62" s="33">
        <v>150</v>
      </c>
      <c r="I62" s="33">
        <v>150</v>
      </c>
    </row>
    <row r="63" spans="1:10" x14ac:dyDescent="0.25">
      <c r="B63" s="25" t="s">
        <v>33</v>
      </c>
      <c r="C63" s="35">
        <f>SUM(C62:C62)</f>
        <v>30</v>
      </c>
      <c r="E63" s="32">
        <v>44831</v>
      </c>
      <c r="F63" s="24" t="s">
        <v>41</v>
      </c>
      <c r="G63" s="24" t="s">
        <v>69</v>
      </c>
      <c r="H63" s="33">
        <v>150</v>
      </c>
      <c r="I63" s="33">
        <v>150</v>
      </c>
    </row>
    <row r="64" spans="1:10" x14ac:dyDescent="0.25">
      <c r="B64" s="23"/>
      <c r="C64" s="47"/>
      <c r="E64" s="32">
        <v>44817</v>
      </c>
      <c r="F64" s="24" t="s">
        <v>41</v>
      </c>
      <c r="G64" s="24" t="s">
        <v>42</v>
      </c>
      <c r="H64" s="33">
        <v>150</v>
      </c>
      <c r="I64" s="33">
        <v>150</v>
      </c>
    </row>
    <row r="65" spans="1:11" x14ac:dyDescent="0.25">
      <c r="B65" s="23"/>
      <c r="C65" s="23"/>
      <c r="E65" s="32">
        <v>44833</v>
      </c>
      <c r="F65" s="24" t="s">
        <v>41</v>
      </c>
      <c r="G65" s="24" t="s">
        <v>42</v>
      </c>
      <c r="H65" s="33">
        <v>150</v>
      </c>
      <c r="I65" s="33">
        <v>150</v>
      </c>
    </row>
    <row r="66" spans="1:11" x14ac:dyDescent="0.25">
      <c r="E66" s="190" t="s">
        <v>21</v>
      </c>
      <c r="F66" s="191"/>
      <c r="G66" s="192"/>
      <c r="H66" s="33">
        <f>SUM(H56:H65)</f>
        <v>2280</v>
      </c>
      <c r="I66" s="48">
        <f>SUM(I56:I65)</f>
        <v>2242</v>
      </c>
    </row>
    <row r="67" spans="1:11" x14ac:dyDescent="0.25">
      <c r="A67" s="95"/>
      <c r="B67" s="95"/>
      <c r="C67" s="95"/>
      <c r="D67" s="95"/>
      <c r="E67" s="136"/>
      <c r="F67" s="136"/>
      <c r="G67" s="136"/>
      <c r="H67" s="137"/>
      <c r="I67" s="138"/>
    </row>
    <row r="68" spans="1:11" x14ac:dyDescent="0.25">
      <c r="A68" s="41" t="s">
        <v>409</v>
      </c>
    </row>
    <row r="69" spans="1:11" x14ac:dyDescent="0.25">
      <c r="B69" s="26" t="s">
        <v>2</v>
      </c>
      <c r="C69" s="29">
        <f>I72</f>
        <v>363.2</v>
      </c>
      <c r="E69" s="24" t="s">
        <v>3</v>
      </c>
      <c r="F69" s="24" t="s">
        <v>36</v>
      </c>
      <c r="G69" s="24" t="s">
        <v>37</v>
      </c>
      <c r="H69" s="24" t="s">
        <v>38</v>
      </c>
      <c r="I69" s="24" t="s">
        <v>38</v>
      </c>
    </row>
    <row r="70" spans="1:11" x14ac:dyDescent="0.25">
      <c r="C70" s="30"/>
      <c r="E70" s="32">
        <v>44849</v>
      </c>
      <c r="F70" s="24" t="s">
        <v>43</v>
      </c>
      <c r="G70" s="24" t="s">
        <v>42</v>
      </c>
      <c r="H70" s="33">
        <v>170</v>
      </c>
      <c r="I70" s="33">
        <f>H70*0.96</f>
        <v>163.19999999999999</v>
      </c>
    </row>
    <row r="71" spans="1:11" x14ac:dyDescent="0.25">
      <c r="B71" s="26" t="s">
        <v>21</v>
      </c>
      <c r="C71" s="29">
        <f>C69-C70</f>
        <v>363.2</v>
      </c>
      <c r="E71" s="32">
        <v>44846</v>
      </c>
      <c r="F71" s="24" t="s">
        <v>41</v>
      </c>
      <c r="G71" s="24" t="s">
        <v>42</v>
      </c>
      <c r="H71" s="33">
        <v>200</v>
      </c>
      <c r="I71" s="33">
        <v>200</v>
      </c>
    </row>
    <row r="72" spans="1:11" x14ac:dyDescent="0.25">
      <c r="B72" t="s">
        <v>22</v>
      </c>
      <c r="C72" s="30">
        <f>C77</f>
        <v>0</v>
      </c>
      <c r="E72" s="190" t="s">
        <v>21</v>
      </c>
      <c r="F72" s="191"/>
      <c r="G72" s="192"/>
      <c r="H72" s="33">
        <f>SUM(H70:H71)</f>
        <v>370</v>
      </c>
      <c r="I72" s="48">
        <f>SUM(I70:I71)</f>
        <v>363.2</v>
      </c>
    </row>
    <row r="73" spans="1:11" x14ac:dyDescent="0.25">
      <c r="B73" s="28" t="s">
        <v>34</v>
      </c>
      <c r="C73" s="31">
        <f>C71-C72</f>
        <v>363.2</v>
      </c>
    </row>
    <row r="74" spans="1:11" x14ac:dyDescent="0.25">
      <c r="B74" s="42"/>
      <c r="C74" s="111"/>
      <c r="K74" s="26" t="s">
        <v>95</v>
      </c>
    </row>
    <row r="75" spans="1:11" x14ac:dyDescent="0.25">
      <c r="B75" s="86" t="s">
        <v>22</v>
      </c>
      <c r="C75" s="87"/>
    </row>
    <row r="76" spans="1:11" x14ac:dyDescent="0.25">
      <c r="B76" s="88"/>
      <c r="C76" s="51"/>
    </row>
    <row r="77" spans="1:11" x14ac:dyDescent="0.25">
      <c r="B77" s="25" t="s">
        <v>33</v>
      </c>
      <c r="C77" s="35">
        <f>SUM(C76:C76)</f>
        <v>0</v>
      </c>
    </row>
    <row r="78" spans="1:11" x14ac:dyDescent="0.25">
      <c r="A78" s="95"/>
      <c r="B78" s="95"/>
      <c r="C78" s="137"/>
      <c r="D78" s="95"/>
      <c r="E78" s="95"/>
      <c r="F78" s="95"/>
      <c r="G78" s="95"/>
      <c r="H78" s="95"/>
      <c r="I78" s="95"/>
    </row>
    <row r="79" spans="1:11" x14ac:dyDescent="0.25">
      <c r="A79" s="41" t="s">
        <v>409</v>
      </c>
    </row>
    <row r="80" spans="1:11" x14ac:dyDescent="0.25">
      <c r="B80" s="26" t="s">
        <v>2</v>
      </c>
      <c r="C80" s="29">
        <f>I87</f>
        <v>1612</v>
      </c>
      <c r="E80" s="24" t="s">
        <v>3</v>
      </c>
      <c r="F80" s="24" t="s">
        <v>36</v>
      </c>
      <c r="G80" s="24" t="s">
        <v>37</v>
      </c>
      <c r="H80" s="24" t="s">
        <v>38</v>
      </c>
      <c r="I80" s="24" t="s">
        <v>38</v>
      </c>
    </row>
    <row r="81" spans="1:9" x14ac:dyDescent="0.25">
      <c r="C81" s="30"/>
      <c r="E81" s="32">
        <v>44860</v>
      </c>
      <c r="F81" s="24" t="s">
        <v>39</v>
      </c>
      <c r="G81" s="24" t="s">
        <v>40</v>
      </c>
      <c r="H81" s="33">
        <v>300</v>
      </c>
      <c r="I81" s="33">
        <f>H81*0.96</f>
        <v>288</v>
      </c>
    </row>
    <row r="82" spans="1:9" x14ac:dyDescent="0.25">
      <c r="B82" s="26" t="s">
        <v>21</v>
      </c>
      <c r="C82" s="29">
        <f>C80-C81</f>
        <v>1612</v>
      </c>
      <c r="E82" s="32">
        <v>44825</v>
      </c>
      <c r="F82" s="24" t="s">
        <v>70</v>
      </c>
      <c r="G82" s="24" t="s">
        <v>69</v>
      </c>
      <c r="H82" s="33">
        <v>170</v>
      </c>
      <c r="I82" s="33">
        <v>170</v>
      </c>
    </row>
    <row r="83" spans="1:9" x14ac:dyDescent="0.25">
      <c r="B83" t="s">
        <v>22</v>
      </c>
      <c r="C83" s="30">
        <f>C91</f>
        <v>285</v>
      </c>
      <c r="E83" s="32">
        <v>44826</v>
      </c>
      <c r="F83" s="24" t="s">
        <v>70</v>
      </c>
      <c r="G83" s="24" t="s">
        <v>16</v>
      </c>
      <c r="H83" s="33">
        <v>190</v>
      </c>
      <c r="I83" s="33">
        <v>190</v>
      </c>
    </row>
    <row r="84" spans="1:9" x14ac:dyDescent="0.25">
      <c r="B84" s="28" t="s">
        <v>34</v>
      </c>
      <c r="C84" s="31">
        <f>C82-C83</f>
        <v>1327</v>
      </c>
      <c r="E84" s="32">
        <v>44853</v>
      </c>
      <c r="F84" s="24" t="s">
        <v>43</v>
      </c>
      <c r="G84" s="24" t="s">
        <v>18</v>
      </c>
      <c r="H84" s="33">
        <v>580</v>
      </c>
      <c r="I84" s="33">
        <v>580</v>
      </c>
    </row>
    <row r="85" spans="1:9" x14ac:dyDescent="0.25">
      <c r="B85" s="42"/>
      <c r="C85" s="111"/>
      <c r="E85" s="32">
        <v>44862</v>
      </c>
      <c r="F85" s="24" t="s">
        <v>43</v>
      </c>
      <c r="G85" s="24" t="s">
        <v>16</v>
      </c>
      <c r="H85" s="33">
        <v>210</v>
      </c>
      <c r="I85" s="33">
        <f>H85*0.96</f>
        <v>201.6</v>
      </c>
    </row>
    <row r="86" spans="1:9" x14ac:dyDescent="0.25">
      <c r="B86" s="86" t="s">
        <v>22</v>
      </c>
      <c r="C86" s="87"/>
      <c r="E86" s="32">
        <v>44863</v>
      </c>
      <c r="F86" s="24" t="s">
        <v>43</v>
      </c>
      <c r="G86" s="24" t="s">
        <v>69</v>
      </c>
      <c r="H86" s="33">
        <v>190</v>
      </c>
      <c r="I86" s="33">
        <f>H86*0.96</f>
        <v>182.4</v>
      </c>
    </row>
    <row r="87" spans="1:9" x14ac:dyDescent="0.25">
      <c r="B87" s="57" t="s">
        <v>461</v>
      </c>
      <c r="C87" s="57">
        <v>30</v>
      </c>
      <c r="E87" s="190" t="s">
        <v>21</v>
      </c>
      <c r="F87" s="191"/>
      <c r="G87" s="192"/>
      <c r="H87" s="33">
        <f>SUM(H81:H86)</f>
        <v>1640</v>
      </c>
      <c r="I87" s="48">
        <f>SUM(I81:I86)</f>
        <v>1612</v>
      </c>
    </row>
    <row r="88" spans="1:9" x14ac:dyDescent="0.25">
      <c r="B88" s="57" t="s">
        <v>442</v>
      </c>
      <c r="C88" s="57">
        <v>55</v>
      </c>
    </row>
    <row r="89" spans="1:9" x14ac:dyDescent="0.25">
      <c r="B89" s="57" t="s">
        <v>441</v>
      </c>
      <c r="C89" s="57">
        <v>50</v>
      </c>
      <c r="E89" t="s">
        <v>95</v>
      </c>
    </row>
    <row r="90" spans="1:9" x14ac:dyDescent="0.25">
      <c r="B90" s="88" t="s">
        <v>476</v>
      </c>
      <c r="C90" s="51">
        <v>150</v>
      </c>
    </row>
    <row r="91" spans="1:9" x14ac:dyDescent="0.25">
      <c r="B91" s="25" t="s">
        <v>33</v>
      </c>
      <c r="C91" s="35">
        <f>SUM(C87:C90)</f>
        <v>285</v>
      </c>
    </row>
    <row r="92" spans="1:9" x14ac:dyDescent="0.25">
      <c r="A92" s="95"/>
      <c r="B92" s="95"/>
      <c r="C92" s="137"/>
      <c r="D92" s="95"/>
      <c r="E92" s="95"/>
      <c r="F92" s="95"/>
      <c r="G92" s="95"/>
      <c r="H92" s="95"/>
      <c r="I92" s="95"/>
    </row>
    <row r="93" spans="1:9" x14ac:dyDescent="0.25">
      <c r="A93" s="41" t="s">
        <v>409</v>
      </c>
    </row>
    <row r="94" spans="1:9" x14ac:dyDescent="0.25">
      <c r="B94" s="26" t="s">
        <v>2</v>
      </c>
      <c r="C94" s="29">
        <f>I103</f>
        <v>1311.2</v>
      </c>
      <c r="E94" s="24" t="s">
        <v>3</v>
      </c>
      <c r="F94" s="24" t="s">
        <v>36</v>
      </c>
      <c r="G94" s="24" t="s">
        <v>37</v>
      </c>
      <c r="H94" s="24" t="s">
        <v>38</v>
      </c>
      <c r="I94" s="24" t="s">
        <v>38</v>
      </c>
    </row>
    <row r="95" spans="1:9" x14ac:dyDescent="0.25">
      <c r="C95" s="30"/>
      <c r="E95" s="32">
        <v>44851</v>
      </c>
      <c r="F95" s="24" t="s">
        <v>41</v>
      </c>
      <c r="G95" s="24" t="s">
        <v>42</v>
      </c>
      <c r="H95" s="33">
        <v>200</v>
      </c>
      <c r="I95" s="33">
        <v>200</v>
      </c>
    </row>
    <row r="96" spans="1:9" x14ac:dyDescent="0.25">
      <c r="B96" s="26" t="s">
        <v>21</v>
      </c>
      <c r="C96" s="29">
        <f>C94-C95</f>
        <v>1311.2</v>
      </c>
      <c r="E96" s="32">
        <v>44852</v>
      </c>
      <c r="F96" s="24" t="s">
        <v>41</v>
      </c>
      <c r="G96" s="24" t="s">
        <v>69</v>
      </c>
      <c r="H96" s="33">
        <v>150</v>
      </c>
      <c r="I96" s="33">
        <v>150</v>
      </c>
    </row>
    <row r="97" spans="1:9" x14ac:dyDescent="0.25">
      <c r="B97" t="s">
        <v>22</v>
      </c>
      <c r="C97" s="30">
        <f>C105</f>
        <v>42</v>
      </c>
      <c r="E97" s="32">
        <v>44855</v>
      </c>
      <c r="F97" s="24" t="s">
        <v>41</v>
      </c>
      <c r="G97" s="24" t="s">
        <v>42</v>
      </c>
      <c r="H97" s="33">
        <v>150</v>
      </c>
      <c r="I97" s="33">
        <v>150</v>
      </c>
    </row>
    <row r="98" spans="1:9" x14ac:dyDescent="0.25">
      <c r="B98" s="28" t="s">
        <v>34</v>
      </c>
      <c r="C98" s="31">
        <f>C96-C97</f>
        <v>1269.2</v>
      </c>
      <c r="E98" s="32">
        <v>44858</v>
      </c>
      <c r="F98" s="24" t="s">
        <v>41</v>
      </c>
      <c r="G98" s="24" t="s">
        <v>42</v>
      </c>
      <c r="H98" s="33">
        <v>150</v>
      </c>
      <c r="I98" s="33">
        <v>150</v>
      </c>
    </row>
    <row r="99" spans="1:9" x14ac:dyDescent="0.25">
      <c r="B99" s="42"/>
      <c r="C99" s="111"/>
      <c r="E99" s="32">
        <v>44867</v>
      </c>
      <c r="F99" s="24" t="s">
        <v>41</v>
      </c>
      <c r="G99" s="24" t="s">
        <v>42</v>
      </c>
      <c r="H99" s="33">
        <v>150</v>
      </c>
      <c r="I99" s="33">
        <v>150</v>
      </c>
    </row>
    <row r="100" spans="1:9" x14ac:dyDescent="0.25">
      <c r="B100" s="86" t="s">
        <v>22</v>
      </c>
      <c r="C100" s="87"/>
      <c r="E100" s="32">
        <v>44869</v>
      </c>
      <c r="F100" s="24" t="s">
        <v>41</v>
      </c>
      <c r="G100" s="24" t="s">
        <v>42</v>
      </c>
      <c r="H100" s="33">
        <v>150</v>
      </c>
      <c r="I100" s="33">
        <v>150</v>
      </c>
    </row>
    <row r="101" spans="1:9" x14ac:dyDescent="0.25">
      <c r="B101" s="57" t="s">
        <v>496</v>
      </c>
      <c r="C101" s="57">
        <v>42</v>
      </c>
      <c r="E101" s="32">
        <v>44869</v>
      </c>
      <c r="F101" s="24" t="s">
        <v>43</v>
      </c>
      <c r="G101" s="24" t="s">
        <v>16</v>
      </c>
      <c r="H101" s="33">
        <v>220</v>
      </c>
      <c r="I101" s="33">
        <f>H101*0.96</f>
        <v>211.2</v>
      </c>
    </row>
    <row r="102" spans="1:9" x14ac:dyDescent="0.25">
      <c r="B102" s="57"/>
      <c r="C102" s="57"/>
      <c r="E102" s="32">
        <v>44869</v>
      </c>
      <c r="F102" s="24" t="s">
        <v>41</v>
      </c>
      <c r="G102" s="24" t="s">
        <v>42</v>
      </c>
      <c r="H102" s="33">
        <v>150</v>
      </c>
      <c r="I102" s="33">
        <v>150</v>
      </c>
    </row>
    <row r="103" spans="1:9" x14ac:dyDescent="0.25">
      <c r="B103" s="57"/>
      <c r="C103" s="57"/>
      <c r="E103" s="190" t="s">
        <v>21</v>
      </c>
      <c r="F103" s="191"/>
      <c r="G103" s="192"/>
      <c r="H103" s="33">
        <f>SUM(H95:H102)</f>
        <v>1320</v>
      </c>
      <c r="I103" s="48">
        <f>SUM(I95:I102)</f>
        <v>1311.2</v>
      </c>
    </row>
    <row r="104" spans="1:9" x14ac:dyDescent="0.25">
      <c r="B104" s="88"/>
      <c r="C104" s="51"/>
    </row>
    <row r="105" spans="1:9" x14ac:dyDescent="0.25">
      <c r="B105" s="25" t="s">
        <v>33</v>
      </c>
      <c r="C105" s="35">
        <f>SUM(C101:C104)</f>
        <v>42</v>
      </c>
      <c r="E105" t="s">
        <v>95</v>
      </c>
    </row>
    <row r="106" spans="1:9" x14ac:dyDescent="0.25">
      <c r="A106" s="95"/>
      <c r="B106" s="95"/>
      <c r="C106" s="95"/>
      <c r="D106" s="95"/>
      <c r="E106" s="95"/>
      <c r="F106" s="95"/>
      <c r="G106" s="95"/>
      <c r="H106" s="95"/>
      <c r="I106" s="95"/>
    </row>
    <row r="107" spans="1:9" x14ac:dyDescent="0.25">
      <c r="A107" s="41" t="s">
        <v>409</v>
      </c>
    </row>
    <row r="108" spans="1:9" x14ac:dyDescent="0.25">
      <c r="B108" s="26" t="s">
        <v>2</v>
      </c>
      <c r="C108" s="29">
        <f>I117</f>
        <v>1719.6</v>
      </c>
      <c r="E108" s="24" t="s">
        <v>3</v>
      </c>
      <c r="F108" s="24" t="s">
        <v>36</v>
      </c>
      <c r="G108" s="24" t="s">
        <v>37</v>
      </c>
      <c r="H108" s="24" t="s">
        <v>38</v>
      </c>
      <c r="I108" s="24" t="s">
        <v>38</v>
      </c>
    </row>
    <row r="109" spans="1:9" x14ac:dyDescent="0.25">
      <c r="C109" s="30"/>
      <c r="E109" s="32">
        <v>44844</v>
      </c>
      <c r="F109" s="24" t="s">
        <v>70</v>
      </c>
      <c r="G109" s="24" t="s">
        <v>69</v>
      </c>
      <c r="H109" s="33">
        <v>170</v>
      </c>
      <c r="I109" s="33">
        <v>170</v>
      </c>
    </row>
    <row r="110" spans="1:9" x14ac:dyDescent="0.25">
      <c r="B110" s="26" t="s">
        <v>21</v>
      </c>
      <c r="C110" s="29">
        <f>C108-C109</f>
        <v>1719.6</v>
      </c>
      <c r="E110" s="32">
        <v>44845</v>
      </c>
      <c r="F110" s="24" t="s">
        <v>70</v>
      </c>
      <c r="G110" s="24" t="s">
        <v>69</v>
      </c>
      <c r="H110" s="33">
        <v>170</v>
      </c>
      <c r="I110" s="33">
        <v>170</v>
      </c>
    </row>
    <row r="111" spans="1:9" x14ac:dyDescent="0.25">
      <c r="B111" t="s">
        <v>22</v>
      </c>
      <c r="C111" s="30">
        <f>C119</f>
        <v>128.56</v>
      </c>
      <c r="E111" s="142">
        <v>44837</v>
      </c>
      <c r="F111" s="24" t="s">
        <v>70</v>
      </c>
      <c r="G111" s="24" t="s">
        <v>536</v>
      </c>
      <c r="H111" s="33">
        <v>170</v>
      </c>
      <c r="I111" s="33">
        <v>170</v>
      </c>
    </row>
    <row r="112" spans="1:9" x14ac:dyDescent="0.25">
      <c r="B112" s="28" t="s">
        <v>34</v>
      </c>
      <c r="C112" s="31">
        <f>C110-C111</f>
        <v>1591.04</v>
      </c>
      <c r="E112" s="32">
        <v>44880</v>
      </c>
      <c r="F112" s="24" t="s">
        <v>43</v>
      </c>
      <c r="G112" s="24" t="s">
        <v>16</v>
      </c>
      <c r="H112" s="33">
        <v>220</v>
      </c>
      <c r="I112" s="33">
        <f>H112*0.96</f>
        <v>211.2</v>
      </c>
    </row>
    <row r="113" spans="1:9" x14ac:dyDescent="0.25">
      <c r="B113" s="42"/>
      <c r="C113" s="111"/>
      <c r="E113" s="32">
        <v>44874</v>
      </c>
      <c r="F113" s="24" t="s">
        <v>39</v>
      </c>
      <c r="G113" s="24" t="s">
        <v>540</v>
      </c>
      <c r="H113" s="33">
        <v>340</v>
      </c>
      <c r="I113" s="33">
        <f t="shared" ref="I113:I115" si="1">H113*0.96</f>
        <v>326.39999999999998</v>
      </c>
    </row>
    <row r="114" spans="1:9" x14ac:dyDescent="0.25">
      <c r="B114" s="86" t="s">
        <v>22</v>
      </c>
      <c r="C114" s="87"/>
      <c r="E114" s="32">
        <v>44878</v>
      </c>
      <c r="F114" s="24" t="s">
        <v>39</v>
      </c>
      <c r="G114" s="24" t="s">
        <v>116</v>
      </c>
      <c r="H114" s="33">
        <v>350</v>
      </c>
      <c r="I114" s="33">
        <f t="shared" si="1"/>
        <v>336</v>
      </c>
    </row>
    <row r="115" spans="1:9" x14ac:dyDescent="0.25">
      <c r="B115" s="57" t="s">
        <v>514</v>
      </c>
      <c r="C115" s="57">
        <v>48.56</v>
      </c>
      <c r="E115" s="32">
        <v>44886</v>
      </c>
      <c r="F115" s="24" t="s">
        <v>39</v>
      </c>
      <c r="G115" s="24" t="s">
        <v>116</v>
      </c>
      <c r="H115" s="33">
        <v>350</v>
      </c>
      <c r="I115" s="33">
        <f t="shared" si="1"/>
        <v>336</v>
      </c>
    </row>
    <row r="116" spans="1:9" x14ac:dyDescent="0.25">
      <c r="B116" s="57" t="s">
        <v>520</v>
      </c>
      <c r="C116" s="57">
        <v>50</v>
      </c>
      <c r="E116" s="32"/>
      <c r="F116" s="24"/>
      <c r="G116" s="24"/>
      <c r="H116" s="33"/>
      <c r="I116" s="33"/>
    </row>
    <row r="117" spans="1:9" x14ac:dyDescent="0.25">
      <c r="B117" s="57" t="s">
        <v>531</v>
      </c>
      <c r="C117" s="57">
        <v>30</v>
      </c>
      <c r="E117" s="190" t="s">
        <v>21</v>
      </c>
      <c r="F117" s="191"/>
      <c r="G117" s="192"/>
      <c r="H117" s="33">
        <f>SUM(H109:H116)</f>
        <v>1770</v>
      </c>
      <c r="I117" s="48">
        <f>SUM(I109:I116)</f>
        <v>1719.6</v>
      </c>
    </row>
    <row r="118" spans="1:9" x14ac:dyDescent="0.25">
      <c r="B118" s="88"/>
      <c r="C118" s="51"/>
    </row>
    <row r="119" spans="1:9" x14ac:dyDescent="0.25">
      <c r="B119" s="25" t="s">
        <v>33</v>
      </c>
      <c r="C119" s="35">
        <f>SUM(C115:C118)</f>
        <v>128.56</v>
      </c>
      <c r="E119" t="s">
        <v>95</v>
      </c>
    </row>
    <row r="120" spans="1:9" x14ac:dyDescent="0.25">
      <c r="A120" s="95"/>
      <c r="B120" s="95"/>
      <c r="C120" s="95"/>
      <c r="D120" s="95"/>
      <c r="E120" s="95"/>
      <c r="F120" s="95"/>
      <c r="G120" s="95"/>
      <c r="H120" s="95"/>
      <c r="I120" s="95"/>
    </row>
    <row r="121" spans="1:9" x14ac:dyDescent="0.25">
      <c r="A121" s="41" t="s">
        <v>591</v>
      </c>
    </row>
    <row r="122" spans="1:9" x14ac:dyDescent="0.25">
      <c r="B122" s="26" t="s">
        <v>2</v>
      </c>
      <c r="C122" s="29">
        <f>I131</f>
        <v>800</v>
      </c>
      <c r="E122" s="24" t="s">
        <v>3</v>
      </c>
      <c r="F122" s="24" t="s">
        <v>36</v>
      </c>
      <c r="G122" s="24" t="s">
        <v>37</v>
      </c>
      <c r="H122" s="24" t="s">
        <v>38</v>
      </c>
      <c r="I122" s="24" t="s">
        <v>38</v>
      </c>
    </row>
    <row r="123" spans="1:9" x14ac:dyDescent="0.25">
      <c r="C123" s="30"/>
      <c r="E123" s="32">
        <v>44876</v>
      </c>
      <c r="F123" s="24" t="s">
        <v>41</v>
      </c>
      <c r="G123" s="24" t="s">
        <v>42</v>
      </c>
      <c r="H123" s="33">
        <v>150</v>
      </c>
      <c r="I123" s="33">
        <v>150</v>
      </c>
    </row>
    <row r="124" spans="1:9" x14ac:dyDescent="0.25">
      <c r="B124" s="26" t="s">
        <v>21</v>
      </c>
      <c r="C124" s="29">
        <f>C122-C123</f>
        <v>800</v>
      </c>
      <c r="E124" s="32">
        <v>44879</v>
      </c>
      <c r="F124" s="24" t="s">
        <v>41</v>
      </c>
      <c r="G124" s="24" t="s">
        <v>42</v>
      </c>
      <c r="H124" s="33">
        <v>150</v>
      </c>
      <c r="I124" s="33">
        <v>150</v>
      </c>
    </row>
    <row r="125" spans="1:9" x14ac:dyDescent="0.25">
      <c r="B125" t="s">
        <v>22</v>
      </c>
      <c r="C125" s="30">
        <f>C133</f>
        <v>85</v>
      </c>
      <c r="E125" s="142">
        <v>44888</v>
      </c>
      <c r="F125" s="24" t="s">
        <v>41</v>
      </c>
      <c r="G125" s="24" t="s">
        <v>42</v>
      </c>
      <c r="H125" s="33">
        <v>200</v>
      </c>
      <c r="I125" s="33">
        <v>200</v>
      </c>
    </row>
    <row r="126" spans="1:9" x14ac:dyDescent="0.25">
      <c r="B126" s="28" t="s">
        <v>34</v>
      </c>
      <c r="C126" s="31">
        <f>C124-C125</f>
        <v>715</v>
      </c>
      <c r="E126" s="32">
        <v>44847</v>
      </c>
      <c r="F126" s="24" t="s">
        <v>71</v>
      </c>
      <c r="G126" s="24" t="s">
        <v>16</v>
      </c>
      <c r="H126" s="33">
        <v>190</v>
      </c>
      <c r="I126" s="33">
        <v>190</v>
      </c>
    </row>
    <row r="127" spans="1:9" x14ac:dyDescent="0.25">
      <c r="B127" s="42"/>
      <c r="C127" s="111"/>
      <c r="E127" s="32">
        <v>44854</v>
      </c>
      <c r="F127" s="24" t="s">
        <v>504</v>
      </c>
      <c r="G127" s="24" t="s">
        <v>586</v>
      </c>
      <c r="H127" s="33">
        <v>120</v>
      </c>
      <c r="I127" s="33">
        <v>110</v>
      </c>
    </row>
    <row r="128" spans="1:9" x14ac:dyDescent="0.25">
      <c r="B128" s="86" t="s">
        <v>22</v>
      </c>
      <c r="C128" s="87"/>
      <c r="E128" s="32"/>
      <c r="F128" s="24"/>
      <c r="G128" s="24"/>
      <c r="H128" s="33"/>
      <c r="I128" s="33"/>
    </row>
    <row r="129" spans="1:19" x14ac:dyDescent="0.25">
      <c r="B129" s="150" t="s">
        <v>572</v>
      </c>
      <c r="C129" s="57">
        <v>30</v>
      </c>
      <c r="E129" s="32"/>
      <c r="F129" s="24"/>
      <c r="G129" s="24"/>
      <c r="H129" s="33"/>
      <c r="I129" s="33"/>
    </row>
    <row r="130" spans="1:19" x14ac:dyDescent="0.25">
      <c r="B130" s="57" t="s">
        <v>573</v>
      </c>
      <c r="C130" s="57">
        <v>55</v>
      </c>
      <c r="E130" s="32"/>
      <c r="F130" s="24"/>
      <c r="G130" s="24"/>
      <c r="H130" s="33"/>
      <c r="I130" s="33"/>
    </row>
    <row r="131" spans="1:19" x14ac:dyDescent="0.25">
      <c r="B131" s="57"/>
      <c r="C131" s="57"/>
      <c r="E131" s="190" t="s">
        <v>21</v>
      </c>
      <c r="F131" s="191"/>
      <c r="G131" s="192"/>
      <c r="H131" s="33">
        <f>SUM(H123:H130)</f>
        <v>810</v>
      </c>
      <c r="I131" s="48">
        <f>SUM(I123:I130)</f>
        <v>800</v>
      </c>
    </row>
    <row r="132" spans="1:19" x14ac:dyDescent="0.25">
      <c r="B132" s="88"/>
      <c r="C132" s="51"/>
    </row>
    <row r="133" spans="1:19" x14ac:dyDescent="0.25">
      <c r="B133" s="25" t="s">
        <v>33</v>
      </c>
      <c r="C133" s="35">
        <f>SUM(C129:C132)</f>
        <v>85</v>
      </c>
    </row>
    <row r="136" spans="1:19" x14ac:dyDescent="0.25">
      <c r="E136" s="198" t="s">
        <v>299</v>
      </c>
      <c r="F136" s="198"/>
      <c r="G136" s="198"/>
    </row>
    <row r="138" spans="1:19" x14ac:dyDescent="0.25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2" spans="1:19" ht="27" x14ac:dyDescent="0.35">
      <c r="F142" s="195" t="s">
        <v>673</v>
      </c>
      <c r="G142" s="195"/>
      <c r="M142" s="214" t="s">
        <v>611</v>
      </c>
      <c r="N142" s="214"/>
      <c r="O142" s="214"/>
      <c r="P142" s="214"/>
      <c r="Q142" s="214"/>
    </row>
    <row r="143" spans="1:19" x14ac:dyDescent="0.25">
      <c r="A143" s="108" t="s">
        <v>592</v>
      </c>
      <c r="M143" s="146" t="s">
        <v>3</v>
      </c>
      <c r="N143" s="146" t="s">
        <v>602</v>
      </c>
      <c r="O143" s="146" t="s">
        <v>38</v>
      </c>
      <c r="P143" s="146" t="s">
        <v>603</v>
      </c>
      <c r="Q143" s="146" t="s">
        <v>21</v>
      </c>
      <c r="R143" s="24"/>
    </row>
    <row r="144" spans="1:19" x14ac:dyDescent="0.25">
      <c r="B144" s="26" t="s">
        <v>2</v>
      </c>
      <c r="C144" s="29">
        <f>I154</f>
        <v>1160</v>
      </c>
      <c r="E144" s="25" t="s">
        <v>3</v>
      </c>
      <c r="F144" s="25" t="s">
        <v>36</v>
      </c>
      <c r="G144" s="25" t="s">
        <v>37</v>
      </c>
      <c r="H144" s="25" t="s">
        <v>38</v>
      </c>
      <c r="I144" s="25" t="s">
        <v>38</v>
      </c>
      <c r="M144" s="24"/>
      <c r="N144" s="24" t="s">
        <v>620</v>
      </c>
      <c r="O144" s="24">
        <v>625</v>
      </c>
      <c r="P144" s="24"/>
      <c r="Q144" s="24">
        <v>625</v>
      </c>
      <c r="R144" s="24"/>
    </row>
    <row r="145" spans="2:18" x14ac:dyDescent="0.25">
      <c r="C145" s="30"/>
      <c r="E145" s="32">
        <v>44865</v>
      </c>
      <c r="F145" s="24" t="s">
        <v>70</v>
      </c>
      <c r="G145" s="24" t="s">
        <v>42</v>
      </c>
      <c r="H145" s="33"/>
      <c r="I145" s="48">
        <v>170</v>
      </c>
      <c r="M145" s="24"/>
      <c r="N145" s="24"/>
      <c r="O145" s="24"/>
      <c r="P145" s="24"/>
      <c r="Q145" s="24"/>
      <c r="R145" s="24"/>
    </row>
    <row r="146" spans="2:18" x14ac:dyDescent="0.25">
      <c r="B146" s="26" t="s">
        <v>618</v>
      </c>
      <c r="C146" s="29">
        <f>I154</f>
        <v>1160</v>
      </c>
      <c r="E146" s="32">
        <v>44866</v>
      </c>
      <c r="F146" s="24" t="s">
        <v>70</v>
      </c>
      <c r="G146" s="24" t="s">
        <v>418</v>
      </c>
      <c r="H146" s="33"/>
      <c r="I146" s="48">
        <v>170</v>
      </c>
      <c r="M146" s="24"/>
      <c r="N146" s="24"/>
      <c r="O146" s="24"/>
      <c r="P146" s="24"/>
      <c r="Q146" s="24"/>
      <c r="R146" s="24"/>
    </row>
    <row r="147" spans="2:18" x14ac:dyDescent="0.25">
      <c r="B147" s="26" t="s">
        <v>22</v>
      </c>
      <c r="C147" s="30">
        <f>C167</f>
        <v>720.96</v>
      </c>
      <c r="E147" s="32">
        <v>44881</v>
      </c>
      <c r="F147" s="24" t="s">
        <v>43</v>
      </c>
      <c r="G147" s="24" t="s">
        <v>112</v>
      </c>
      <c r="H147" s="33"/>
      <c r="I147" s="48">
        <v>220</v>
      </c>
      <c r="M147" s="24"/>
      <c r="N147" s="24"/>
      <c r="O147" s="24"/>
      <c r="P147" s="24"/>
      <c r="Q147" s="24"/>
      <c r="R147" s="24"/>
    </row>
    <row r="148" spans="2:18" x14ac:dyDescent="0.25">
      <c r="C148" s="30"/>
      <c r="E148" s="32">
        <v>44883</v>
      </c>
      <c r="F148" s="24" t="s">
        <v>43</v>
      </c>
      <c r="G148" s="24" t="s">
        <v>16</v>
      </c>
      <c r="H148" s="33"/>
      <c r="I148" s="48">
        <v>200</v>
      </c>
      <c r="M148" s="24"/>
      <c r="N148" s="24"/>
      <c r="O148" s="24"/>
      <c r="P148" s="24"/>
      <c r="Q148" s="24"/>
      <c r="R148" s="24"/>
    </row>
    <row r="149" spans="2:18" x14ac:dyDescent="0.25">
      <c r="B149" s="28" t="s">
        <v>34</v>
      </c>
      <c r="C149" s="31">
        <f>C146-C147</f>
        <v>439.03999999999996</v>
      </c>
      <c r="E149" s="32">
        <v>44890</v>
      </c>
      <c r="F149" s="24" t="s">
        <v>43</v>
      </c>
      <c r="G149" s="24" t="s">
        <v>69</v>
      </c>
      <c r="H149" s="33"/>
      <c r="I149" s="48">
        <v>180</v>
      </c>
      <c r="M149" s="24"/>
      <c r="N149" s="24"/>
      <c r="O149" s="24"/>
      <c r="P149" s="24"/>
      <c r="Q149" s="24"/>
      <c r="R149" s="24"/>
    </row>
    <row r="150" spans="2:18" x14ac:dyDescent="0.25">
      <c r="B150" s="42"/>
      <c r="C150" s="127"/>
      <c r="E150" s="32">
        <v>44897</v>
      </c>
      <c r="F150" s="24" t="s">
        <v>43</v>
      </c>
      <c r="G150" s="24" t="s">
        <v>16</v>
      </c>
      <c r="H150" s="33"/>
      <c r="I150" s="48">
        <v>220</v>
      </c>
      <c r="M150" s="24"/>
      <c r="N150" s="24"/>
      <c r="O150" s="24"/>
      <c r="P150" s="24"/>
      <c r="Q150" s="24"/>
      <c r="R150" s="24"/>
    </row>
    <row r="151" spans="2:18" x14ac:dyDescent="0.25">
      <c r="B151" s="42"/>
      <c r="C151" s="43"/>
      <c r="E151" s="32"/>
      <c r="F151" s="24"/>
      <c r="G151" s="24"/>
      <c r="H151" s="33"/>
      <c r="I151" s="48"/>
      <c r="M151" s="24"/>
      <c r="N151" s="24"/>
      <c r="O151" s="24"/>
      <c r="P151" s="24"/>
      <c r="Q151" s="24"/>
      <c r="R151" s="24"/>
    </row>
    <row r="152" spans="2:18" x14ac:dyDescent="0.25">
      <c r="B152" s="42"/>
      <c r="C152" s="43"/>
      <c r="E152" s="32"/>
      <c r="F152" s="24"/>
      <c r="G152" s="24"/>
      <c r="H152" s="33"/>
      <c r="I152" s="48"/>
      <c r="M152" s="24"/>
      <c r="N152" s="24"/>
      <c r="O152" s="24"/>
      <c r="P152" s="24"/>
      <c r="Q152" s="24"/>
      <c r="R152" s="24"/>
    </row>
    <row r="153" spans="2:18" x14ac:dyDescent="0.25">
      <c r="B153" s="196" t="s">
        <v>22</v>
      </c>
      <c r="C153" s="197"/>
      <c r="E153" s="32"/>
      <c r="F153" s="190"/>
      <c r="G153" s="192"/>
      <c r="H153" s="33"/>
      <c r="I153" s="48"/>
      <c r="M153" s="24"/>
      <c r="N153" s="24"/>
      <c r="O153" s="24"/>
      <c r="P153" s="24"/>
      <c r="Q153" s="24"/>
      <c r="R153" s="24"/>
    </row>
    <row r="154" spans="2:18" x14ac:dyDescent="0.25">
      <c r="B154" s="152" t="s">
        <v>604</v>
      </c>
      <c r="C154" s="57"/>
      <c r="E154" s="190" t="s">
        <v>21</v>
      </c>
      <c r="F154" s="191"/>
      <c r="G154" s="192"/>
      <c r="H154" s="33">
        <f>SUM(H145:H153)</f>
        <v>0</v>
      </c>
      <c r="I154" s="48">
        <f>SUM(I145:I153)</f>
        <v>1160</v>
      </c>
      <c r="M154" s="24"/>
      <c r="N154" s="24"/>
      <c r="O154" s="24"/>
      <c r="P154" s="24"/>
      <c r="Q154" s="24"/>
      <c r="R154" s="24"/>
    </row>
    <row r="155" spans="2:18" x14ac:dyDescent="0.25">
      <c r="B155" s="153" t="s">
        <v>605</v>
      </c>
      <c r="C155" s="57">
        <v>625</v>
      </c>
      <c r="M155" s="24"/>
      <c r="N155" s="24"/>
      <c r="O155" s="24"/>
      <c r="P155" s="24"/>
      <c r="Q155" s="24"/>
      <c r="R155" s="24"/>
    </row>
    <row r="156" spans="2:18" x14ac:dyDescent="0.25">
      <c r="B156" s="153" t="s">
        <v>606</v>
      </c>
      <c r="C156" s="57"/>
      <c r="D156" s="23"/>
      <c r="M156" s="24"/>
      <c r="N156" s="24"/>
      <c r="O156" s="24"/>
      <c r="P156" s="24"/>
      <c r="Q156" s="24"/>
      <c r="R156" s="24"/>
    </row>
    <row r="157" spans="2:18" x14ac:dyDescent="0.25">
      <c r="B157" s="153" t="s">
        <v>366</v>
      </c>
      <c r="C157" s="51"/>
      <c r="D157" s="23"/>
      <c r="M157" s="24"/>
      <c r="N157" s="24"/>
      <c r="O157" s="24"/>
      <c r="P157" s="24"/>
      <c r="Q157" s="24"/>
      <c r="R157" s="24"/>
    </row>
    <row r="158" spans="2:18" x14ac:dyDescent="0.25">
      <c r="B158" s="153" t="s">
        <v>30</v>
      </c>
      <c r="C158" s="97"/>
      <c r="D158" s="23"/>
      <c r="M158" s="24"/>
      <c r="N158" s="24"/>
      <c r="O158" s="24"/>
      <c r="P158" s="24"/>
      <c r="Q158" s="24"/>
      <c r="R158" s="24"/>
    </row>
    <row r="159" spans="2:18" x14ac:dyDescent="0.25">
      <c r="B159" s="153" t="s">
        <v>670</v>
      </c>
      <c r="C159" s="97">
        <v>45.96</v>
      </c>
      <c r="D159" s="23"/>
      <c r="M159" s="24"/>
      <c r="N159" s="24"/>
      <c r="O159" s="24"/>
      <c r="P159" s="24"/>
      <c r="Q159" s="24"/>
      <c r="R159" s="24"/>
    </row>
    <row r="160" spans="2:18" x14ac:dyDescent="0.25">
      <c r="B160" s="154" t="s">
        <v>610</v>
      </c>
      <c r="C160" s="97">
        <v>50</v>
      </c>
      <c r="D160" s="23"/>
      <c r="M160" s="219" t="s">
        <v>21</v>
      </c>
      <c r="N160" s="220"/>
      <c r="O160" s="220"/>
      <c r="P160" s="221"/>
      <c r="Q160" s="24">
        <f>SUM(Q144:Q159)</f>
        <v>625</v>
      </c>
      <c r="R160" s="24"/>
    </row>
    <row r="161" spans="2:7" x14ac:dyDescent="0.25">
      <c r="B161" s="51"/>
      <c r="C161" s="97"/>
    </row>
    <row r="162" spans="2:7" x14ac:dyDescent="0.25">
      <c r="B162" s="51"/>
      <c r="C162" s="97"/>
    </row>
    <row r="163" spans="2:7" x14ac:dyDescent="0.25">
      <c r="B163" s="51"/>
      <c r="C163" s="97"/>
    </row>
    <row r="164" spans="2:7" x14ac:dyDescent="0.25">
      <c r="B164" s="51"/>
      <c r="C164" s="97"/>
      <c r="E164" s="198"/>
      <c r="F164" s="198"/>
      <c r="G164" s="198"/>
    </row>
    <row r="165" spans="2:7" x14ac:dyDescent="0.25">
      <c r="B165" s="51"/>
      <c r="C165" s="97"/>
    </row>
    <row r="166" spans="2:7" x14ac:dyDescent="0.25">
      <c r="B166" s="91"/>
      <c r="C166" s="97"/>
    </row>
    <row r="167" spans="2:7" x14ac:dyDescent="0.25">
      <c r="B167" s="72" t="s">
        <v>33</v>
      </c>
      <c r="C167" s="73">
        <f>SUM(C154:C166)</f>
        <v>720.96</v>
      </c>
    </row>
  </sheetData>
  <mergeCells count="17">
    <mergeCell ref="M142:Q142"/>
    <mergeCell ref="F153:G153"/>
    <mergeCell ref="B153:C153"/>
    <mergeCell ref="E164:G164"/>
    <mergeCell ref="M160:P160"/>
    <mergeCell ref="F142:G142"/>
    <mergeCell ref="E136:G136"/>
    <mergeCell ref="E154:G154"/>
    <mergeCell ref="E131:G131"/>
    <mergeCell ref="E117:G117"/>
    <mergeCell ref="E103:G103"/>
    <mergeCell ref="E87:G87"/>
    <mergeCell ref="E14:G14"/>
    <mergeCell ref="E37:G37"/>
    <mergeCell ref="E50:G50"/>
    <mergeCell ref="E66:G66"/>
    <mergeCell ref="E72:G72"/>
  </mergeCells>
  <pageMargins left="0.7" right="0.7" top="0.75" bottom="0.75" header="0.3" footer="0.3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26"/>
  <sheetViews>
    <sheetView topLeftCell="B1" workbookViewId="0">
      <selection activeCell="H11" sqref="H11"/>
    </sheetView>
  </sheetViews>
  <sheetFormatPr baseColWidth="10" defaultRowHeight="15" x14ac:dyDescent="0.25"/>
  <cols>
    <col min="1" max="1" width="20.85546875" customWidth="1"/>
    <col min="2" max="2" width="17.42578125" bestFit="1" customWidth="1"/>
    <col min="3" max="3" width="13.28515625" customWidth="1"/>
    <col min="4" max="4" width="17" customWidth="1"/>
    <col min="5" max="5" width="32.42578125" bestFit="1" customWidth="1"/>
    <col min="7" max="7" width="17.28515625" customWidth="1"/>
    <col min="8" max="8" width="18.28515625" customWidth="1"/>
    <col min="9" max="9" width="15.42578125" customWidth="1"/>
    <col min="10" max="10" width="18" customWidth="1"/>
    <col min="11" max="11" width="15" customWidth="1"/>
  </cols>
  <sheetData>
    <row r="2" spans="1:11" x14ac:dyDescent="0.25">
      <c r="B2" t="s">
        <v>629</v>
      </c>
      <c r="H2" t="s">
        <v>629</v>
      </c>
    </row>
    <row r="4" spans="1:11" x14ac:dyDescent="0.25">
      <c r="A4" t="s">
        <v>630</v>
      </c>
      <c r="B4" s="159">
        <v>2390050170001</v>
      </c>
      <c r="G4" t="s">
        <v>630</v>
      </c>
      <c r="H4" s="159">
        <v>2390050170001</v>
      </c>
    </row>
    <row r="6" spans="1:11" x14ac:dyDescent="0.25">
      <c r="A6" t="s">
        <v>631</v>
      </c>
      <c r="D6" t="s">
        <v>635</v>
      </c>
      <c r="E6" s="41">
        <v>44885</v>
      </c>
      <c r="G6" t="s">
        <v>631</v>
      </c>
      <c r="J6" t="s">
        <v>635</v>
      </c>
      <c r="K6" s="41">
        <v>44896</v>
      </c>
    </row>
    <row r="7" spans="1:11" x14ac:dyDescent="0.25">
      <c r="A7" t="s">
        <v>646</v>
      </c>
      <c r="B7" t="s">
        <v>647</v>
      </c>
      <c r="D7" t="s">
        <v>636</v>
      </c>
      <c r="E7" s="41">
        <v>44894</v>
      </c>
      <c r="G7" t="s">
        <v>646</v>
      </c>
      <c r="H7" t="s">
        <v>647</v>
      </c>
      <c r="J7" t="s">
        <v>636</v>
      </c>
      <c r="K7" s="41">
        <v>44925</v>
      </c>
    </row>
    <row r="8" spans="1:11" x14ac:dyDescent="0.25">
      <c r="A8" t="s">
        <v>632</v>
      </c>
      <c r="B8" s="160">
        <v>1720714904</v>
      </c>
      <c r="G8" t="s">
        <v>632</v>
      </c>
      <c r="H8" s="160">
        <v>1720714904</v>
      </c>
    </row>
    <row r="9" spans="1:11" x14ac:dyDescent="0.25">
      <c r="A9" t="s">
        <v>633</v>
      </c>
      <c r="B9" s="161">
        <v>700</v>
      </c>
      <c r="G9" t="s">
        <v>633</v>
      </c>
      <c r="H9" s="161">
        <v>425</v>
      </c>
    </row>
    <row r="10" spans="1:11" x14ac:dyDescent="0.25">
      <c r="A10" t="s">
        <v>634</v>
      </c>
      <c r="B10" s="160">
        <v>9</v>
      </c>
      <c r="G10" t="s">
        <v>634</v>
      </c>
      <c r="H10" s="162">
        <v>31</v>
      </c>
    </row>
    <row r="12" spans="1:11" x14ac:dyDescent="0.25">
      <c r="A12" s="26" t="s">
        <v>637</v>
      </c>
      <c r="D12" s="26" t="s">
        <v>638</v>
      </c>
      <c r="G12" s="26" t="s">
        <v>637</v>
      </c>
      <c r="J12" s="26" t="s">
        <v>638</v>
      </c>
    </row>
    <row r="13" spans="1:11" x14ac:dyDescent="0.25">
      <c r="A13" t="s">
        <v>648</v>
      </c>
      <c r="B13">
        <v>209.97</v>
      </c>
      <c r="C13" s="160"/>
      <c r="D13" t="s">
        <v>639</v>
      </c>
      <c r="E13" s="165">
        <v>9.4500000000000001E-2</v>
      </c>
      <c r="G13" t="s">
        <v>648</v>
      </c>
      <c r="H13">
        <v>425</v>
      </c>
      <c r="I13" s="160"/>
      <c r="J13" t="s">
        <v>639</v>
      </c>
    </row>
    <row r="14" spans="1:11" x14ac:dyDescent="0.25">
      <c r="D14" t="s">
        <v>640</v>
      </c>
      <c r="J14" t="s">
        <v>640</v>
      </c>
    </row>
    <row r="17" spans="1:11" x14ac:dyDescent="0.25">
      <c r="A17" t="s">
        <v>641</v>
      </c>
      <c r="D17" t="s">
        <v>642</v>
      </c>
      <c r="G17" t="s">
        <v>641</v>
      </c>
      <c r="J17" t="s">
        <v>642</v>
      </c>
    </row>
    <row r="20" spans="1:11" x14ac:dyDescent="0.25">
      <c r="D20" t="s">
        <v>643</v>
      </c>
      <c r="J20" t="s">
        <v>643</v>
      </c>
    </row>
    <row r="21" spans="1:11" x14ac:dyDescent="0.25">
      <c r="A21" t="s">
        <v>649</v>
      </c>
      <c r="B21">
        <v>1011</v>
      </c>
      <c r="G21" t="s">
        <v>649</v>
      </c>
      <c r="H21">
        <v>1011</v>
      </c>
    </row>
    <row r="25" spans="1:11" x14ac:dyDescent="0.25">
      <c r="E25" s="36" t="s">
        <v>644</v>
      </c>
      <c r="K25" s="36" t="s">
        <v>644</v>
      </c>
    </row>
    <row r="26" spans="1:11" x14ac:dyDescent="0.25">
      <c r="E26" s="36" t="s">
        <v>645</v>
      </c>
      <c r="K26" s="36" t="s">
        <v>645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54"/>
  <sheetViews>
    <sheetView topLeftCell="I31" workbookViewId="0">
      <selection activeCell="V51" sqref="V51"/>
    </sheetView>
  </sheetViews>
  <sheetFormatPr baseColWidth="10" defaultRowHeight="15" x14ac:dyDescent="0.25"/>
  <cols>
    <col min="2" max="2" width="12.7109375" customWidth="1"/>
    <col min="5" max="5" width="11.140625" customWidth="1"/>
    <col min="6" max="6" width="8.5703125" customWidth="1"/>
    <col min="8" max="8" width="11.42578125" hidden="1" customWidth="1"/>
    <col min="15" max="15" width="15.140625" customWidth="1"/>
    <col min="19" max="19" width="15.42578125" customWidth="1"/>
  </cols>
  <sheetData>
    <row r="1" spans="1:9" x14ac:dyDescent="0.25">
      <c r="A1" t="s">
        <v>251</v>
      </c>
    </row>
    <row r="2" spans="1:9" x14ac:dyDescent="0.25">
      <c r="B2" s="26" t="s">
        <v>2</v>
      </c>
      <c r="C2" s="29">
        <f>I13</f>
        <v>1063.2</v>
      </c>
      <c r="E2" s="24" t="s">
        <v>3</v>
      </c>
      <c r="F2" s="24" t="s">
        <v>36</v>
      </c>
      <c r="G2" s="24" t="s">
        <v>37</v>
      </c>
      <c r="H2" s="24" t="s">
        <v>38</v>
      </c>
      <c r="I2" s="24" t="s">
        <v>38</v>
      </c>
    </row>
    <row r="3" spans="1:9" x14ac:dyDescent="0.25">
      <c r="C3" s="30"/>
      <c r="E3" s="32">
        <v>44748</v>
      </c>
      <c r="F3" s="24" t="s">
        <v>41</v>
      </c>
      <c r="G3" s="24" t="s">
        <v>143</v>
      </c>
      <c r="H3" s="33">
        <v>150</v>
      </c>
      <c r="I3" s="33">
        <v>150</v>
      </c>
    </row>
    <row r="4" spans="1:9" x14ac:dyDescent="0.25">
      <c r="B4" s="26" t="s">
        <v>21</v>
      </c>
      <c r="C4" s="29">
        <f>C2-C3</f>
        <v>1063.2</v>
      </c>
      <c r="E4" s="32">
        <v>44746</v>
      </c>
      <c r="F4" s="24" t="s">
        <v>128</v>
      </c>
      <c r="G4" s="24" t="s">
        <v>129</v>
      </c>
      <c r="H4" s="33">
        <v>220</v>
      </c>
      <c r="I4" s="33">
        <f>H4*0.96</f>
        <v>211.2</v>
      </c>
    </row>
    <row r="5" spans="1:9" x14ac:dyDescent="0.25">
      <c r="B5" t="s">
        <v>22</v>
      </c>
      <c r="C5" s="30">
        <f>C13</f>
        <v>122</v>
      </c>
      <c r="E5" s="32">
        <v>44749</v>
      </c>
      <c r="F5" s="24" t="s">
        <v>128</v>
      </c>
      <c r="G5" s="24" t="s">
        <v>143</v>
      </c>
      <c r="H5" s="33">
        <v>175</v>
      </c>
      <c r="I5" s="33">
        <f>H5*0.96</f>
        <v>168</v>
      </c>
    </row>
    <row r="6" spans="1:9" x14ac:dyDescent="0.25">
      <c r="B6" s="28" t="s">
        <v>34</v>
      </c>
      <c r="C6" s="31">
        <f>C4-C5</f>
        <v>941.2</v>
      </c>
      <c r="E6" s="32">
        <v>44756</v>
      </c>
      <c r="F6" s="24" t="s">
        <v>72</v>
      </c>
      <c r="G6" s="24" t="s">
        <v>69</v>
      </c>
      <c r="H6" s="33">
        <v>150</v>
      </c>
      <c r="I6" s="33">
        <f>H6*0.96</f>
        <v>144</v>
      </c>
    </row>
    <row r="7" spans="1:9" x14ac:dyDescent="0.25">
      <c r="E7" s="32">
        <v>44776</v>
      </c>
      <c r="F7" s="24" t="s">
        <v>41</v>
      </c>
      <c r="G7" s="24" t="s">
        <v>143</v>
      </c>
      <c r="H7" s="33">
        <v>200</v>
      </c>
      <c r="I7" s="33">
        <v>200</v>
      </c>
    </row>
    <row r="8" spans="1:9" x14ac:dyDescent="0.25">
      <c r="B8" s="196" t="s">
        <v>22</v>
      </c>
      <c r="C8" s="197"/>
      <c r="E8" s="32">
        <v>44716</v>
      </c>
      <c r="F8" s="24" t="s">
        <v>54</v>
      </c>
      <c r="G8" s="24" t="s">
        <v>253</v>
      </c>
      <c r="H8" s="33">
        <v>220</v>
      </c>
      <c r="I8" s="33">
        <v>190</v>
      </c>
    </row>
    <row r="9" spans="1:9" x14ac:dyDescent="0.25">
      <c r="B9" s="24" t="s">
        <v>135</v>
      </c>
      <c r="C9" s="33">
        <v>60</v>
      </c>
      <c r="E9" s="24"/>
      <c r="F9" s="24"/>
      <c r="G9" s="24"/>
      <c r="H9" s="33"/>
      <c r="I9" s="33"/>
    </row>
    <row r="10" spans="1:9" x14ac:dyDescent="0.25">
      <c r="B10" s="103" t="s">
        <v>250</v>
      </c>
      <c r="C10" s="104">
        <v>31</v>
      </c>
      <c r="E10" s="24"/>
      <c r="F10" s="24"/>
      <c r="G10" s="24"/>
      <c r="H10" s="33"/>
      <c r="I10" s="33"/>
    </row>
    <row r="11" spans="1:9" x14ac:dyDescent="0.25">
      <c r="B11" s="103" t="s">
        <v>141</v>
      </c>
      <c r="C11" s="104">
        <v>11</v>
      </c>
      <c r="E11" s="24"/>
      <c r="F11" s="24"/>
      <c r="G11" s="24"/>
      <c r="H11" s="33"/>
      <c r="I11" s="33"/>
    </row>
    <row r="12" spans="1:9" x14ac:dyDescent="0.25">
      <c r="B12" s="103" t="s">
        <v>193</v>
      </c>
      <c r="C12" s="104">
        <v>20</v>
      </c>
      <c r="E12" s="24"/>
      <c r="F12" s="24"/>
      <c r="G12" s="24"/>
      <c r="H12" s="33"/>
      <c r="I12" s="33"/>
    </row>
    <row r="13" spans="1:9" x14ac:dyDescent="0.25">
      <c r="B13" s="25" t="s">
        <v>33</v>
      </c>
      <c r="C13" s="35">
        <f>SUM(C9:C12)</f>
        <v>122</v>
      </c>
      <c r="E13" s="190" t="s">
        <v>21</v>
      </c>
      <c r="F13" s="191"/>
      <c r="G13" s="192"/>
      <c r="H13" s="33">
        <f>SUM(H3:H12)</f>
        <v>1115</v>
      </c>
      <c r="I13" s="33">
        <f>SUM(I3:I12)</f>
        <v>1063.2</v>
      </c>
    </row>
    <row r="15" spans="1:9" x14ac:dyDescent="0.25">
      <c r="I15" t="s">
        <v>95</v>
      </c>
    </row>
    <row r="16" spans="1:9" x14ac:dyDescent="0.25">
      <c r="B16" t="s">
        <v>126</v>
      </c>
      <c r="D16" s="60" t="s">
        <v>145</v>
      </c>
      <c r="E16" s="60"/>
      <c r="F16" t="s">
        <v>127</v>
      </c>
    </row>
    <row r="17" spans="1:10" x14ac:dyDescent="0.25">
      <c r="D17" s="60"/>
      <c r="E17" s="60"/>
    </row>
    <row r="18" spans="1:10" x14ac:dyDescent="0.25">
      <c r="A18" s="95"/>
      <c r="B18" s="95"/>
      <c r="C18" s="95"/>
      <c r="D18" s="95"/>
      <c r="E18" s="95"/>
      <c r="F18" s="95"/>
      <c r="G18" s="95"/>
      <c r="H18" s="95"/>
      <c r="I18" s="95"/>
      <c r="J18" s="95"/>
    </row>
    <row r="19" spans="1:10" x14ac:dyDescent="0.25">
      <c r="A19" t="s">
        <v>307</v>
      </c>
    </row>
    <row r="20" spans="1:10" x14ac:dyDescent="0.25">
      <c r="B20" s="26" t="s">
        <v>2</v>
      </c>
      <c r="C20" s="29">
        <f>H23</f>
        <v>170</v>
      </c>
      <c r="E20" s="24" t="s">
        <v>3</v>
      </c>
      <c r="F20" s="24" t="s">
        <v>36</v>
      </c>
      <c r="G20" s="24" t="s">
        <v>37</v>
      </c>
      <c r="H20" s="24" t="s">
        <v>38</v>
      </c>
      <c r="I20" s="24" t="s">
        <v>38</v>
      </c>
    </row>
    <row r="21" spans="1:10" x14ac:dyDescent="0.25">
      <c r="C21" s="30"/>
      <c r="E21" s="32">
        <v>44828</v>
      </c>
      <c r="F21" s="24" t="s">
        <v>177</v>
      </c>
      <c r="G21" s="24" t="s">
        <v>16</v>
      </c>
      <c r="H21" s="33">
        <v>170</v>
      </c>
      <c r="I21" s="33">
        <v>170</v>
      </c>
    </row>
    <row r="22" spans="1:10" x14ac:dyDescent="0.25">
      <c r="B22" s="26" t="s">
        <v>21</v>
      </c>
      <c r="C22" s="29">
        <f>C20-C21</f>
        <v>170</v>
      </c>
      <c r="E22" s="32"/>
      <c r="F22" s="24"/>
      <c r="G22" s="24"/>
      <c r="H22" s="33"/>
      <c r="I22" s="33"/>
    </row>
    <row r="23" spans="1:10" x14ac:dyDescent="0.25">
      <c r="B23" t="s">
        <v>22</v>
      </c>
      <c r="C23" s="30">
        <f>C30</f>
        <v>45</v>
      </c>
      <c r="E23" s="190" t="s">
        <v>21</v>
      </c>
      <c r="F23" s="191"/>
      <c r="G23" s="192"/>
      <c r="H23" s="33">
        <f>SUM(H21:H22)</f>
        <v>170</v>
      </c>
      <c r="I23" s="33">
        <f>SUM(I21:I22)</f>
        <v>170</v>
      </c>
    </row>
    <row r="24" spans="1:10" x14ac:dyDescent="0.25">
      <c r="B24" s="28" t="s">
        <v>34</v>
      </c>
      <c r="C24" s="31">
        <f>C22-C23</f>
        <v>125</v>
      </c>
    </row>
    <row r="26" spans="1:10" x14ac:dyDescent="0.25">
      <c r="B26" s="196" t="s">
        <v>22</v>
      </c>
      <c r="C26" s="197"/>
      <c r="E26" s="60"/>
    </row>
    <row r="27" spans="1:10" x14ac:dyDescent="0.25">
      <c r="B27" s="24" t="s">
        <v>252</v>
      </c>
      <c r="C27" s="33">
        <v>45</v>
      </c>
    </row>
    <row r="28" spans="1:10" x14ac:dyDescent="0.25">
      <c r="B28" s="103"/>
      <c r="C28" s="104"/>
    </row>
    <row r="29" spans="1:10" x14ac:dyDescent="0.25">
      <c r="B29" s="103"/>
      <c r="C29" s="104"/>
    </row>
    <row r="30" spans="1:10" x14ac:dyDescent="0.25">
      <c r="B30" s="25" t="s">
        <v>33</v>
      </c>
      <c r="C30" s="35">
        <f>SUM(C27:C29)</f>
        <v>45</v>
      </c>
    </row>
    <row r="32" spans="1:10" x14ac:dyDescent="0.25">
      <c r="G32" t="s">
        <v>336</v>
      </c>
    </row>
    <row r="33" spans="1:21" x14ac:dyDescent="0.25">
      <c r="B33" t="s">
        <v>126</v>
      </c>
      <c r="D33" s="60" t="s">
        <v>145</v>
      </c>
      <c r="F33" t="s">
        <v>308</v>
      </c>
      <c r="R33" s="198"/>
      <c r="S33" s="198"/>
    </row>
    <row r="34" spans="1:21" x14ac:dyDescent="0.25">
      <c r="A34" s="93"/>
      <c r="B34" s="93"/>
      <c r="C34" s="93"/>
      <c r="D34" s="93"/>
      <c r="E34" s="93"/>
      <c r="F34" s="93"/>
      <c r="G34" s="93"/>
      <c r="H34" s="93"/>
      <c r="I34" s="93"/>
      <c r="R34" s="198"/>
      <c r="S34" s="198"/>
    </row>
    <row r="35" spans="1:21" ht="21" x14ac:dyDescent="0.35">
      <c r="A35" s="41">
        <v>44558</v>
      </c>
      <c r="M35" s="41">
        <v>44923</v>
      </c>
      <c r="R35" s="224" t="s">
        <v>682</v>
      </c>
      <c r="S35" s="224"/>
    </row>
    <row r="36" spans="1:21" x14ac:dyDescent="0.25">
      <c r="B36" s="26" t="s">
        <v>2</v>
      </c>
      <c r="C36" s="29">
        <f>I41</f>
        <v>1650</v>
      </c>
      <c r="E36" s="24" t="s">
        <v>3</v>
      </c>
      <c r="F36" s="24" t="s">
        <v>36</v>
      </c>
      <c r="G36" s="24" t="s">
        <v>37</v>
      </c>
      <c r="H36" s="24" t="s">
        <v>38</v>
      </c>
      <c r="I36" s="24" t="s">
        <v>38</v>
      </c>
      <c r="N36" s="26" t="s">
        <v>2</v>
      </c>
      <c r="O36" s="178">
        <f>U41</f>
        <v>190.8</v>
      </c>
      <c r="Q36" s="24" t="s">
        <v>3</v>
      </c>
      <c r="R36" s="24" t="s">
        <v>36</v>
      </c>
      <c r="S36" s="24" t="s">
        <v>37</v>
      </c>
      <c r="T36" s="24" t="s">
        <v>38</v>
      </c>
      <c r="U36" s="24" t="s">
        <v>38</v>
      </c>
    </row>
    <row r="37" spans="1:21" x14ac:dyDescent="0.25">
      <c r="C37" s="30"/>
      <c r="E37" s="32">
        <v>44881</v>
      </c>
      <c r="F37" s="24" t="s">
        <v>43</v>
      </c>
      <c r="G37" s="24" t="s">
        <v>18</v>
      </c>
      <c r="H37" s="33"/>
      <c r="I37" s="33">
        <v>550</v>
      </c>
      <c r="O37" s="177"/>
      <c r="Q37" s="32" t="s">
        <v>688</v>
      </c>
      <c r="R37" s="24" t="s">
        <v>687</v>
      </c>
      <c r="S37" s="24"/>
      <c r="T37" s="33"/>
      <c r="U37" s="180">
        <v>190.8</v>
      </c>
    </row>
    <row r="38" spans="1:21" x14ac:dyDescent="0.25">
      <c r="B38" s="26" t="s">
        <v>21</v>
      </c>
      <c r="C38" s="29">
        <f>C36</f>
        <v>1650</v>
      </c>
      <c r="E38" s="32">
        <v>44888</v>
      </c>
      <c r="F38" s="24" t="s">
        <v>43</v>
      </c>
      <c r="G38" s="24" t="s">
        <v>18</v>
      </c>
      <c r="H38" s="33"/>
      <c r="I38" s="33">
        <v>550</v>
      </c>
      <c r="N38" s="26" t="s">
        <v>21</v>
      </c>
      <c r="O38" s="178">
        <f>O36</f>
        <v>190.8</v>
      </c>
      <c r="Q38" s="32"/>
      <c r="R38" s="24"/>
      <c r="S38" s="24"/>
      <c r="T38" s="33"/>
      <c r="U38" s="181"/>
    </row>
    <row r="39" spans="1:21" x14ac:dyDescent="0.25">
      <c r="B39" t="s">
        <v>22</v>
      </c>
      <c r="C39" s="30">
        <f>C46</f>
        <v>0</v>
      </c>
      <c r="E39" s="32">
        <v>44895</v>
      </c>
      <c r="F39" s="24" t="s">
        <v>43</v>
      </c>
      <c r="G39" s="24" t="s">
        <v>18</v>
      </c>
      <c r="H39" s="33"/>
      <c r="I39" s="33">
        <v>550</v>
      </c>
      <c r="N39" t="s">
        <v>22</v>
      </c>
      <c r="O39" s="177" t="str">
        <f>O46</f>
        <v>290.80</v>
      </c>
      <c r="Q39" s="32"/>
      <c r="R39" s="24"/>
      <c r="S39" s="24"/>
      <c r="T39" s="33"/>
      <c r="U39" s="181"/>
    </row>
    <row r="40" spans="1:21" x14ac:dyDescent="0.25">
      <c r="B40" s="28" t="s">
        <v>34</v>
      </c>
      <c r="C40" s="31">
        <f>C38-C39</f>
        <v>1650</v>
      </c>
      <c r="E40" s="32"/>
      <c r="F40" s="24"/>
      <c r="G40" s="24"/>
      <c r="H40" s="33"/>
      <c r="I40" s="33"/>
      <c r="N40" s="28" t="s">
        <v>34</v>
      </c>
      <c r="O40" s="179"/>
      <c r="Q40" s="32"/>
      <c r="R40" s="24"/>
      <c r="S40" s="24"/>
      <c r="T40" s="33"/>
      <c r="U40" s="181"/>
    </row>
    <row r="41" spans="1:21" x14ac:dyDescent="0.25">
      <c r="E41" s="134" t="s">
        <v>21</v>
      </c>
      <c r="F41" s="135"/>
      <c r="G41" s="173"/>
      <c r="H41" s="33">
        <f>SUM(H37:H40)</f>
        <v>0</v>
      </c>
      <c r="I41" s="33">
        <f>SUM(I37:I40)</f>
        <v>1650</v>
      </c>
      <c r="Q41" s="190" t="s">
        <v>21</v>
      </c>
      <c r="R41" s="191"/>
      <c r="S41" s="192"/>
      <c r="T41" s="33">
        <f>SUM(T37:T40)</f>
        <v>0</v>
      </c>
      <c r="U41" s="180">
        <f>SUM(U37:U40)</f>
        <v>190.8</v>
      </c>
    </row>
    <row r="42" spans="1:21" x14ac:dyDescent="0.25">
      <c r="B42" s="86" t="s">
        <v>22</v>
      </c>
      <c r="C42" s="87"/>
      <c r="N42" s="196" t="s">
        <v>22</v>
      </c>
      <c r="O42" s="197"/>
    </row>
    <row r="43" spans="1:21" x14ac:dyDescent="0.25">
      <c r="B43" s="24"/>
      <c r="C43" s="33"/>
      <c r="N43" s="24"/>
      <c r="O43" s="174" t="s">
        <v>681</v>
      </c>
    </row>
    <row r="44" spans="1:21" x14ac:dyDescent="0.25">
      <c r="B44" s="103"/>
      <c r="C44" s="104"/>
      <c r="E44" s="60"/>
      <c r="N44" s="103"/>
      <c r="O44" s="176"/>
      <c r="Q44" s="60"/>
    </row>
    <row r="45" spans="1:21" x14ac:dyDescent="0.25">
      <c r="B45" s="103"/>
      <c r="C45" s="104"/>
      <c r="N45" s="103"/>
      <c r="O45" s="176"/>
    </row>
    <row r="46" spans="1:21" x14ac:dyDescent="0.25">
      <c r="B46" s="25" t="s">
        <v>33</v>
      </c>
      <c r="C46" s="35">
        <f>SUM(C43:C45)</f>
        <v>0</v>
      </c>
      <c r="N46" s="25" t="s">
        <v>33</v>
      </c>
      <c r="O46" s="175" t="s">
        <v>681</v>
      </c>
    </row>
    <row r="49" spans="4:19" x14ac:dyDescent="0.25">
      <c r="F49" t="s">
        <v>308</v>
      </c>
      <c r="R49" t="s">
        <v>308</v>
      </c>
    </row>
    <row r="51" spans="4:19" ht="23.25" x14ac:dyDescent="0.25">
      <c r="E51" s="182" t="s">
        <v>653</v>
      </c>
      <c r="F51" s="182"/>
      <c r="G51" s="182"/>
      <c r="Q51" s="223" t="s">
        <v>336</v>
      </c>
      <c r="R51" s="223"/>
      <c r="S51" s="223"/>
    </row>
    <row r="53" spans="4:19" x14ac:dyDescent="0.25">
      <c r="D53" s="222" t="s">
        <v>684</v>
      </c>
      <c r="E53" s="222"/>
      <c r="F53" s="222"/>
    </row>
    <row r="54" spans="4:19" x14ac:dyDescent="0.25">
      <c r="D54" s="222"/>
      <c r="E54" s="222"/>
      <c r="F54" s="222"/>
    </row>
  </sheetData>
  <mergeCells count="10">
    <mergeCell ref="D53:F54"/>
    <mergeCell ref="R33:S34"/>
    <mergeCell ref="B8:C8"/>
    <mergeCell ref="E13:G13"/>
    <mergeCell ref="B26:C26"/>
    <mergeCell ref="E23:G23"/>
    <mergeCell ref="Q41:S41"/>
    <mergeCell ref="N42:O42"/>
    <mergeCell ref="Q51:S51"/>
    <mergeCell ref="R35:S35"/>
  </mergeCells>
  <pageMargins left="0.7" right="0.7" top="0.75" bottom="0.75" header="0.3" footer="0.3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5"/>
  <sheetViews>
    <sheetView topLeftCell="A16" workbookViewId="0">
      <selection activeCell="I33" sqref="I33"/>
    </sheetView>
  </sheetViews>
  <sheetFormatPr baseColWidth="10" defaultRowHeight="15" x14ac:dyDescent="0.25"/>
  <cols>
    <col min="2" max="2" width="10" customWidth="1"/>
    <col min="3" max="3" width="17.140625" customWidth="1"/>
  </cols>
  <sheetData>
    <row r="1" spans="1:4" x14ac:dyDescent="0.25">
      <c r="A1" s="41" t="s">
        <v>234</v>
      </c>
    </row>
    <row r="2" spans="1:4" x14ac:dyDescent="0.25">
      <c r="B2" s="25" t="s">
        <v>227</v>
      </c>
      <c r="C2" s="25"/>
    </row>
    <row r="3" spans="1:4" x14ac:dyDescent="0.25">
      <c r="B3" s="24" t="s">
        <v>228</v>
      </c>
      <c r="C3" s="33">
        <v>150</v>
      </c>
    </row>
    <row r="4" spans="1:4" x14ac:dyDescent="0.25">
      <c r="B4" s="24" t="s">
        <v>229</v>
      </c>
      <c r="C4" s="33">
        <v>200</v>
      </c>
    </row>
    <row r="5" spans="1:4" x14ac:dyDescent="0.25">
      <c r="B5" s="24" t="s">
        <v>230</v>
      </c>
      <c r="C5" s="33">
        <v>250</v>
      </c>
    </row>
    <row r="6" spans="1:4" x14ac:dyDescent="0.25">
      <c r="B6" s="24" t="s">
        <v>231</v>
      </c>
      <c r="C6" s="33">
        <v>150</v>
      </c>
    </row>
    <row r="7" spans="1:4" x14ac:dyDescent="0.25">
      <c r="B7" s="25" t="s">
        <v>21</v>
      </c>
      <c r="C7" s="35">
        <f>SUM(C3:C6)</f>
        <v>750</v>
      </c>
    </row>
    <row r="8" spans="1:4" ht="12.75" customHeight="1" x14ac:dyDescent="0.25">
      <c r="A8" s="23"/>
      <c r="B8" s="23"/>
      <c r="C8" s="47"/>
    </row>
    <row r="9" spans="1:4" x14ac:dyDescent="0.25">
      <c r="A9" t="s">
        <v>212</v>
      </c>
      <c r="C9" t="s">
        <v>232</v>
      </c>
      <c r="D9" t="s">
        <v>127</v>
      </c>
    </row>
    <row r="13" spans="1:4" x14ac:dyDescent="0.25">
      <c r="A13" t="s">
        <v>233</v>
      </c>
      <c r="C13" s="69">
        <v>100</v>
      </c>
    </row>
    <row r="15" spans="1:4" x14ac:dyDescent="0.25">
      <c r="A15" s="41" t="s">
        <v>369</v>
      </c>
    </row>
    <row r="16" spans="1:4" x14ac:dyDescent="0.25">
      <c r="B16" s="25" t="s">
        <v>370</v>
      </c>
      <c r="C16" s="25"/>
    </row>
    <row r="17" spans="1:4" x14ac:dyDescent="0.25">
      <c r="B17" s="24" t="s">
        <v>228</v>
      </c>
      <c r="C17" s="33">
        <v>150</v>
      </c>
    </row>
    <row r="18" spans="1:4" x14ac:dyDescent="0.25">
      <c r="B18" s="24" t="s">
        <v>229</v>
      </c>
      <c r="C18" s="33">
        <v>200</v>
      </c>
    </row>
    <row r="19" spans="1:4" x14ac:dyDescent="0.25">
      <c r="B19" s="24" t="s">
        <v>230</v>
      </c>
      <c r="C19" s="33">
        <v>250</v>
      </c>
    </row>
    <row r="20" spans="1:4" x14ac:dyDescent="0.25">
      <c r="B20" s="24" t="s">
        <v>231</v>
      </c>
      <c r="C20" s="33">
        <v>150</v>
      </c>
    </row>
    <row r="21" spans="1:4" x14ac:dyDescent="0.25">
      <c r="B21" s="25" t="s">
        <v>21</v>
      </c>
      <c r="C21" s="35">
        <f>SUM(C17:C20)</f>
        <v>750</v>
      </c>
    </row>
    <row r="22" spans="1:4" x14ac:dyDescent="0.25">
      <c r="A22" s="23"/>
      <c r="B22" s="23"/>
      <c r="C22" s="47"/>
    </row>
    <row r="23" spans="1:4" x14ac:dyDescent="0.25">
      <c r="A23" t="s">
        <v>212</v>
      </c>
      <c r="C23" t="s">
        <v>232</v>
      </c>
      <c r="D23" t="s">
        <v>127</v>
      </c>
    </row>
    <row r="27" spans="1:4" x14ac:dyDescent="0.25">
      <c r="A27" s="41" t="s">
        <v>406</v>
      </c>
    </row>
    <row r="28" spans="1:4" x14ac:dyDescent="0.25">
      <c r="B28" s="25" t="s">
        <v>405</v>
      </c>
      <c r="C28" s="25"/>
    </row>
    <row r="29" spans="1:4" x14ac:dyDescent="0.25">
      <c r="B29" s="24" t="s">
        <v>228</v>
      </c>
      <c r="C29" s="33">
        <v>150</v>
      </c>
    </row>
    <row r="30" spans="1:4" x14ac:dyDescent="0.25">
      <c r="B30" s="24" t="s">
        <v>229</v>
      </c>
      <c r="C30" s="33">
        <v>200</v>
      </c>
    </row>
    <row r="31" spans="1:4" x14ac:dyDescent="0.25">
      <c r="B31" s="24" t="s">
        <v>230</v>
      </c>
      <c r="C31" s="33">
        <v>250</v>
      </c>
    </row>
    <row r="32" spans="1:4" x14ac:dyDescent="0.25">
      <c r="B32" s="24" t="s">
        <v>231</v>
      </c>
      <c r="C32" s="33">
        <v>150</v>
      </c>
    </row>
    <row r="33" spans="1:4" x14ac:dyDescent="0.25">
      <c r="B33" s="25" t="s">
        <v>21</v>
      </c>
      <c r="C33" s="35">
        <f>SUM(C29:C32)</f>
        <v>750</v>
      </c>
    </row>
    <row r="34" spans="1:4" x14ac:dyDescent="0.25">
      <c r="A34" s="23"/>
      <c r="B34" s="23"/>
      <c r="C34" s="47"/>
    </row>
    <row r="35" spans="1:4" x14ac:dyDescent="0.25">
      <c r="A35" t="s">
        <v>212</v>
      </c>
      <c r="C35" t="s">
        <v>232</v>
      </c>
      <c r="D35" t="s">
        <v>127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G48"/>
  <sheetViews>
    <sheetView topLeftCell="A49" workbookViewId="0">
      <selection activeCell="K57" sqref="K57"/>
    </sheetView>
  </sheetViews>
  <sheetFormatPr baseColWidth="10" defaultRowHeight="15" x14ac:dyDescent="0.25"/>
  <sheetData>
    <row r="1" spans="2:7" x14ac:dyDescent="0.25">
      <c r="B1" s="207" t="s">
        <v>550</v>
      </c>
      <c r="C1" s="207"/>
      <c r="D1" s="207"/>
      <c r="E1" s="207"/>
      <c r="F1" s="207"/>
      <c r="G1" s="207"/>
    </row>
    <row r="2" spans="2:7" x14ac:dyDescent="0.25">
      <c r="B2" s="146" t="s">
        <v>545</v>
      </c>
      <c r="C2" s="146" t="s">
        <v>546</v>
      </c>
      <c r="D2" s="146" t="s">
        <v>547</v>
      </c>
      <c r="E2" s="146" t="s">
        <v>548</v>
      </c>
      <c r="F2" s="146" t="s">
        <v>555</v>
      </c>
      <c r="G2" s="146"/>
    </row>
    <row r="3" spans="2:7" x14ac:dyDescent="0.25">
      <c r="B3" s="143">
        <v>44866</v>
      </c>
      <c r="C3" s="24" t="s">
        <v>549</v>
      </c>
      <c r="D3" s="33">
        <v>30</v>
      </c>
      <c r="E3" s="24">
        <v>355</v>
      </c>
      <c r="F3" s="24" t="s">
        <v>556</v>
      </c>
      <c r="G3" s="24"/>
    </row>
    <row r="4" spans="2:7" x14ac:dyDescent="0.25">
      <c r="B4" s="143">
        <v>44866</v>
      </c>
      <c r="C4" s="24" t="s">
        <v>551</v>
      </c>
      <c r="D4" s="33">
        <v>30</v>
      </c>
      <c r="E4" s="24">
        <v>355</v>
      </c>
      <c r="F4" s="25" t="s">
        <v>556</v>
      </c>
      <c r="G4" s="24"/>
    </row>
    <row r="5" spans="2:7" x14ac:dyDescent="0.25">
      <c r="B5" s="143">
        <v>44866</v>
      </c>
      <c r="C5" s="24" t="s">
        <v>552</v>
      </c>
      <c r="D5" s="149">
        <v>30</v>
      </c>
      <c r="E5" s="24">
        <v>355</v>
      </c>
      <c r="F5" s="24" t="s">
        <v>556</v>
      </c>
      <c r="G5" s="24"/>
    </row>
    <row r="6" spans="2:7" x14ac:dyDescent="0.25">
      <c r="B6" s="143">
        <v>44867</v>
      </c>
      <c r="C6" s="24" t="s">
        <v>553</v>
      </c>
      <c r="D6" s="33">
        <v>30</v>
      </c>
      <c r="E6" s="24">
        <v>355</v>
      </c>
      <c r="F6" s="25" t="s">
        <v>556</v>
      </c>
      <c r="G6" s="24"/>
    </row>
    <row r="7" spans="2:7" x14ac:dyDescent="0.25">
      <c r="B7" s="143">
        <v>44868</v>
      </c>
      <c r="C7" s="24" t="s">
        <v>554</v>
      </c>
      <c r="D7" s="33">
        <v>50</v>
      </c>
      <c r="E7" s="24">
        <v>355</v>
      </c>
      <c r="F7" s="25" t="s">
        <v>556</v>
      </c>
      <c r="G7" s="24"/>
    </row>
    <row r="8" spans="2:7" x14ac:dyDescent="0.25">
      <c r="B8" s="143">
        <v>44868</v>
      </c>
      <c r="C8" s="24" t="s">
        <v>552</v>
      </c>
      <c r="D8" s="149">
        <v>100</v>
      </c>
      <c r="E8" s="24">
        <v>355</v>
      </c>
      <c r="F8" s="25" t="s">
        <v>556</v>
      </c>
      <c r="G8" s="24"/>
    </row>
    <row r="9" spans="2:7" x14ac:dyDescent="0.25">
      <c r="B9" s="143">
        <v>44868</v>
      </c>
      <c r="C9" s="24" t="s">
        <v>553</v>
      </c>
      <c r="D9" s="33">
        <v>50</v>
      </c>
      <c r="E9" s="24">
        <v>355</v>
      </c>
      <c r="F9" s="25" t="s">
        <v>556</v>
      </c>
      <c r="G9" s="24"/>
    </row>
    <row r="10" spans="2:7" x14ac:dyDescent="0.25">
      <c r="B10" s="143">
        <v>44870</v>
      </c>
      <c r="C10" s="24" t="s">
        <v>554</v>
      </c>
      <c r="D10" s="33">
        <v>30</v>
      </c>
      <c r="E10" s="24">
        <v>355</v>
      </c>
      <c r="F10" s="25" t="s">
        <v>556</v>
      </c>
      <c r="G10" s="24"/>
    </row>
    <row r="11" spans="2:7" x14ac:dyDescent="0.25">
      <c r="B11" s="143">
        <v>44872</v>
      </c>
      <c r="C11" s="24" t="s">
        <v>552</v>
      </c>
      <c r="D11" s="149">
        <v>30</v>
      </c>
      <c r="E11" s="24">
        <v>355</v>
      </c>
      <c r="F11" s="25" t="s">
        <v>556</v>
      </c>
      <c r="G11" s="24"/>
    </row>
    <row r="12" spans="2:7" x14ac:dyDescent="0.25">
      <c r="B12" s="143">
        <v>44872</v>
      </c>
      <c r="C12" s="24" t="s">
        <v>554</v>
      </c>
      <c r="D12" s="33">
        <v>30</v>
      </c>
      <c r="E12" s="24">
        <v>355</v>
      </c>
      <c r="F12" s="25" t="s">
        <v>556</v>
      </c>
      <c r="G12" s="24"/>
    </row>
    <row r="13" spans="2:7" x14ac:dyDescent="0.25">
      <c r="B13" s="143">
        <v>44873</v>
      </c>
      <c r="C13" s="24" t="s">
        <v>552</v>
      </c>
      <c r="D13" s="149">
        <v>30</v>
      </c>
      <c r="E13" s="24">
        <v>355</v>
      </c>
      <c r="F13" s="24" t="s">
        <v>556</v>
      </c>
      <c r="G13" s="24"/>
    </row>
    <row r="14" spans="2:7" x14ac:dyDescent="0.25">
      <c r="B14" s="219" t="s">
        <v>21</v>
      </c>
      <c r="C14" s="221"/>
      <c r="D14" s="144">
        <f>SUM(D3:D13)</f>
        <v>440</v>
      </c>
      <c r="E14" s="145"/>
      <c r="F14" s="24"/>
      <c r="G14" s="24"/>
    </row>
    <row r="19" spans="2:7" x14ac:dyDescent="0.25">
      <c r="B19" s="207" t="s">
        <v>559</v>
      </c>
      <c r="C19" s="207"/>
      <c r="D19" s="207"/>
      <c r="E19" s="207"/>
      <c r="F19" s="207"/>
      <c r="G19" s="207"/>
    </row>
    <row r="20" spans="2:7" x14ac:dyDescent="0.25">
      <c r="B20" s="146" t="s">
        <v>545</v>
      </c>
      <c r="C20" s="146" t="s">
        <v>546</v>
      </c>
      <c r="D20" s="146" t="s">
        <v>547</v>
      </c>
      <c r="E20" s="146" t="s">
        <v>548</v>
      </c>
      <c r="F20" s="146" t="s">
        <v>555</v>
      </c>
      <c r="G20" s="146"/>
    </row>
    <row r="21" spans="2:7" x14ac:dyDescent="0.25">
      <c r="B21" s="143">
        <v>44874</v>
      </c>
      <c r="C21" s="24" t="s">
        <v>551</v>
      </c>
      <c r="D21" s="33">
        <v>30</v>
      </c>
      <c r="E21" s="24"/>
      <c r="F21" s="24" t="s">
        <v>556</v>
      </c>
      <c r="G21" s="24"/>
    </row>
    <row r="22" spans="2:7" x14ac:dyDescent="0.25">
      <c r="B22" s="143">
        <v>44875</v>
      </c>
      <c r="C22" s="24" t="s">
        <v>560</v>
      </c>
      <c r="D22" s="33">
        <v>100</v>
      </c>
      <c r="E22" s="24"/>
      <c r="F22" s="25" t="s">
        <v>612</v>
      </c>
      <c r="G22" s="24"/>
    </row>
    <row r="23" spans="2:7" x14ac:dyDescent="0.25">
      <c r="B23" s="143">
        <v>44875</v>
      </c>
      <c r="C23" s="24" t="s">
        <v>561</v>
      </c>
      <c r="D23" s="149">
        <v>50</v>
      </c>
      <c r="E23" s="24"/>
      <c r="F23" s="24" t="s">
        <v>556</v>
      </c>
      <c r="G23" s="24"/>
    </row>
    <row r="24" spans="2:7" x14ac:dyDescent="0.25">
      <c r="B24" s="143">
        <v>44875</v>
      </c>
      <c r="C24" s="24" t="s">
        <v>552</v>
      </c>
      <c r="D24" s="149">
        <v>50</v>
      </c>
      <c r="E24" s="24"/>
      <c r="F24" s="25" t="s">
        <v>556</v>
      </c>
      <c r="G24" s="24"/>
    </row>
    <row r="25" spans="2:7" x14ac:dyDescent="0.25">
      <c r="B25" s="143">
        <v>44879</v>
      </c>
      <c r="C25" s="24" t="s">
        <v>552</v>
      </c>
      <c r="D25" s="149">
        <v>30</v>
      </c>
      <c r="E25" s="24"/>
      <c r="F25" s="24" t="s">
        <v>556</v>
      </c>
      <c r="G25" s="24"/>
    </row>
    <row r="26" spans="2:7" x14ac:dyDescent="0.25">
      <c r="B26" s="143">
        <v>44879</v>
      </c>
      <c r="C26" s="24" t="s">
        <v>554</v>
      </c>
      <c r="D26" s="33">
        <v>30</v>
      </c>
      <c r="E26" s="24"/>
      <c r="F26" s="24" t="s">
        <v>556</v>
      </c>
      <c r="G26" s="24"/>
    </row>
    <row r="27" spans="2:7" x14ac:dyDescent="0.25">
      <c r="B27" s="143">
        <v>44880</v>
      </c>
      <c r="C27" s="148" t="s">
        <v>552</v>
      </c>
      <c r="D27" s="33">
        <v>30</v>
      </c>
      <c r="E27" s="24"/>
      <c r="F27" s="25" t="s">
        <v>556</v>
      </c>
      <c r="G27" s="24"/>
    </row>
    <row r="28" spans="2:7" x14ac:dyDescent="0.25">
      <c r="B28" s="143">
        <v>44881</v>
      </c>
      <c r="C28" s="24" t="s">
        <v>551</v>
      </c>
      <c r="D28" s="33">
        <v>30</v>
      </c>
      <c r="E28" s="24"/>
      <c r="F28" s="24" t="s">
        <v>556</v>
      </c>
      <c r="G28" s="24"/>
    </row>
    <row r="29" spans="2:7" x14ac:dyDescent="0.25">
      <c r="B29" s="143">
        <v>44882</v>
      </c>
      <c r="C29" s="24" t="s">
        <v>551</v>
      </c>
      <c r="D29" s="33">
        <v>50</v>
      </c>
      <c r="E29" s="24"/>
      <c r="F29" s="24" t="s">
        <v>556</v>
      </c>
      <c r="G29" s="24"/>
    </row>
    <row r="30" spans="2:7" x14ac:dyDescent="0.25">
      <c r="B30" s="143">
        <v>44882</v>
      </c>
      <c r="C30" s="24" t="s">
        <v>553</v>
      </c>
      <c r="D30" s="33">
        <v>50</v>
      </c>
      <c r="E30" s="24"/>
      <c r="F30" s="24" t="s">
        <v>564</v>
      </c>
      <c r="G30" s="24"/>
    </row>
    <row r="31" spans="2:7" x14ac:dyDescent="0.25">
      <c r="B31" s="143"/>
      <c r="C31" s="24"/>
      <c r="D31" s="33"/>
      <c r="E31" s="24"/>
      <c r="F31" s="24"/>
      <c r="G31" s="24"/>
    </row>
    <row r="32" spans="2:7" x14ac:dyDescent="0.25">
      <c r="B32" s="219" t="s">
        <v>21</v>
      </c>
      <c r="C32" s="221"/>
      <c r="D32" s="144">
        <f>SUM(D21:D31)</f>
        <v>450</v>
      </c>
      <c r="E32" s="145"/>
      <c r="F32" s="24"/>
      <c r="G32" s="24"/>
    </row>
    <row r="35" spans="2:7" x14ac:dyDescent="0.25">
      <c r="B35" s="207" t="s">
        <v>559</v>
      </c>
      <c r="C35" s="207"/>
      <c r="D35" s="207"/>
      <c r="E35" s="207"/>
      <c r="F35" s="207"/>
      <c r="G35" s="207"/>
    </row>
    <row r="36" spans="2:7" x14ac:dyDescent="0.25">
      <c r="B36" s="146" t="s">
        <v>545</v>
      </c>
      <c r="C36" s="146" t="s">
        <v>546</v>
      </c>
      <c r="D36" s="146" t="s">
        <v>547</v>
      </c>
      <c r="E36" s="146" t="s">
        <v>548</v>
      </c>
      <c r="F36" s="146" t="s">
        <v>555</v>
      </c>
      <c r="G36" s="146"/>
    </row>
    <row r="37" spans="2:7" x14ac:dyDescent="0.25">
      <c r="B37" s="143">
        <v>44882</v>
      </c>
      <c r="C37" s="24" t="s">
        <v>621</v>
      </c>
      <c r="D37" s="33">
        <v>50</v>
      </c>
      <c r="E37" s="24">
        <v>370</v>
      </c>
      <c r="F37" s="24" t="s">
        <v>95</v>
      </c>
      <c r="G37" s="24"/>
    </row>
    <row r="38" spans="2:7" x14ac:dyDescent="0.25">
      <c r="B38" s="143">
        <v>44883</v>
      </c>
      <c r="C38" s="24" t="s">
        <v>553</v>
      </c>
      <c r="D38" s="33">
        <v>30</v>
      </c>
      <c r="E38" s="24">
        <v>370</v>
      </c>
      <c r="F38" s="25" t="s">
        <v>95</v>
      </c>
      <c r="G38" s="24"/>
    </row>
    <row r="39" spans="2:7" x14ac:dyDescent="0.25">
      <c r="B39" s="143">
        <v>44886</v>
      </c>
      <c r="C39" s="24" t="s">
        <v>552</v>
      </c>
      <c r="D39" s="149">
        <v>30</v>
      </c>
      <c r="E39" s="24">
        <v>370</v>
      </c>
      <c r="F39" s="24" t="s">
        <v>95</v>
      </c>
      <c r="G39" s="24"/>
    </row>
    <row r="40" spans="2:7" x14ac:dyDescent="0.25">
      <c r="B40" s="143">
        <v>44887</v>
      </c>
      <c r="C40" s="24" t="s">
        <v>554</v>
      </c>
      <c r="D40" s="149">
        <v>30</v>
      </c>
      <c r="E40" s="24">
        <v>370</v>
      </c>
      <c r="F40" s="25" t="s">
        <v>95</v>
      </c>
      <c r="G40" s="24"/>
    </row>
    <row r="41" spans="2:7" x14ac:dyDescent="0.25">
      <c r="B41" s="143">
        <v>44889</v>
      </c>
      <c r="C41" s="24" t="s">
        <v>553</v>
      </c>
      <c r="D41" s="149">
        <v>50</v>
      </c>
      <c r="E41" s="24">
        <v>370</v>
      </c>
      <c r="F41" s="24" t="s">
        <v>95</v>
      </c>
      <c r="G41" s="24"/>
    </row>
    <row r="42" spans="2:7" x14ac:dyDescent="0.25">
      <c r="B42" s="143">
        <v>44889</v>
      </c>
      <c r="C42" s="24" t="s">
        <v>622</v>
      </c>
      <c r="D42" s="33">
        <v>50</v>
      </c>
      <c r="E42" s="24">
        <v>370</v>
      </c>
      <c r="F42" s="24" t="s">
        <v>95</v>
      </c>
      <c r="G42" s="24"/>
    </row>
    <row r="43" spans="2:7" x14ac:dyDescent="0.25">
      <c r="B43" s="143">
        <v>44889</v>
      </c>
      <c r="C43" s="148" t="s">
        <v>554</v>
      </c>
      <c r="D43" s="33">
        <v>30</v>
      </c>
      <c r="E43" s="24">
        <v>370</v>
      </c>
      <c r="F43" s="25" t="s">
        <v>95</v>
      </c>
      <c r="G43" s="24"/>
    </row>
    <row r="44" spans="2:7" x14ac:dyDescent="0.25">
      <c r="B44" s="143">
        <v>44889</v>
      </c>
      <c r="C44" s="24" t="s">
        <v>551</v>
      </c>
      <c r="D44" s="33">
        <v>50</v>
      </c>
      <c r="E44" s="24">
        <v>370</v>
      </c>
      <c r="F44" s="24" t="s">
        <v>95</v>
      </c>
      <c r="G44" s="24"/>
    </row>
    <row r="45" spans="2:7" x14ac:dyDescent="0.25">
      <c r="B45" s="143">
        <v>44890</v>
      </c>
      <c r="C45" s="24" t="s">
        <v>623</v>
      </c>
      <c r="D45" s="33">
        <v>30</v>
      </c>
      <c r="E45" s="24">
        <v>370</v>
      </c>
      <c r="F45" s="24" t="s">
        <v>95</v>
      </c>
      <c r="G45" s="24"/>
    </row>
    <row r="46" spans="2:7" x14ac:dyDescent="0.25">
      <c r="B46" s="143">
        <v>44893</v>
      </c>
      <c r="C46" s="24" t="s">
        <v>551</v>
      </c>
      <c r="D46" s="33">
        <v>30</v>
      </c>
      <c r="E46" s="24">
        <v>370</v>
      </c>
      <c r="F46" s="24" t="s">
        <v>95</v>
      </c>
      <c r="G46" s="24"/>
    </row>
    <row r="47" spans="2:7" x14ac:dyDescent="0.25">
      <c r="B47" s="143">
        <v>44894</v>
      </c>
      <c r="C47" s="24" t="s">
        <v>552</v>
      </c>
      <c r="D47" s="33">
        <v>30</v>
      </c>
      <c r="E47" s="24">
        <v>370</v>
      </c>
      <c r="F47" s="24" t="s">
        <v>95</v>
      </c>
      <c r="G47" s="24"/>
    </row>
    <row r="48" spans="2:7" x14ac:dyDescent="0.25">
      <c r="B48" s="219" t="s">
        <v>21</v>
      </c>
      <c r="C48" s="221"/>
      <c r="D48" s="144">
        <f>SUM(D37:D47)</f>
        <v>410</v>
      </c>
      <c r="E48" s="145"/>
      <c r="F48" s="24"/>
      <c r="G48" s="24"/>
    </row>
  </sheetData>
  <mergeCells count="6">
    <mergeCell ref="B48:C48"/>
    <mergeCell ref="B1:G1"/>
    <mergeCell ref="B14:C14"/>
    <mergeCell ref="B19:G19"/>
    <mergeCell ref="B32:C32"/>
    <mergeCell ref="B35:G35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U21"/>
  <sheetViews>
    <sheetView topLeftCell="F1" workbookViewId="0">
      <selection activeCell="U9" sqref="U9"/>
    </sheetView>
  </sheetViews>
  <sheetFormatPr baseColWidth="10" defaultRowHeight="15" x14ac:dyDescent="0.25"/>
  <sheetData>
    <row r="1" spans="2:21" x14ac:dyDescent="0.25">
      <c r="D1" s="198" t="s">
        <v>704</v>
      </c>
      <c r="E1" s="198"/>
      <c r="F1" s="198"/>
      <c r="N1" s="198" t="s">
        <v>704</v>
      </c>
      <c r="O1" s="198"/>
      <c r="P1" s="198"/>
    </row>
    <row r="2" spans="2:21" x14ac:dyDescent="0.25">
      <c r="B2" s="187"/>
      <c r="C2" s="187" t="s">
        <v>698</v>
      </c>
      <c r="D2" s="187" t="s">
        <v>699</v>
      </c>
      <c r="E2" s="187" t="s">
        <v>700</v>
      </c>
      <c r="F2" s="187" t="s">
        <v>701</v>
      </c>
      <c r="G2" s="187" t="s">
        <v>702</v>
      </c>
      <c r="H2" s="187" t="s">
        <v>703</v>
      </c>
      <c r="L2" s="187"/>
      <c r="M2" s="187" t="s">
        <v>698</v>
      </c>
      <c r="N2" s="187" t="s">
        <v>699</v>
      </c>
      <c r="O2" s="187" t="s">
        <v>700</v>
      </c>
      <c r="P2" s="187" t="s">
        <v>701</v>
      </c>
      <c r="Q2" s="187" t="s">
        <v>702</v>
      </c>
      <c r="R2" s="187" t="s">
        <v>703</v>
      </c>
      <c r="U2" s="188" t="s">
        <v>707</v>
      </c>
    </row>
    <row r="3" spans="2:21" x14ac:dyDescent="0.25">
      <c r="B3" s="24" t="s">
        <v>622</v>
      </c>
      <c r="C3" s="24">
        <v>15.05</v>
      </c>
      <c r="D3" s="24">
        <v>45.95</v>
      </c>
      <c r="E3" s="24"/>
      <c r="F3" s="24"/>
      <c r="G3" s="24">
        <v>45.96</v>
      </c>
      <c r="H3" s="24"/>
      <c r="I3">
        <f>SUM(C3:H3)</f>
        <v>106.96000000000001</v>
      </c>
      <c r="L3" s="24" t="s">
        <v>622</v>
      </c>
      <c r="M3" s="24">
        <v>15.05</v>
      </c>
      <c r="N3" s="24">
        <v>45.95</v>
      </c>
      <c r="O3" s="24">
        <v>42</v>
      </c>
      <c r="P3" s="24">
        <v>48.56</v>
      </c>
      <c r="Q3" s="24">
        <v>48.61</v>
      </c>
      <c r="R3" s="24"/>
      <c r="S3">
        <f>SUM(M3:R3)</f>
        <v>200.17000000000002</v>
      </c>
      <c r="U3">
        <f>I3-S3</f>
        <v>-93.210000000000008</v>
      </c>
    </row>
    <row r="4" spans="2:21" x14ac:dyDescent="0.25">
      <c r="B4" s="24" t="s">
        <v>623</v>
      </c>
      <c r="C4" s="24">
        <v>15.05</v>
      </c>
      <c r="D4" s="24">
        <v>45.95</v>
      </c>
      <c r="E4" s="24">
        <v>42</v>
      </c>
      <c r="F4" s="24">
        <v>48.56</v>
      </c>
      <c r="G4" s="24">
        <v>45.96</v>
      </c>
      <c r="H4" s="24"/>
      <c r="I4">
        <f>SUM(C4:H4)</f>
        <v>197.52</v>
      </c>
      <c r="L4" s="24" t="s">
        <v>623</v>
      </c>
      <c r="M4" s="24">
        <v>15.05</v>
      </c>
      <c r="N4" s="24">
        <v>45.95</v>
      </c>
      <c r="O4" s="24">
        <v>42</v>
      </c>
      <c r="P4" s="24">
        <v>48.56</v>
      </c>
      <c r="Q4" s="24">
        <v>48.61</v>
      </c>
      <c r="R4" s="24"/>
      <c r="S4">
        <f>SUM(M4:R4)</f>
        <v>200.17000000000002</v>
      </c>
      <c r="U4">
        <f t="shared" ref="U4:U13" si="0">I4-S4</f>
        <v>-2.6500000000000057</v>
      </c>
    </row>
    <row r="5" spans="2:21" x14ac:dyDescent="0.25">
      <c r="B5" s="24" t="s">
        <v>561</v>
      </c>
      <c r="C5" s="24"/>
      <c r="D5" s="24"/>
      <c r="E5" s="24"/>
      <c r="F5" s="24">
        <v>45.96</v>
      </c>
      <c r="G5" s="24">
        <v>45.96</v>
      </c>
      <c r="H5" s="24"/>
      <c r="I5">
        <f t="shared" ref="I5:I20" si="1">SUM(C5:H5)</f>
        <v>91.92</v>
      </c>
      <c r="L5" s="24" t="s">
        <v>561</v>
      </c>
      <c r="M5" s="24"/>
      <c r="N5" s="24"/>
      <c r="O5" s="24"/>
      <c r="P5" s="24">
        <v>45.96</v>
      </c>
      <c r="Q5" s="24">
        <v>48.61</v>
      </c>
      <c r="R5" s="24"/>
      <c r="S5">
        <f t="shared" ref="S5:S14" si="2">SUM(M5:R5)</f>
        <v>94.57</v>
      </c>
      <c r="U5">
        <f t="shared" si="0"/>
        <v>-2.6499999999999915</v>
      </c>
    </row>
    <row r="6" spans="2:21" x14ac:dyDescent="0.25">
      <c r="B6" s="24" t="s">
        <v>551</v>
      </c>
      <c r="C6" s="24">
        <v>15.05</v>
      </c>
      <c r="D6" s="24">
        <v>45.95</v>
      </c>
      <c r="E6" s="24">
        <v>45</v>
      </c>
      <c r="F6" s="24">
        <v>45.56</v>
      </c>
      <c r="G6" s="24">
        <v>45.96</v>
      </c>
      <c r="H6" s="24"/>
      <c r="I6">
        <f t="shared" si="1"/>
        <v>197.52</v>
      </c>
      <c r="L6" s="24" t="s">
        <v>551</v>
      </c>
      <c r="M6" s="24">
        <v>15.05</v>
      </c>
      <c r="N6" s="24">
        <v>45.95</v>
      </c>
      <c r="O6" s="24">
        <v>42</v>
      </c>
      <c r="P6" s="24">
        <v>45.56</v>
      </c>
      <c r="Q6" s="24">
        <v>48.61</v>
      </c>
      <c r="R6" s="24"/>
      <c r="S6">
        <f t="shared" si="2"/>
        <v>197.17000000000002</v>
      </c>
      <c r="U6">
        <f t="shared" si="0"/>
        <v>0.34999999999999432</v>
      </c>
    </row>
    <row r="7" spans="2:21" x14ac:dyDescent="0.25">
      <c r="B7" s="24" t="s">
        <v>553</v>
      </c>
      <c r="C7" s="24">
        <v>15.05</v>
      </c>
      <c r="D7" s="24">
        <v>45.95</v>
      </c>
      <c r="E7" s="24">
        <v>42</v>
      </c>
      <c r="F7" s="24">
        <v>48.56</v>
      </c>
      <c r="G7" s="186" t="s">
        <v>706</v>
      </c>
      <c r="H7" s="24"/>
      <c r="I7">
        <f t="shared" si="1"/>
        <v>151.56</v>
      </c>
      <c r="L7" s="24" t="s">
        <v>553</v>
      </c>
      <c r="M7" s="24">
        <v>15.05</v>
      </c>
      <c r="N7" s="24">
        <v>45.95</v>
      </c>
      <c r="O7" s="24">
        <v>42</v>
      </c>
      <c r="P7" s="24">
        <v>48.56</v>
      </c>
      <c r="Q7" s="24">
        <v>48.61</v>
      </c>
      <c r="R7" s="24"/>
      <c r="S7">
        <f t="shared" si="2"/>
        <v>200.17000000000002</v>
      </c>
      <c r="U7">
        <f t="shared" si="0"/>
        <v>-48.610000000000014</v>
      </c>
    </row>
    <row r="8" spans="2:21" x14ac:dyDescent="0.25">
      <c r="B8" s="24" t="s">
        <v>695</v>
      </c>
      <c r="C8" s="24"/>
      <c r="D8" s="24"/>
      <c r="E8" s="24">
        <v>42</v>
      </c>
      <c r="F8" s="24">
        <v>48.56</v>
      </c>
      <c r="G8" s="24">
        <v>45.96</v>
      </c>
      <c r="H8" s="24"/>
      <c r="I8">
        <f t="shared" si="1"/>
        <v>136.52000000000001</v>
      </c>
      <c r="L8" s="24" t="s">
        <v>695</v>
      </c>
      <c r="M8" s="24">
        <v>15.05</v>
      </c>
      <c r="N8" s="24">
        <v>45.95</v>
      </c>
      <c r="O8" s="24">
        <v>42</v>
      </c>
      <c r="P8" s="24">
        <v>48.56</v>
      </c>
      <c r="Q8" s="24">
        <v>48.61</v>
      </c>
      <c r="R8" s="24"/>
      <c r="S8">
        <f t="shared" si="2"/>
        <v>200.17000000000002</v>
      </c>
      <c r="U8">
        <f t="shared" si="0"/>
        <v>-63.650000000000006</v>
      </c>
    </row>
    <row r="9" spans="2:21" x14ac:dyDescent="0.25">
      <c r="B9" s="24" t="s">
        <v>657</v>
      </c>
      <c r="C9" s="24"/>
      <c r="D9" s="24"/>
      <c r="E9" s="24"/>
      <c r="F9" s="24"/>
      <c r="G9" s="24"/>
      <c r="H9" s="24"/>
      <c r="I9">
        <f t="shared" si="1"/>
        <v>0</v>
      </c>
      <c r="L9" s="24" t="s">
        <v>657</v>
      </c>
      <c r="M9" s="24">
        <v>15.05</v>
      </c>
      <c r="N9" s="24">
        <v>45.95</v>
      </c>
      <c r="O9" s="24">
        <v>42</v>
      </c>
      <c r="P9" s="24">
        <v>48.56</v>
      </c>
      <c r="Q9" s="24">
        <v>48.61</v>
      </c>
      <c r="R9" s="24"/>
      <c r="S9">
        <f t="shared" si="2"/>
        <v>200.17000000000002</v>
      </c>
      <c r="U9">
        <f t="shared" si="0"/>
        <v>-200.17000000000002</v>
      </c>
    </row>
    <row r="10" spans="2:21" x14ac:dyDescent="0.25">
      <c r="B10" s="24" t="s">
        <v>696</v>
      </c>
      <c r="C10" s="24">
        <v>0</v>
      </c>
      <c r="D10" s="24"/>
      <c r="E10" s="24"/>
      <c r="F10" s="24"/>
      <c r="G10" s="24"/>
      <c r="H10" s="24"/>
      <c r="I10">
        <f t="shared" si="1"/>
        <v>0</v>
      </c>
      <c r="L10" s="24" t="s">
        <v>696</v>
      </c>
      <c r="M10" s="24">
        <v>15.05</v>
      </c>
      <c r="N10" s="24">
        <v>45.95</v>
      </c>
      <c r="O10" s="24">
        <v>42</v>
      </c>
      <c r="P10" s="24">
        <v>48.56</v>
      </c>
      <c r="Q10" s="24">
        <v>48.61</v>
      </c>
      <c r="R10" s="24"/>
      <c r="S10">
        <f t="shared" si="2"/>
        <v>200.17000000000002</v>
      </c>
      <c r="U10">
        <f t="shared" si="0"/>
        <v>-200.17000000000002</v>
      </c>
    </row>
    <row r="11" spans="2:21" x14ac:dyDescent="0.25">
      <c r="B11" s="24" t="s">
        <v>697</v>
      </c>
      <c r="C11" s="24">
        <v>15.05</v>
      </c>
      <c r="D11" s="24">
        <v>45.95</v>
      </c>
      <c r="E11" s="24">
        <v>42</v>
      </c>
      <c r="F11" s="24">
        <v>48.56</v>
      </c>
      <c r="G11" s="24">
        <v>45.96</v>
      </c>
      <c r="H11" s="24"/>
      <c r="I11">
        <f t="shared" si="1"/>
        <v>197.52</v>
      </c>
      <c r="L11" s="24" t="s">
        <v>697</v>
      </c>
      <c r="M11" s="24">
        <v>15.05</v>
      </c>
      <c r="N11" s="24">
        <v>45.95</v>
      </c>
      <c r="O11" s="24">
        <v>42</v>
      </c>
      <c r="P11" s="24">
        <v>48.56</v>
      </c>
      <c r="Q11" s="24">
        <v>48.61</v>
      </c>
      <c r="R11" s="24"/>
      <c r="S11">
        <f t="shared" si="2"/>
        <v>200.17000000000002</v>
      </c>
      <c r="U11">
        <f t="shared" si="0"/>
        <v>-2.6500000000000057</v>
      </c>
    </row>
    <row r="12" spans="2:21" x14ac:dyDescent="0.25">
      <c r="B12" s="24" t="s">
        <v>560</v>
      </c>
      <c r="C12" s="24"/>
      <c r="D12" s="24"/>
      <c r="E12" s="24"/>
      <c r="F12" s="24"/>
      <c r="G12" s="24"/>
      <c r="H12" s="24"/>
      <c r="I12">
        <f t="shared" si="1"/>
        <v>0</v>
      </c>
      <c r="L12" s="24" t="s">
        <v>560</v>
      </c>
      <c r="M12" s="24">
        <v>15.05</v>
      </c>
      <c r="N12" s="24">
        <v>45.95</v>
      </c>
      <c r="O12" s="24">
        <v>42</v>
      </c>
      <c r="P12" s="24">
        <v>48.56</v>
      </c>
      <c r="Q12" s="24">
        <v>48.61</v>
      </c>
      <c r="R12" s="24"/>
      <c r="S12">
        <f t="shared" si="2"/>
        <v>200.17000000000002</v>
      </c>
      <c r="U12">
        <f t="shared" si="0"/>
        <v>-200.17000000000002</v>
      </c>
    </row>
    <row r="13" spans="2:21" x14ac:dyDescent="0.25">
      <c r="B13" s="24"/>
      <c r="C13" s="145">
        <f>SUM(C3:C12)</f>
        <v>75.25</v>
      </c>
      <c r="D13" s="145">
        <f>SUM(D3:D12)</f>
        <v>229.75</v>
      </c>
      <c r="E13" s="145">
        <f>SUM(E3:E12)</f>
        <v>213</v>
      </c>
      <c r="F13" s="145">
        <f>SUM(F3:F12)</f>
        <v>285.76</v>
      </c>
      <c r="G13" s="145">
        <f>SUM(G3:G12)</f>
        <v>275.76</v>
      </c>
      <c r="H13" s="24"/>
      <c r="I13">
        <f t="shared" si="1"/>
        <v>1079.52</v>
      </c>
      <c r="L13" s="24"/>
      <c r="M13" s="145">
        <f>SUM(M3:M12)</f>
        <v>135.44999999999999</v>
      </c>
      <c r="N13" s="145">
        <f>SUM(N3:N12)</f>
        <v>413.54999999999995</v>
      </c>
      <c r="O13" s="145">
        <f>SUM(O3:O12)</f>
        <v>378</v>
      </c>
      <c r="P13" s="145">
        <f>SUM(P3:P12)</f>
        <v>480</v>
      </c>
      <c r="Q13" s="145">
        <f>SUM(Q3:Q12)</f>
        <v>486.10000000000008</v>
      </c>
      <c r="R13" s="24"/>
      <c r="S13">
        <f t="shared" si="2"/>
        <v>1893.1000000000001</v>
      </c>
      <c r="U13">
        <f t="shared" si="0"/>
        <v>-813.58000000000015</v>
      </c>
    </row>
    <row r="14" spans="2:21" x14ac:dyDescent="0.25">
      <c r="B14" s="24" t="s">
        <v>21</v>
      </c>
      <c r="C14" s="25">
        <v>105.41</v>
      </c>
      <c r="D14" s="25">
        <v>413.64</v>
      </c>
      <c r="E14" s="25">
        <v>413.64</v>
      </c>
      <c r="F14" s="25">
        <v>446.08</v>
      </c>
      <c r="G14" s="25">
        <v>486.61</v>
      </c>
      <c r="H14" s="24"/>
      <c r="I14" s="26">
        <f t="shared" si="1"/>
        <v>1865.38</v>
      </c>
      <c r="L14" s="24" t="s">
        <v>21</v>
      </c>
      <c r="M14" s="25">
        <v>105.41</v>
      </c>
      <c r="N14" s="25">
        <v>413.64</v>
      </c>
      <c r="O14" s="25">
        <v>413.64</v>
      </c>
      <c r="P14" s="25">
        <v>446.08</v>
      </c>
      <c r="Q14" s="25">
        <v>486.61</v>
      </c>
      <c r="R14" s="24"/>
      <c r="S14" s="26">
        <f t="shared" si="2"/>
        <v>1865.38</v>
      </c>
    </row>
    <row r="15" spans="2:21" x14ac:dyDescent="0.25">
      <c r="C15">
        <f>C13-C14</f>
        <v>-30.159999999999997</v>
      </c>
      <c r="D15">
        <f t="shared" ref="D15:G15" si="3">D13-D14</f>
        <v>-183.89</v>
      </c>
      <c r="E15">
        <f t="shared" si="3"/>
        <v>-200.64</v>
      </c>
      <c r="F15">
        <f t="shared" si="3"/>
        <v>-160.32</v>
      </c>
      <c r="G15">
        <f t="shared" si="3"/>
        <v>-210.85000000000002</v>
      </c>
      <c r="M15">
        <f>M13-M14</f>
        <v>30.039999999999992</v>
      </c>
      <c r="N15">
        <f t="shared" ref="N15" si="4">N13-N14</f>
        <v>-9.0000000000031832E-2</v>
      </c>
      <c r="O15">
        <f t="shared" ref="O15" si="5">O13-O14</f>
        <v>-35.639999999999986</v>
      </c>
      <c r="P15">
        <f t="shared" ref="P15" si="6">P13-P14</f>
        <v>33.920000000000016</v>
      </c>
      <c r="Q15">
        <f t="shared" ref="Q15" si="7">Q13-Q14</f>
        <v>-0.50999999999993406</v>
      </c>
    </row>
    <row r="17" spans="2:19" x14ac:dyDescent="0.25">
      <c r="B17" s="24"/>
      <c r="C17" s="24"/>
      <c r="D17" s="210" t="s">
        <v>705</v>
      </c>
      <c r="E17" s="210"/>
      <c r="F17" s="210"/>
      <c r="G17" s="24"/>
      <c r="H17" s="24"/>
      <c r="L17" s="24"/>
      <c r="M17" s="24"/>
      <c r="N17" s="210" t="s">
        <v>705</v>
      </c>
      <c r="O17" s="210"/>
      <c r="P17" s="210"/>
      <c r="Q17" s="24"/>
      <c r="R17" s="24"/>
    </row>
    <row r="18" spans="2:19" x14ac:dyDescent="0.25">
      <c r="B18" s="24" t="s">
        <v>554</v>
      </c>
      <c r="C18" s="24">
        <v>23.78</v>
      </c>
      <c r="D18" s="24">
        <v>23.78</v>
      </c>
      <c r="E18" s="24">
        <v>23.78</v>
      </c>
      <c r="F18" s="24"/>
      <c r="G18" s="24">
        <v>17.84</v>
      </c>
      <c r="H18" s="24"/>
      <c r="I18">
        <f t="shared" si="1"/>
        <v>89.18</v>
      </c>
      <c r="L18" s="24" t="s">
        <v>554</v>
      </c>
      <c r="M18" s="24">
        <v>23.78</v>
      </c>
      <c r="N18" s="24">
        <v>23.78</v>
      </c>
      <c r="O18" s="24">
        <v>23.78</v>
      </c>
      <c r="P18" s="24"/>
      <c r="Q18" s="24">
        <v>17.84</v>
      </c>
      <c r="R18" s="24"/>
      <c r="S18">
        <f t="shared" ref="S18:S20" si="8">SUM(M18:R18)</f>
        <v>89.18</v>
      </c>
    </row>
    <row r="19" spans="2:19" x14ac:dyDescent="0.25">
      <c r="B19" s="24" t="s">
        <v>552</v>
      </c>
      <c r="C19" s="24">
        <v>23.78</v>
      </c>
      <c r="D19" s="24">
        <v>23.78</v>
      </c>
      <c r="E19" s="24">
        <v>23.78</v>
      </c>
      <c r="F19" s="24"/>
      <c r="G19" s="24">
        <v>23.78</v>
      </c>
      <c r="H19" s="24"/>
      <c r="I19">
        <f t="shared" si="1"/>
        <v>95.12</v>
      </c>
      <c r="L19" s="24" t="s">
        <v>552</v>
      </c>
      <c r="M19" s="24">
        <v>23.78</v>
      </c>
      <c r="N19" s="24">
        <v>23.78</v>
      </c>
      <c r="O19" s="24">
        <v>23.78</v>
      </c>
      <c r="P19" s="24"/>
      <c r="Q19" s="24">
        <v>23.78</v>
      </c>
      <c r="R19" s="24"/>
      <c r="S19">
        <f t="shared" si="8"/>
        <v>95.12</v>
      </c>
    </row>
    <row r="20" spans="2:19" x14ac:dyDescent="0.25">
      <c r="B20" s="24"/>
      <c r="C20" s="145">
        <f>SUM(C18:C19)</f>
        <v>47.56</v>
      </c>
      <c r="D20" s="145">
        <f>SUM(D18:D19)</f>
        <v>47.56</v>
      </c>
      <c r="E20" s="145">
        <f>SUM(E18:E19)</f>
        <v>47.56</v>
      </c>
      <c r="F20" s="145"/>
      <c r="G20" s="145">
        <f>SUM(G18:G19)</f>
        <v>41.620000000000005</v>
      </c>
      <c r="H20" s="24"/>
      <c r="I20">
        <f t="shared" si="1"/>
        <v>184.3</v>
      </c>
      <c r="L20" s="24"/>
      <c r="M20" s="145">
        <f>SUM(M18:M19)</f>
        <v>47.56</v>
      </c>
      <c r="N20" s="145">
        <f>SUM(N18:N19)</f>
        <v>47.56</v>
      </c>
      <c r="O20" s="145">
        <f>SUM(O18:O19)</f>
        <v>47.56</v>
      </c>
      <c r="P20" s="145"/>
      <c r="Q20" s="145">
        <f>SUM(Q18:Q19)</f>
        <v>41.620000000000005</v>
      </c>
      <c r="R20" s="24"/>
      <c r="S20">
        <f t="shared" si="8"/>
        <v>184.3</v>
      </c>
    </row>
    <row r="21" spans="2:19" ht="15.75" x14ac:dyDescent="0.25">
      <c r="B21" s="24"/>
      <c r="C21" s="183">
        <v>30.62</v>
      </c>
      <c r="D21" s="189">
        <v>35.82</v>
      </c>
      <c r="E21" s="189">
        <v>35.82</v>
      </c>
      <c r="F21" s="189">
        <v>35.82</v>
      </c>
      <c r="G21" s="189">
        <v>35.82</v>
      </c>
      <c r="H21" s="183">
        <v>35.82</v>
      </c>
      <c r="I21" s="177">
        <f>SUM(C21:H21)</f>
        <v>209.71999999999997</v>
      </c>
      <c r="L21" s="24"/>
      <c r="M21" s="24"/>
      <c r="N21" s="24"/>
      <c r="O21" s="24"/>
      <c r="P21" s="24"/>
      <c r="Q21" s="24"/>
      <c r="R21" s="24"/>
    </row>
  </sheetData>
  <mergeCells count="4">
    <mergeCell ref="D1:F1"/>
    <mergeCell ref="D17:F17"/>
    <mergeCell ref="N1:P1"/>
    <mergeCell ref="N17:P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88"/>
  <sheetViews>
    <sheetView topLeftCell="A121" zoomScale="80" zoomScaleNormal="80" workbookViewId="0">
      <selection activeCell="E159" sqref="E159"/>
    </sheetView>
  </sheetViews>
  <sheetFormatPr baseColWidth="10" defaultRowHeight="15" x14ac:dyDescent="0.25"/>
  <cols>
    <col min="1" max="1" width="4.7109375" customWidth="1"/>
    <col min="2" max="2" width="28.7109375" customWidth="1"/>
    <col min="3" max="3" width="14.7109375" customWidth="1"/>
    <col min="7" max="7" width="11.28515625" customWidth="1"/>
    <col min="8" max="8" width="11.140625" hidden="1" customWidth="1"/>
    <col min="12" max="12" width="11.85546875" bestFit="1" customWidth="1"/>
    <col min="15" max="15" width="9.42578125" customWidth="1"/>
    <col min="16" max="16" width="19.140625" customWidth="1"/>
    <col min="19" max="19" width="16.5703125" customWidth="1"/>
  </cols>
  <sheetData>
    <row r="1" spans="2:12" ht="15.75" thickBot="1" x14ac:dyDescent="0.3"/>
    <row r="2" spans="2:12" ht="15.75" customHeight="1" thickBot="1" x14ac:dyDescent="0.3">
      <c r="B2" s="198" t="s">
        <v>0</v>
      </c>
      <c r="C2" s="198"/>
      <c r="E2" s="196" t="s">
        <v>22</v>
      </c>
      <c r="F2" s="197"/>
      <c r="H2" s="1" t="s">
        <v>3</v>
      </c>
      <c r="I2" s="2" t="s">
        <v>4</v>
      </c>
      <c r="J2" s="3" t="s">
        <v>5</v>
      </c>
      <c r="K2" s="6" t="s">
        <v>10</v>
      </c>
    </row>
    <row r="3" spans="2:12" x14ac:dyDescent="0.25">
      <c r="E3" s="24" t="s">
        <v>27</v>
      </c>
      <c r="F3" s="24">
        <v>540</v>
      </c>
      <c r="H3" s="7">
        <v>44686</v>
      </c>
      <c r="I3" s="8" t="s">
        <v>11</v>
      </c>
      <c r="J3" s="9" t="s">
        <v>12</v>
      </c>
      <c r="K3" s="13">
        <v>148.5</v>
      </c>
    </row>
    <row r="4" spans="2:12" x14ac:dyDescent="0.25">
      <c r="B4" s="28" t="s">
        <v>1</v>
      </c>
      <c r="C4">
        <v>17</v>
      </c>
      <c r="D4">
        <v>2022</v>
      </c>
      <c r="E4" s="24" t="s">
        <v>28</v>
      </c>
      <c r="F4" s="24">
        <v>80</v>
      </c>
      <c r="H4" s="14">
        <v>44687</v>
      </c>
      <c r="I4" s="15" t="s">
        <v>11</v>
      </c>
      <c r="J4" s="16" t="s">
        <v>15</v>
      </c>
      <c r="K4" s="20">
        <v>148.5</v>
      </c>
    </row>
    <row r="5" spans="2:12" x14ac:dyDescent="0.25">
      <c r="E5" s="24" t="s">
        <v>29</v>
      </c>
      <c r="F5" s="24">
        <v>69.2</v>
      </c>
      <c r="H5" s="14">
        <v>44691</v>
      </c>
      <c r="I5" s="15" t="s">
        <v>11</v>
      </c>
      <c r="J5" s="16" t="s">
        <v>12</v>
      </c>
      <c r="K5" s="20">
        <v>148.5</v>
      </c>
    </row>
    <row r="6" spans="2:12" x14ac:dyDescent="0.25">
      <c r="B6" s="26" t="s">
        <v>2</v>
      </c>
      <c r="C6" s="29">
        <f>L16</f>
        <v>1272.1400000000001</v>
      </c>
      <c r="E6" s="24" t="s">
        <v>30</v>
      </c>
      <c r="F6" s="24">
        <v>89.5</v>
      </c>
      <c r="H6" s="14">
        <v>44693</v>
      </c>
      <c r="I6" s="15" t="s">
        <v>11</v>
      </c>
      <c r="J6" s="16" t="s">
        <v>15</v>
      </c>
      <c r="K6" s="20">
        <v>148.5</v>
      </c>
    </row>
    <row r="7" spans="2:12" x14ac:dyDescent="0.25">
      <c r="B7" t="s">
        <v>20</v>
      </c>
      <c r="C7" s="30">
        <f>C6*0.04</f>
        <v>50.885600000000004</v>
      </c>
      <c r="E7" s="24" t="s">
        <v>31</v>
      </c>
      <c r="F7" s="24">
        <v>20</v>
      </c>
      <c r="H7" s="14">
        <v>44697</v>
      </c>
      <c r="I7" s="15" t="s">
        <v>11</v>
      </c>
      <c r="J7" s="16" t="s">
        <v>16</v>
      </c>
      <c r="K7" s="20">
        <v>173.25</v>
      </c>
    </row>
    <row r="8" spans="2:12" x14ac:dyDescent="0.25">
      <c r="B8" s="26" t="s">
        <v>21</v>
      </c>
      <c r="C8" s="29">
        <f>C6-C7</f>
        <v>1221.2544</v>
      </c>
      <c r="E8" s="24" t="s">
        <v>32</v>
      </c>
      <c r="F8" s="24">
        <v>10</v>
      </c>
      <c r="H8" s="14">
        <v>44698</v>
      </c>
      <c r="I8" s="15" t="s">
        <v>11</v>
      </c>
      <c r="J8" s="16" t="s">
        <v>16</v>
      </c>
      <c r="K8" s="20">
        <v>173.25</v>
      </c>
    </row>
    <row r="9" spans="2:12" x14ac:dyDescent="0.25">
      <c r="B9" t="s">
        <v>22</v>
      </c>
      <c r="C9" s="30">
        <f>F10</f>
        <v>858.7</v>
      </c>
      <c r="E9" s="24" t="s">
        <v>35</v>
      </c>
      <c r="F9" s="24">
        <v>50</v>
      </c>
      <c r="H9" s="14">
        <v>44698</v>
      </c>
      <c r="I9" s="15" t="s">
        <v>11</v>
      </c>
      <c r="J9" s="16" t="s">
        <v>17</v>
      </c>
      <c r="K9" s="20">
        <v>237.6</v>
      </c>
      <c r="L9">
        <v>100</v>
      </c>
    </row>
    <row r="10" spans="2:12" x14ac:dyDescent="0.25">
      <c r="B10" s="28" t="s">
        <v>34</v>
      </c>
      <c r="C10" s="31">
        <f>C8-C9</f>
        <v>362.55439999999999</v>
      </c>
      <c r="E10" s="25" t="s">
        <v>33</v>
      </c>
      <c r="F10" s="25">
        <f>SUM(F3:F9)</f>
        <v>858.7</v>
      </c>
      <c r="H10" s="14">
        <v>44694</v>
      </c>
      <c r="I10" s="15" t="s">
        <v>11</v>
      </c>
      <c r="J10" s="16" t="s">
        <v>18</v>
      </c>
      <c r="K10" s="20">
        <v>207.9</v>
      </c>
    </row>
    <row r="11" spans="2:12" ht="15.75" thickBot="1" x14ac:dyDescent="0.3">
      <c r="C11" s="30"/>
      <c r="H11" s="21"/>
      <c r="I11" s="15"/>
      <c r="J11" s="18"/>
      <c r="K11" s="22" t="s">
        <v>19</v>
      </c>
    </row>
    <row r="12" spans="2:12" x14ac:dyDescent="0.25">
      <c r="D12" t="s">
        <v>101</v>
      </c>
      <c r="L12">
        <f>SUM(K3:K10)</f>
        <v>1386</v>
      </c>
    </row>
    <row r="13" spans="2:12" x14ac:dyDescent="0.25">
      <c r="K13" t="s">
        <v>23</v>
      </c>
      <c r="L13">
        <f>L12*0.01</f>
        <v>13.86</v>
      </c>
    </row>
    <row r="14" spans="2:12" x14ac:dyDescent="0.25">
      <c r="K14" t="s">
        <v>24</v>
      </c>
      <c r="L14">
        <f>L12-L13</f>
        <v>1372.14</v>
      </c>
    </row>
    <row r="15" spans="2:12" x14ac:dyDescent="0.25">
      <c r="K15" t="s">
        <v>25</v>
      </c>
      <c r="L15">
        <v>100</v>
      </c>
    </row>
    <row r="16" spans="2:12" x14ac:dyDescent="0.25">
      <c r="K16" t="s">
        <v>26</v>
      </c>
      <c r="L16">
        <f>L14-L15</f>
        <v>1272.1400000000001</v>
      </c>
    </row>
    <row r="17" spans="1:15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x14ac:dyDescent="0.25">
      <c r="A18" s="41"/>
      <c r="B18" s="41">
        <v>44738</v>
      </c>
      <c r="K18" s="23"/>
      <c r="L18" s="23"/>
      <c r="M18" s="23"/>
      <c r="N18" s="23"/>
      <c r="O18" s="23"/>
    </row>
    <row r="19" spans="1:15" x14ac:dyDescent="0.25">
      <c r="E19" s="24" t="s">
        <v>3</v>
      </c>
      <c r="F19" s="24" t="s">
        <v>36</v>
      </c>
      <c r="G19" s="24" t="s">
        <v>37</v>
      </c>
      <c r="H19" s="24" t="s">
        <v>38</v>
      </c>
      <c r="K19" s="23"/>
      <c r="L19" s="23"/>
      <c r="M19" s="23"/>
      <c r="N19" s="23"/>
      <c r="O19" s="23"/>
    </row>
    <row r="20" spans="1:15" x14ac:dyDescent="0.25">
      <c r="B20" s="26" t="s">
        <v>2</v>
      </c>
      <c r="C20" s="29">
        <f>H26</f>
        <v>1215</v>
      </c>
      <c r="E20" s="32">
        <v>44699</v>
      </c>
      <c r="F20" s="24" t="s">
        <v>43</v>
      </c>
      <c r="G20" s="24" t="s">
        <v>42</v>
      </c>
      <c r="H20" s="33">
        <v>170</v>
      </c>
      <c r="K20" s="23"/>
      <c r="L20" s="23"/>
      <c r="M20" s="23"/>
      <c r="N20" s="23"/>
      <c r="O20" s="23"/>
    </row>
    <row r="21" spans="1:15" x14ac:dyDescent="0.25">
      <c r="B21" t="s">
        <v>20</v>
      </c>
      <c r="C21" s="30">
        <f>C20*0.04</f>
        <v>48.6</v>
      </c>
      <c r="E21" s="32">
        <v>44706</v>
      </c>
      <c r="F21" s="24" t="s">
        <v>43</v>
      </c>
      <c r="G21" s="24" t="s">
        <v>42</v>
      </c>
      <c r="H21" s="33">
        <v>170</v>
      </c>
      <c r="K21" s="27"/>
      <c r="L21" s="23"/>
      <c r="M21" s="23"/>
      <c r="N21" s="23"/>
      <c r="O21" s="23"/>
    </row>
    <row r="22" spans="1:15" x14ac:dyDescent="0.25">
      <c r="B22" s="26" t="s">
        <v>21</v>
      </c>
      <c r="C22" s="29">
        <f>C20-C21</f>
        <v>1166.4000000000001</v>
      </c>
      <c r="E22" s="32">
        <v>44708</v>
      </c>
      <c r="F22" s="24" t="s">
        <v>70</v>
      </c>
      <c r="G22" s="24" t="s">
        <v>16</v>
      </c>
      <c r="H22" s="33">
        <v>230</v>
      </c>
      <c r="K22" s="27"/>
      <c r="L22" s="23"/>
      <c r="M22" s="23"/>
      <c r="N22" s="23"/>
      <c r="O22" s="23"/>
    </row>
    <row r="23" spans="1:15" x14ac:dyDescent="0.25">
      <c r="B23" t="s">
        <v>22</v>
      </c>
      <c r="C23" s="30">
        <f>C36</f>
        <v>1460</v>
      </c>
      <c r="E23" s="32">
        <v>44716</v>
      </c>
      <c r="F23" s="24" t="s">
        <v>70</v>
      </c>
      <c r="G23" s="24" t="s">
        <v>69</v>
      </c>
      <c r="H23" s="33">
        <v>175</v>
      </c>
      <c r="K23" s="27"/>
      <c r="L23" s="23"/>
      <c r="M23" s="23"/>
      <c r="N23" s="23"/>
      <c r="O23" s="23"/>
    </row>
    <row r="24" spans="1:15" x14ac:dyDescent="0.25">
      <c r="B24" s="42" t="s">
        <v>34</v>
      </c>
      <c r="C24" s="43">
        <f>C22-C23</f>
        <v>-293.59999999999991</v>
      </c>
      <c r="E24" s="32">
        <v>44721</v>
      </c>
      <c r="F24" s="24" t="s">
        <v>115</v>
      </c>
      <c r="G24" s="24" t="s">
        <v>40</v>
      </c>
      <c r="H24" s="33">
        <v>300</v>
      </c>
      <c r="I24" t="s">
        <v>100</v>
      </c>
      <c r="K24" s="27"/>
      <c r="L24" s="23"/>
      <c r="M24" s="23"/>
      <c r="N24" s="23"/>
      <c r="O24" s="23"/>
    </row>
    <row r="25" spans="1:15" x14ac:dyDescent="0.25">
      <c r="B25" s="42"/>
      <c r="C25" s="43"/>
      <c r="E25" s="32">
        <v>44723</v>
      </c>
      <c r="F25" s="24" t="s">
        <v>43</v>
      </c>
      <c r="G25" s="24" t="s">
        <v>42</v>
      </c>
      <c r="H25" s="33">
        <v>170</v>
      </c>
      <c r="K25" s="27"/>
      <c r="L25" s="23"/>
      <c r="M25" s="23"/>
      <c r="N25" s="23"/>
      <c r="O25" s="23"/>
    </row>
    <row r="26" spans="1:15" x14ac:dyDescent="0.25">
      <c r="B26" s="42"/>
      <c r="C26" s="43"/>
      <c r="E26" s="190" t="s">
        <v>21</v>
      </c>
      <c r="F26" s="191"/>
      <c r="G26" s="192"/>
      <c r="H26" s="33">
        <f>SUM(H20:H25)</f>
        <v>1215</v>
      </c>
      <c r="K26" s="27"/>
      <c r="L26" s="23"/>
      <c r="M26" s="23"/>
      <c r="N26" s="23"/>
      <c r="O26" s="23"/>
    </row>
    <row r="27" spans="1:15" x14ac:dyDescent="0.25">
      <c r="E27" s="36"/>
      <c r="F27" s="36"/>
      <c r="G27" s="36"/>
      <c r="H27" s="37"/>
      <c r="K27" s="23"/>
      <c r="L27" s="23"/>
      <c r="M27" s="23"/>
      <c r="N27" s="23"/>
      <c r="O27" s="23"/>
    </row>
    <row r="28" spans="1:15" x14ac:dyDescent="0.25">
      <c r="B28" s="196" t="s">
        <v>22</v>
      </c>
      <c r="C28" s="197"/>
      <c r="K28" s="23"/>
      <c r="L28" s="23"/>
      <c r="M28" s="23"/>
      <c r="N28" s="23"/>
      <c r="O28" s="23"/>
    </row>
    <row r="29" spans="1:15" x14ac:dyDescent="0.25">
      <c r="B29" s="51" t="s">
        <v>85</v>
      </c>
      <c r="C29" s="53">
        <v>50</v>
      </c>
      <c r="K29" s="23"/>
      <c r="L29" s="23"/>
      <c r="M29" s="23"/>
      <c r="N29" s="23"/>
      <c r="O29" s="23"/>
    </row>
    <row r="30" spans="1:15" x14ac:dyDescent="0.25">
      <c r="B30" s="51" t="s">
        <v>86</v>
      </c>
      <c r="C30" s="53">
        <v>20</v>
      </c>
      <c r="K30" s="23"/>
      <c r="L30" s="23"/>
      <c r="M30" s="23"/>
      <c r="N30" s="23"/>
      <c r="O30" s="23"/>
    </row>
    <row r="31" spans="1:15" x14ac:dyDescent="0.25">
      <c r="B31" s="51" t="s">
        <v>87</v>
      </c>
      <c r="C31" s="53">
        <v>10</v>
      </c>
      <c r="K31" s="23"/>
      <c r="L31" s="23"/>
      <c r="M31" s="23"/>
      <c r="N31" s="23"/>
      <c r="O31" s="23"/>
    </row>
    <row r="32" spans="1:15" x14ac:dyDescent="0.25">
      <c r="B32" s="51" t="s">
        <v>88</v>
      </c>
      <c r="C32" s="53">
        <v>20</v>
      </c>
      <c r="K32" s="23"/>
      <c r="L32" s="23"/>
      <c r="M32" s="23"/>
      <c r="N32" s="23"/>
      <c r="O32" s="23"/>
    </row>
    <row r="33" spans="1:15" x14ac:dyDescent="0.25">
      <c r="B33" s="51" t="s">
        <v>89</v>
      </c>
      <c r="C33" s="53">
        <v>1040</v>
      </c>
      <c r="K33" s="23"/>
      <c r="L33" s="23"/>
      <c r="M33" s="23"/>
      <c r="N33" s="23"/>
      <c r="O33" s="23"/>
    </row>
    <row r="34" spans="1:15" x14ac:dyDescent="0.25">
      <c r="B34" s="51" t="s">
        <v>102</v>
      </c>
      <c r="C34" s="53">
        <v>150</v>
      </c>
      <c r="K34" s="23"/>
      <c r="L34" s="23"/>
      <c r="M34" s="23"/>
      <c r="N34" s="23"/>
      <c r="O34" s="23"/>
    </row>
    <row r="35" spans="1:15" x14ac:dyDescent="0.25">
      <c r="B35" s="51" t="s">
        <v>60</v>
      </c>
      <c r="C35" s="53">
        <v>170</v>
      </c>
    </row>
    <row r="36" spans="1:15" x14ac:dyDescent="0.25">
      <c r="B36" s="25" t="s">
        <v>33</v>
      </c>
      <c r="C36" s="35">
        <f>SUM(C29:C35)</f>
        <v>1460</v>
      </c>
    </row>
    <row r="37" spans="1:15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</row>
    <row r="38" spans="1:15" ht="15.75" thickBot="1" x14ac:dyDescent="0.3"/>
    <row r="39" spans="1:15" ht="16.5" customHeight="1" thickBot="1" x14ac:dyDescent="0.3">
      <c r="B39" s="26" t="s">
        <v>2</v>
      </c>
      <c r="C39" s="29">
        <f>K47</f>
        <v>813.48</v>
      </c>
      <c r="E39" s="1" t="s">
        <v>3</v>
      </c>
      <c r="F39" s="2" t="s">
        <v>4</v>
      </c>
      <c r="G39" s="3" t="s">
        <v>5</v>
      </c>
      <c r="H39" s="4" t="s">
        <v>6</v>
      </c>
      <c r="I39" s="5" t="s">
        <v>7</v>
      </c>
      <c r="J39" s="5" t="s">
        <v>8</v>
      </c>
      <c r="K39" s="6" t="s">
        <v>73</v>
      </c>
      <c r="L39" s="6" t="s">
        <v>10</v>
      </c>
    </row>
    <row r="40" spans="1:15" x14ac:dyDescent="0.25">
      <c r="B40" t="s">
        <v>20</v>
      </c>
      <c r="C40" s="30">
        <f>C39*0.04</f>
        <v>32.539200000000001</v>
      </c>
      <c r="E40" s="7">
        <v>44702</v>
      </c>
      <c r="F40" s="8" t="s">
        <v>11</v>
      </c>
      <c r="G40" s="9" t="s">
        <v>108</v>
      </c>
      <c r="H40" s="10">
        <v>833031590</v>
      </c>
      <c r="I40" s="11" t="s">
        <v>13</v>
      </c>
      <c r="J40" s="11" t="s">
        <v>14</v>
      </c>
      <c r="K40" s="12">
        <v>240</v>
      </c>
      <c r="L40" s="13">
        <v>237.6</v>
      </c>
    </row>
    <row r="41" spans="1:15" x14ac:dyDescent="0.25">
      <c r="B41" s="26" t="s">
        <v>21</v>
      </c>
      <c r="C41" s="29">
        <f>C39-C40</f>
        <v>780.94079999999997</v>
      </c>
      <c r="E41" s="14">
        <v>44705</v>
      </c>
      <c r="F41" s="15" t="s">
        <v>74</v>
      </c>
      <c r="G41" s="16" t="s">
        <v>16</v>
      </c>
      <c r="H41" s="17">
        <v>833031611</v>
      </c>
      <c r="I41" s="18" t="s">
        <v>13</v>
      </c>
      <c r="J41" s="18" t="s">
        <v>14</v>
      </c>
      <c r="K41" s="19">
        <v>175</v>
      </c>
      <c r="L41" s="20">
        <v>173.25</v>
      </c>
    </row>
    <row r="42" spans="1:15" x14ac:dyDescent="0.25">
      <c r="B42" t="s">
        <v>22</v>
      </c>
      <c r="C42" s="30">
        <f>C51</f>
        <v>750</v>
      </c>
      <c r="E42" s="14">
        <v>44708</v>
      </c>
      <c r="F42" s="15" t="s">
        <v>11</v>
      </c>
      <c r="G42" s="16" t="s">
        <v>77</v>
      </c>
      <c r="H42" s="17">
        <v>833031658</v>
      </c>
      <c r="I42" s="18" t="s">
        <v>13</v>
      </c>
      <c r="J42" s="18" t="s">
        <v>14</v>
      </c>
      <c r="K42" s="19">
        <v>240</v>
      </c>
      <c r="L42" s="20">
        <v>237.6</v>
      </c>
    </row>
    <row r="43" spans="1:15" x14ac:dyDescent="0.25">
      <c r="B43" s="42" t="s">
        <v>34</v>
      </c>
      <c r="C43" s="43">
        <f>C41-C42</f>
        <v>30.940799999999967</v>
      </c>
      <c r="E43" s="14">
        <v>44711</v>
      </c>
      <c r="F43" s="15" t="s">
        <v>74</v>
      </c>
      <c r="G43" s="16" t="s">
        <v>16</v>
      </c>
      <c r="H43" s="17">
        <v>833031692</v>
      </c>
      <c r="I43" s="18" t="s">
        <v>13</v>
      </c>
      <c r="J43" s="18" t="s">
        <v>14</v>
      </c>
      <c r="K43" s="19">
        <v>175</v>
      </c>
      <c r="L43" s="20">
        <v>173.25</v>
      </c>
    </row>
    <row r="44" spans="1:15" ht="15.75" thickBot="1" x14ac:dyDescent="0.3">
      <c r="B44" s="42"/>
      <c r="C44" s="43"/>
      <c r="E44" s="21"/>
      <c r="F44" s="15"/>
      <c r="G44" s="18"/>
      <c r="H44" s="17"/>
      <c r="I44" s="18"/>
      <c r="J44" s="18"/>
      <c r="K44" s="19"/>
      <c r="L44" s="22">
        <f>SUM(L40:L43)</f>
        <v>821.7</v>
      </c>
    </row>
    <row r="45" spans="1:15" x14ac:dyDescent="0.25">
      <c r="B45" s="42"/>
      <c r="C45" s="43"/>
      <c r="L45" s="49"/>
    </row>
    <row r="46" spans="1:15" x14ac:dyDescent="0.25">
      <c r="J46" s="55" t="s">
        <v>23</v>
      </c>
      <c r="K46">
        <f>ROUND(L44*0.01,2)</f>
        <v>8.2200000000000006</v>
      </c>
    </row>
    <row r="47" spans="1:15" x14ac:dyDescent="0.25">
      <c r="B47" s="196" t="s">
        <v>22</v>
      </c>
      <c r="C47" s="197"/>
      <c r="J47" s="55" t="s">
        <v>21</v>
      </c>
      <c r="K47">
        <f>L44-K46</f>
        <v>813.48</v>
      </c>
    </row>
    <row r="48" spans="1:15" x14ac:dyDescent="0.25">
      <c r="B48" s="51" t="s">
        <v>113</v>
      </c>
      <c r="C48" s="53">
        <v>750</v>
      </c>
    </row>
    <row r="49" spans="1:14" x14ac:dyDescent="0.25">
      <c r="B49" s="51"/>
      <c r="C49" s="53"/>
    </row>
    <row r="50" spans="1:14" x14ac:dyDescent="0.25">
      <c r="B50" s="51"/>
      <c r="C50" s="53"/>
    </row>
    <row r="51" spans="1:14" x14ac:dyDescent="0.25">
      <c r="B51" s="25" t="s">
        <v>33</v>
      </c>
      <c r="C51" s="35">
        <f>SUM(C48:C50)</f>
        <v>750</v>
      </c>
      <c r="D51" t="s">
        <v>205</v>
      </c>
    </row>
    <row r="53" spans="1:14" x14ac:dyDescent="0.25">
      <c r="A53" s="36"/>
      <c r="B53" s="199" t="s">
        <v>122</v>
      </c>
      <c r="C53" s="199"/>
    </row>
    <row r="54" spans="1:14" x14ac:dyDescent="0.25">
      <c r="B54" s="24" t="s">
        <v>3</v>
      </c>
      <c r="C54" s="24" t="s">
        <v>38</v>
      </c>
    </row>
    <row r="55" spans="1:14" x14ac:dyDescent="0.25">
      <c r="B55" s="32">
        <v>44729</v>
      </c>
      <c r="C55" s="56">
        <f>C10</f>
        <v>362.55439999999999</v>
      </c>
    </row>
    <row r="56" spans="1:14" x14ac:dyDescent="0.25">
      <c r="B56" s="32">
        <v>44738</v>
      </c>
      <c r="C56" s="56">
        <f>C24</f>
        <v>-293.59999999999991</v>
      </c>
    </row>
    <row r="57" spans="1:14" x14ac:dyDescent="0.25">
      <c r="B57" s="32">
        <v>44756</v>
      </c>
      <c r="C57" s="56">
        <f>C43</f>
        <v>30.940799999999967</v>
      </c>
    </row>
    <row r="58" spans="1:14" x14ac:dyDescent="0.25">
      <c r="B58" s="57" t="s">
        <v>21</v>
      </c>
      <c r="C58" s="58">
        <f>SUM(C55:C57)</f>
        <v>99.895200000000045</v>
      </c>
    </row>
    <row r="59" spans="1:14" x14ac:dyDescent="0.25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</row>
    <row r="60" spans="1:14" x14ac:dyDescent="0.25">
      <c r="A60" s="41" t="s">
        <v>160</v>
      </c>
      <c r="B60" s="41"/>
    </row>
    <row r="61" spans="1:14" x14ac:dyDescent="0.25">
      <c r="E61" s="24" t="s">
        <v>3</v>
      </c>
      <c r="F61" s="24" t="s">
        <v>36</v>
      </c>
      <c r="G61" s="24" t="s">
        <v>37</v>
      </c>
      <c r="H61" s="24" t="s">
        <v>38</v>
      </c>
      <c r="I61" s="24" t="s">
        <v>38</v>
      </c>
    </row>
    <row r="62" spans="1:14" x14ac:dyDescent="0.25">
      <c r="B62" s="26" t="s">
        <v>2</v>
      </c>
      <c r="C62" s="29">
        <f>I70</f>
        <v>1521.6</v>
      </c>
      <c r="E62" s="32">
        <v>44739</v>
      </c>
      <c r="F62" s="24" t="s">
        <v>70</v>
      </c>
      <c r="G62" s="24" t="s">
        <v>42</v>
      </c>
      <c r="H62" s="33">
        <v>175</v>
      </c>
      <c r="I62" s="48">
        <f>H62*0.96</f>
        <v>168</v>
      </c>
    </row>
    <row r="63" spans="1:14" x14ac:dyDescent="0.25">
      <c r="C63" s="30"/>
      <c r="E63" s="32">
        <v>44740</v>
      </c>
      <c r="F63" s="24" t="s">
        <v>70</v>
      </c>
      <c r="G63" s="24" t="s">
        <v>161</v>
      </c>
      <c r="H63" s="33">
        <v>175</v>
      </c>
      <c r="I63" s="48">
        <f t="shared" ref="I63:I69" si="0">H63*0.96</f>
        <v>168</v>
      </c>
    </row>
    <row r="64" spans="1:14" x14ac:dyDescent="0.25">
      <c r="B64" s="26" t="s">
        <v>21</v>
      </c>
      <c r="C64" s="29">
        <f>C62-C63</f>
        <v>1521.6</v>
      </c>
      <c r="E64" s="32">
        <v>44743</v>
      </c>
      <c r="F64" s="24" t="s">
        <v>70</v>
      </c>
      <c r="G64" s="24" t="s">
        <v>16</v>
      </c>
      <c r="H64" s="33">
        <v>230</v>
      </c>
      <c r="I64" s="48">
        <f t="shared" si="0"/>
        <v>220.79999999999998</v>
      </c>
    </row>
    <row r="65" spans="2:12" x14ac:dyDescent="0.25">
      <c r="B65" t="s">
        <v>22</v>
      </c>
      <c r="C65" s="30">
        <f>C81</f>
        <v>1500</v>
      </c>
      <c r="E65" s="32">
        <v>44744</v>
      </c>
      <c r="F65" s="24" t="s">
        <v>70</v>
      </c>
      <c r="G65" s="24" t="s">
        <v>69</v>
      </c>
      <c r="H65" s="33">
        <v>175</v>
      </c>
      <c r="I65" s="48">
        <f t="shared" si="0"/>
        <v>168</v>
      </c>
    </row>
    <row r="66" spans="2:12" x14ac:dyDescent="0.25">
      <c r="B66" s="42" t="s">
        <v>34</v>
      </c>
      <c r="C66" s="43">
        <f>C64-C65</f>
        <v>21.599999999999909</v>
      </c>
      <c r="E66" s="32">
        <v>44714</v>
      </c>
      <c r="F66" s="24" t="s">
        <v>162</v>
      </c>
      <c r="G66" s="24" t="s">
        <v>69</v>
      </c>
      <c r="H66" s="33">
        <v>150</v>
      </c>
      <c r="I66" s="48">
        <f t="shared" si="0"/>
        <v>144</v>
      </c>
    </row>
    <row r="67" spans="2:12" x14ac:dyDescent="0.25">
      <c r="B67" t="s">
        <v>187</v>
      </c>
      <c r="C67" s="85">
        <f>C66+I81</f>
        <v>563.8599999999999</v>
      </c>
      <c r="E67" s="32">
        <v>44704</v>
      </c>
      <c r="F67" s="24" t="s">
        <v>168</v>
      </c>
      <c r="G67" s="24" t="s">
        <v>166</v>
      </c>
      <c r="H67" s="33">
        <v>380</v>
      </c>
      <c r="I67" s="48">
        <f t="shared" si="0"/>
        <v>364.8</v>
      </c>
    </row>
    <row r="68" spans="2:12" x14ac:dyDescent="0.25">
      <c r="E68" s="82">
        <v>44748</v>
      </c>
      <c r="F68" s="63" t="s">
        <v>43</v>
      </c>
      <c r="G68" s="63" t="s">
        <v>42</v>
      </c>
      <c r="H68" s="64">
        <v>170</v>
      </c>
      <c r="I68" s="48">
        <f t="shared" si="0"/>
        <v>163.19999999999999</v>
      </c>
    </row>
    <row r="69" spans="2:12" x14ac:dyDescent="0.25">
      <c r="E69" s="32">
        <v>44711</v>
      </c>
      <c r="F69" s="24" t="s">
        <v>53</v>
      </c>
      <c r="G69" s="24" t="s">
        <v>42</v>
      </c>
      <c r="H69" s="33">
        <v>130</v>
      </c>
      <c r="I69" s="48">
        <f t="shared" si="0"/>
        <v>124.8</v>
      </c>
    </row>
    <row r="70" spans="2:12" x14ac:dyDescent="0.25">
      <c r="B70" s="196" t="s">
        <v>22</v>
      </c>
      <c r="C70" s="197"/>
      <c r="E70" s="190" t="s">
        <v>185</v>
      </c>
      <c r="F70" s="191"/>
      <c r="G70" s="192"/>
      <c r="H70" s="48">
        <f>SUM(H62:H69)</f>
        <v>1585</v>
      </c>
      <c r="I70" s="48">
        <f>SUM(I62:I69)</f>
        <v>1521.6</v>
      </c>
    </row>
    <row r="71" spans="2:12" ht="18" customHeight="1" thickBot="1" x14ac:dyDescent="0.3">
      <c r="B71" s="88" t="s">
        <v>173</v>
      </c>
      <c r="C71" s="53">
        <v>179</v>
      </c>
    </row>
    <row r="72" spans="2:12" ht="18" customHeight="1" thickBot="1" x14ac:dyDescent="0.3">
      <c r="B72" s="88" t="s">
        <v>172</v>
      </c>
      <c r="C72" s="53">
        <v>20</v>
      </c>
      <c r="E72" s="1" t="s">
        <v>3</v>
      </c>
      <c r="F72" s="2" t="s">
        <v>4</v>
      </c>
      <c r="G72" s="3" t="s">
        <v>5</v>
      </c>
      <c r="H72" s="4" t="s">
        <v>6</v>
      </c>
      <c r="I72" s="5" t="s">
        <v>7</v>
      </c>
      <c r="J72" s="5" t="s">
        <v>8</v>
      </c>
      <c r="K72" s="6" t="s">
        <v>9</v>
      </c>
      <c r="L72" s="6" t="s">
        <v>10</v>
      </c>
    </row>
    <row r="73" spans="2:12" x14ac:dyDescent="0.25">
      <c r="B73" s="88" t="s">
        <v>174</v>
      </c>
      <c r="C73" s="53">
        <v>100</v>
      </c>
      <c r="E73" s="7">
        <v>44734</v>
      </c>
      <c r="F73" s="8" t="s">
        <v>11</v>
      </c>
      <c r="G73" s="9" t="s">
        <v>12</v>
      </c>
      <c r="H73" s="10">
        <v>833031878</v>
      </c>
      <c r="I73" s="11" t="s">
        <v>13</v>
      </c>
      <c r="J73" s="11" t="s">
        <v>14</v>
      </c>
      <c r="K73" s="12">
        <v>150</v>
      </c>
      <c r="L73" s="13">
        <v>148.5</v>
      </c>
    </row>
    <row r="74" spans="2:12" x14ac:dyDescent="0.25">
      <c r="B74" s="88" t="s">
        <v>175</v>
      </c>
      <c r="C74" s="53">
        <v>10</v>
      </c>
      <c r="E74" s="14">
        <v>44735</v>
      </c>
      <c r="F74" s="15" t="s">
        <v>11</v>
      </c>
      <c r="G74" s="16" t="s">
        <v>16</v>
      </c>
      <c r="H74" s="17">
        <v>833031889</v>
      </c>
      <c r="I74" s="18" t="s">
        <v>13</v>
      </c>
      <c r="J74" s="18" t="s">
        <v>14</v>
      </c>
      <c r="K74" s="19">
        <v>175</v>
      </c>
      <c r="L74" s="20">
        <v>173.25</v>
      </c>
    </row>
    <row r="75" spans="2:12" x14ac:dyDescent="0.25">
      <c r="B75" s="88" t="s">
        <v>170</v>
      </c>
      <c r="C75" s="53">
        <v>30</v>
      </c>
      <c r="E75" s="14">
        <v>44736</v>
      </c>
      <c r="F75" s="15" t="s">
        <v>11</v>
      </c>
      <c r="G75" s="16" t="s">
        <v>16</v>
      </c>
      <c r="H75" s="17">
        <v>833031903</v>
      </c>
      <c r="I75" s="18" t="s">
        <v>13</v>
      </c>
      <c r="J75" s="18" t="s">
        <v>14</v>
      </c>
      <c r="K75" s="19">
        <v>175</v>
      </c>
      <c r="L75" s="20">
        <v>173.25</v>
      </c>
    </row>
    <row r="76" spans="2:12" x14ac:dyDescent="0.25">
      <c r="B76" s="88" t="s">
        <v>169</v>
      </c>
      <c r="C76" s="53">
        <v>30</v>
      </c>
      <c r="E76" s="14">
        <v>44739</v>
      </c>
      <c r="F76" s="15" t="s">
        <v>11</v>
      </c>
      <c r="G76" s="16" t="s">
        <v>183</v>
      </c>
      <c r="H76" s="17">
        <v>833031916</v>
      </c>
      <c r="I76" s="18" t="s">
        <v>13</v>
      </c>
      <c r="J76" s="18" t="s">
        <v>14</v>
      </c>
      <c r="K76" s="19">
        <v>410</v>
      </c>
      <c r="L76" s="20">
        <v>405.9</v>
      </c>
    </row>
    <row r="77" spans="2:12" ht="15.75" thickBot="1" x14ac:dyDescent="0.3">
      <c r="B77" s="88" t="s">
        <v>186</v>
      </c>
      <c r="C77" s="53">
        <v>1040</v>
      </c>
      <c r="E77" s="21"/>
      <c r="F77" s="15"/>
      <c r="G77" s="18"/>
      <c r="H77" s="17"/>
      <c r="I77" s="18"/>
      <c r="J77" s="18"/>
      <c r="K77" s="19"/>
      <c r="L77" s="22">
        <f>L73+L74+L75+L76</f>
        <v>900.9</v>
      </c>
    </row>
    <row r="78" spans="2:12" x14ac:dyDescent="0.25">
      <c r="B78" s="88" t="s">
        <v>189</v>
      </c>
      <c r="C78" s="53">
        <v>66</v>
      </c>
      <c r="E78" s="83"/>
      <c r="F78" s="84"/>
      <c r="G78" s="55"/>
      <c r="I78">
        <f>ROUND(L77*0.96,2)</f>
        <v>864.86</v>
      </c>
      <c r="L78" s="89"/>
    </row>
    <row r="79" spans="2:12" x14ac:dyDescent="0.25">
      <c r="B79" s="88" t="s">
        <v>194</v>
      </c>
      <c r="C79" s="53">
        <v>20</v>
      </c>
      <c r="E79" s="83"/>
      <c r="F79" s="84"/>
      <c r="G79" s="55"/>
      <c r="H79" t="s">
        <v>188</v>
      </c>
      <c r="I79" s="49">
        <v>300</v>
      </c>
      <c r="L79" s="89"/>
    </row>
    <row r="80" spans="2:12" x14ac:dyDescent="0.25">
      <c r="B80" s="88" t="s">
        <v>184</v>
      </c>
      <c r="C80" s="53">
        <v>5</v>
      </c>
      <c r="D80" t="s">
        <v>147</v>
      </c>
      <c r="I80">
        <f>I78-I79</f>
        <v>564.86</v>
      </c>
    </row>
    <row r="81" spans="1:9" x14ac:dyDescent="0.25">
      <c r="B81" s="25" t="s">
        <v>33</v>
      </c>
      <c r="C81" s="35">
        <f>SUM(C71:C80)</f>
        <v>1500</v>
      </c>
      <c r="G81" t="s">
        <v>346</v>
      </c>
      <c r="I81">
        <v>542.26</v>
      </c>
    </row>
    <row r="83" spans="1:9" x14ac:dyDescent="0.25">
      <c r="A83" s="102"/>
      <c r="B83" s="102"/>
      <c r="C83" s="102"/>
      <c r="D83" s="102"/>
      <c r="E83" s="102"/>
      <c r="F83" s="102"/>
      <c r="G83" s="102"/>
      <c r="H83" s="102"/>
      <c r="I83" s="102"/>
    </row>
    <row r="84" spans="1:9" x14ac:dyDescent="0.25">
      <c r="A84" s="41"/>
      <c r="B84" s="41">
        <v>44796</v>
      </c>
    </row>
    <row r="85" spans="1:9" x14ac:dyDescent="0.25">
      <c r="E85" s="24" t="s">
        <v>3</v>
      </c>
      <c r="F85" s="24" t="s">
        <v>36</v>
      </c>
      <c r="G85" s="24" t="s">
        <v>37</v>
      </c>
      <c r="H85" s="24" t="s">
        <v>38</v>
      </c>
      <c r="I85" s="24" t="s">
        <v>38</v>
      </c>
    </row>
    <row r="86" spans="1:9" x14ac:dyDescent="0.25">
      <c r="B86" s="26" t="s">
        <v>2</v>
      </c>
      <c r="C86" s="29">
        <f>H96</f>
        <v>880</v>
      </c>
      <c r="E86" s="32">
        <v>44749</v>
      </c>
      <c r="F86" s="24" t="s">
        <v>70</v>
      </c>
      <c r="G86" s="24" t="s">
        <v>42</v>
      </c>
      <c r="H86" s="33">
        <v>175</v>
      </c>
      <c r="I86" s="33">
        <f>H86*0.96</f>
        <v>168</v>
      </c>
    </row>
    <row r="87" spans="1:9" x14ac:dyDescent="0.25">
      <c r="C87" s="30"/>
      <c r="E87" s="32">
        <v>44750</v>
      </c>
      <c r="F87" s="24" t="s">
        <v>70</v>
      </c>
      <c r="G87" s="24" t="s">
        <v>69</v>
      </c>
      <c r="H87" s="33">
        <v>175</v>
      </c>
      <c r="I87" s="33">
        <f>H87*0.96</f>
        <v>168</v>
      </c>
    </row>
    <row r="88" spans="1:9" x14ac:dyDescent="0.25">
      <c r="B88" s="26" t="s">
        <v>21</v>
      </c>
      <c r="C88" s="29">
        <f>C86-C87</f>
        <v>880</v>
      </c>
      <c r="E88" s="32">
        <v>44754</v>
      </c>
      <c r="F88" s="24" t="s">
        <v>70</v>
      </c>
      <c r="G88" s="24" t="s">
        <v>69</v>
      </c>
      <c r="H88" s="33">
        <v>230</v>
      </c>
      <c r="I88" s="33">
        <f>H88*0.96</f>
        <v>220.79999999999998</v>
      </c>
    </row>
    <row r="89" spans="1:9" x14ac:dyDescent="0.25">
      <c r="B89" t="s">
        <v>22</v>
      </c>
      <c r="C89" s="30">
        <f>C104</f>
        <v>1201</v>
      </c>
      <c r="E89" s="32">
        <v>44751</v>
      </c>
      <c r="F89" s="24" t="s">
        <v>246</v>
      </c>
      <c r="G89" s="24" t="s">
        <v>247</v>
      </c>
      <c r="H89" s="33">
        <v>300</v>
      </c>
      <c r="I89" s="33">
        <f>H89*0.96</f>
        <v>288</v>
      </c>
    </row>
    <row r="90" spans="1:9" x14ac:dyDescent="0.25">
      <c r="B90" s="42" t="s">
        <v>34</v>
      </c>
      <c r="C90" s="43">
        <f>C88-C89</f>
        <v>-321</v>
      </c>
      <c r="E90" s="32"/>
      <c r="F90" s="24"/>
      <c r="G90" s="24"/>
      <c r="H90" s="33"/>
      <c r="I90" s="33"/>
    </row>
    <row r="91" spans="1:9" x14ac:dyDescent="0.25">
      <c r="B91" s="42"/>
      <c r="C91" s="43"/>
      <c r="E91" s="32"/>
      <c r="F91" s="24"/>
      <c r="G91" s="24"/>
      <c r="H91" s="33"/>
      <c r="I91" s="33"/>
    </row>
    <row r="92" spans="1:9" x14ac:dyDescent="0.25">
      <c r="B92" s="196" t="s">
        <v>22</v>
      </c>
      <c r="C92" s="197"/>
      <c r="E92" s="32"/>
      <c r="F92" s="24"/>
      <c r="G92" s="24"/>
      <c r="H92" s="33"/>
      <c r="I92" s="33"/>
    </row>
    <row r="93" spans="1:9" x14ac:dyDescent="0.25">
      <c r="B93" s="88" t="s">
        <v>240</v>
      </c>
      <c r="C93" s="53">
        <v>160</v>
      </c>
      <c r="E93" s="32"/>
      <c r="F93" s="24"/>
      <c r="G93" s="24"/>
      <c r="H93" s="33"/>
      <c r="I93" s="33"/>
    </row>
    <row r="94" spans="1:9" x14ac:dyDescent="0.25">
      <c r="B94" s="51" t="s">
        <v>241</v>
      </c>
      <c r="C94" s="53">
        <v>750</v>
      </c>
      <c r="E94" s="32"/>
      <c r="F94" s="24"/>
      <c r="G94" s="24"/>
      <c r="H94" s="33"/>
      <c r="I94" s="33"/>
    </row>
    <row r="95" spans="1:9" x14ac:dyDescent="0.25">
      <c r="B95" s="51" t="s">
        <v>242</v>
      </c>
      <c r="C95" s="53">
        <v>30</v>
      </c>
      <c r="E95" s="32"/>
      <c r="F95" s="24"/>
      <c r="G95" s="24"/>
      <c r="H95" s="33"/>
      <c r="I95" s="33"/>
    </row>
    <row r="96" spans="1:9" x14ac:dyDescent="0.25">
      <c r="B96" s="51" t="s">
        <v>243</v>
      </c>
      <c r="C96" s="53">
        <v>60</v>
      </c>
      <c r="E96" s="190" t="s">
        <v>21</v>
      </c>
      <c r="F96" s="191"/>
      <c r="G96" s="192"/>
      <c r="H96" s="33">
        <f>SUM(H86:H95)</f>
        <v>880</v>
      </c>
      <c r="I96" s="33">
        <f>SUM(I86:I95)</f>
        <v>844.8</v>
      </c>
    </row>
    <row r="97" spans="1:9" x14ac:dyDescent="0.25">
      <c r="B97" s="51" t="s">
        <v>244</v>
      </c>
      <c r="C97" s="53">
        <v>22</v>
      </c>
      <c r="E97" s="36"/>
      <c r="F97" s="36"/>
      <c r="G97" s="36"/>
      <c r="H97" s="37"/>
    </row>
    <row r="98" spans="1:9" x14ac:dyDescent="0.25">
      <c r="B98" s="51" t="s">
        <v>193</v>
      </c>
      <c r="C98" s="53">
        <v>15</v>
      </c>
    </row>
    <row r="99" spans="1:9" x14ac:dyDescent="0.25">
      <c r="B99" s="51" t="s">
        <v>252</v>
      </c>
      <c r="C99" s="53">
        <v>45</v>
      </c>
    </row>
    <row r="100" spans="1:9" x14ac:dyDescent="0.25">
      <c r="B100" s="51" t="s">
        <v>250</v>
      </c>
      <c r="C100" s="53">
        <v>31</v>
      </c>
    </row>
    <row r="101" spans="1:9" x14ac:dyDescent="0.25">
      <c r="B101" s="51" t="s">
        <v>256</v>
      </c>
      <c r="C101" s="53">
        <v>22</v>
      </c>
    </row>
    <row r="102" spans="1:9" x14ac:dyDescent="0.25">
      <c r="B102" s="91" t="s">
        <v>259</v>
      </c>
      <c r="C102" s="53">
        <v>36</v>
      </c>
    </row>
    <row r="103" spans="1:9" x14ac:dyDescent="0.25">
      <c r="B103" s="51" t="s">
        <v>249</v>
      </c>
      <c r="C103" s="53">
        <v>30</v>
      </c>
    </row>
    <row r="104" spans="1:9" x14ac:dyDescent="0.25">
      <c r="B104" s="25" t="s">
        <v>33</v>
      </c>
      <c r="C104" s="35">
        <f>SUM(C93:C103)</f>
        <v>1201</v>
      </c>
    </row>
    <row r="106" spans="1:9" x14ac:dyDescent="0.25">
      <c r="B106" s="199" t="s">
        <v>248</v>
      </c>
      <c r="C106" s="199"/>
    </row>
    <row r="107" spans="1:9" x14ac:dyDescent="0.25">
      <c r="B107" s="24" t="s">
        <v>3</v>
      </c>
      <c r="C107" s="24" t="s">
        <v>38</v>
      </c>
      <c r="D107" t="s">
        <v>425</v>
      </c>
    </row>
    <row r="108" spans="1:9" x14ac:dyDescent="0.25">
      <c r="B108" s="32">
        <v>44780</v>
      </c>
      <c r="C108" s="56">
        <f>C67</f>
        <v>563.8599999999999</v>
      </c>
    </row>
    <row r="109" spans="1:9" x14ac:dyDescent="0.25">
      <c r="B109" s="32">
        <v>44796</v>
      </c>
      <c r="C109" s="56">
        <f>C90</f>
        <v>-321</v>
      </c>
    </row>
    <row r="110" spans="1:9" x14ac:dyDescent="0.25">
      <c r="B110" s="32"/>
      <c r="C110" s="56"/>
    </row>
    <row r="111" spans="1:9" x14ac:dyDescent="0.25">
      <c r="B111" s="57" t="s">
        <v>21</v>
      </c>
      <c r="C111" s="123">
        <f>SUM(C108:C110)</f>
        <v>242.8599999999999</v>
      </c>
    </row>
    <row r="112" spans="1:9" x14ac:dyDescent="0.25">
      <c r="A112" s="95"/>
      <c r="B112" s="95"/>
      <c r="C112" s="95"/>
      <c r="D112" s="95"/>
      <c r="E112" s="95"/>
      <c r="F112" s="95"/>
      <c r="G112" s="95"/>
      <c r="H112" s="95"/>
      <c r="I112" s="95"/>
    </row>
    <row r="113" spans="1:10" x14ac:dyDescent="0.25">
      <c r="A113" s="41" t="s">
        <v>329</v>
      </c>
      <c r="B113" s="41"/>
    </row>
    <row r="114" spans="1:10" x14ac:dyDescent="0.25">
      <c r="B114" t="s">
        <v>348</v>
      </c>
      <c r="E114" s="24" t="s">
        <v>3</v>
      </c>
      <c r="F114" s="24" t="s">
        <v>36</v>
      </c>
      <c r="G114" s="24" t="s">
        <v>37</v>
      </c>
      <c r="H114" s="24" t="s">
        <v>38</v>
      </c>
      <c r="I114" s="24" t="s">
        <v>38</v>
      </c>
    </row>
    <row r="115" spans="1:10" x14ac:dyDescent="0.25">
      <c r="B115" s="26" t="s">
        <v>2</v>
      </c>
      <c r="C115" s="29">
        <f>H126</f>
        <v>2969.2999999999997</v>
      </c>
      <c r="E115" s="32">
        <v>44789</v>
      </c>
      <c r="F115" s="24" t="s">
        <v>41</v>
      </c>
      <c r="G115" s="24" t="s">
        <v>69</v>
      </c>
      <c r="H115" s="33">
        <v>150</v>
      </c>
      <c r="I115" s="33">
        <v>150</v>
      </c>
    </row>
    <row r="116" spans="1:10" x14ac:dyDescent="0.25">
      <c r="C116" s="30"/>
      <c r="E116" s="32">
        <v>44777</v>
      </c>
      <c r="F116" s="24" t="s">
        <v>39</v>
      </c>
      <c r="G116" s="24" t="s">
        <v>118</v>
      </c>
      <c r="H116" s="33">
        <v>300</v>
      </c>
      <c r="I116" s="33">
        <f t="shared" ref="I116:I124" si="1">H116*0.96</f>
        <v>288</v>
      </c>
    </row>
    <row r="117" spans="1:10" x14ac:dyDescent="0.25">
      <c r="B117" s="26" t="s">
        <v>21</v>
      </c>
      <c r="C117" s="29">
        <f>C115-C116</f>
        <v>2969.2999999999997</v>
      </c>
      <c r="E117" s="32">
        <v>44780</v>
      </c>
      <c r="F117" s="24" t="s">
        <v>39</v>
      </c>
      <c r="G117" s="24" t="s">
        <v>40</v>
      </c>
      <c r="H117" s="33">
        <v>300</v>
      </c>
      <c r="I117" s="33">
        <f t="shared" si="1"/>
        <v>288</v>
      </c>
    </row>
    <row r="118" spans="1:10" x14ac:dyDescent="0.25">
      <c r="B118" t="s">
        <v>22</v>
      </c>
      <c r="C118" s="30">
        <f>C136</f>
        <v>2251</v>
      </c>
      <c r="E118" s="32">
        <v>44820</v>
      </c>
      <c r="F118" s="24" t="s">
        <v>306</v>
      </c>
      <c r="G118" s="24" t="s">
        <v>129</v>
      </c>
      <c r="H118" s="33">
        <v>170</v>
      </c>
      <c r="I118" s="33">
        <f t="shared" si="1"/>
        <v>163.19999999999999</v>
      </c>
    </row>
    <row r="119" spans="1:10" x14ac:dyDescent="0.25">
      <c r="B119" s="42" t="s">
        <v>34</v>
      </c>
      <c r="C119" s="122">
        <f>C117-C118</f>
        <v>718.29999999999973</v>
      </c>
      <c r="E119" s="32">
        <v>44784</v>
      </c>
      <c r="F119" s="24" t="s">
        <v>314</v>
      </c>
      <c r="G119" s="24" t="s">
        <v>5</v>
      </c>
      <c r="H119" s="33">
        <v>130</v>
      </c>
      <c r="I119" s="33">
        <f t="shared" si="1"/>
        <v>124.8</v>
      </c>
    </row>
    <row r="120" spans="1:10" x14ac:dyDescent="0.25">
      <c r="B120" s="42"/>
      <c r="C120" s="43">
        <f>C119+C111</f>
        <v>961.15999999999963</v>
      </c>
      <c r="E120" s="32">
        <v>44790</v>
      </c>
      <c r="F120" s="24" t="s">
        <v>66</v>
      </c>
      <c r="G120" s="24" t="s">
        <v>315</v>
      </c>
      <c r="H120" s="33">
        <v>200</v>
      </c>
      <c r="I120" s="33">
        <f t="shared" si="1"/>
        <v>192</v>
      </c>
    </row>
    <row r="121" spans="1:10" x14ac:dyDescent="0.25">
      <c r="B121" s="196" t="s">
        <v>22</v>
      </c>
      <c r="C121" s="197"/>
      <c r="E121" s="32">
        <v>44782</v>
      </c>
      <c r="F121" s="24" t="s">
        <v>43</v>
      </c>
      <c r="G121" s="24" t="s">
        <v>112</v>
      </c>
      <c r="H121" s="33">
        <v>220</v>
      </c>
      <c r="I121" s="33">
        <f t="shared" si="1"/>
        <v>211.2</v>
      </c>
    </row>
    <row r="122" spans="1:10" x14ac:dyDescent="0.25">
      <c r="B122" s="88" t="s">
        <v>289</v>
      </c>
      <c r="C122" s="53">
        <v>1040</v>
      </c>
      <c r="E122" s="32" t="s">
        <v>324</v>
      </c>
      <c r="F122" s="24"/>
      <c r="G122" s="24"/>
      <c r="H122" s="33">
        <v>297</v>
      </c>
      <c r="I122" s="119">
        <f t="shared" si="1"/>
        <v>285.12</v>
      </c>
    </row>
    <row r="123" spans="1:10" x14ac:dyDescent="0.25">
      <c r="B123" s="51" t="s">
        <v>290</v>
      </c>
      <c r="C123" s="53">
        <v>250</v>
      </c>
      <c r="E123" s="32" t="s">
        <v>275</v>
      </c>
      <c r="F123" s="24"/>
      <c r="G123" s="24"/>
      <c r="H123" s="119">
        <v>977.1</v>
      </c>
      <c r="I123" s="35">
        <f t="shared" si="1"/>
        <v>938.01599999999996</v>
      </c>
    </row>
    <row r="124" spans="1:10" x14ac:dyDescent="0.25">
      <c r="B124" s="117" t="s">
        <v>291</v>
      </c>
      <c r="C124" s="53">
        <v>31</v>
      </c>
      <c r="E124" s="32" t="s">
        <v>326</v>
      </c>
      <c r="F124" s="24"/>
      <c r="G124" s="24"/>
      <c r="H124" s="120">
        <v>225.2</v>
      </c>
      <c r="I124" s="121">
        <f t="shared" si="1"/>
        <v>216.19199999999998</v>
      </c>
    </row>
    <row r="125" spans="1:10" x14ac:dyDescent="0.25">
      <c r="B125" s="51" t="s">
        <v>292</v>
      </c>
      <c r="C125" s="53">
        <v>22</v>
      </c>
      <c r="E125" s="32"/>
      <c r="F125" s="24"/>
      <c r="G125" s="24"/>
      <c r="H125" s="33"/>
      <c r="I125" s="33"/>
    </row>
    <row r="126" spans="1:10" x14ac:dyDescent="0.25">
      <c r="B126" s="91" t="s">
        <v>293</v>
      </c>
      <c r="C126" s="53">
        <v>16</v>
      </c>
      <c r="E126" s="190" t="s">
        <v>21</v>
      </c>
      <c r="F126" s="191"/>
      <c r="G126" s="192"/>
      <c r="H126" s="33">
        <f>SUM(H115:H125)</f>
        <v>2969.2999999999997</v>
      </c>
      <c r="I126" s="33">
        <f>SUM(I115:I125)</f>
        <v>2856.5280000000002</v>
      </c>
    </row>
    <row r="127" spans="1:10" ht="15.75" thickBot="1" x14ac:dyDescent="0.3">
      <c r="B127" s="51" t="s">
        <v>141</v>
      </c>
      <c r="C127" s="53">
        <v>11</v>
      </c>
      <c r="E127" s="36"/>
      <c r="F127" s="36"/>
      <c r="G127" s="36"/>
      <c r="H127" s="37"/>
    </row>
    <row r="128" spans="1:10" ht="14.25" customHeight="1" thickBot="1" x14ac:dyDescent="0.3">
      <c r="B128" s="51" t="s">
        <v>294</v>
      </c>
      <c r="C128" s="53">
        <v>20</v>
      </c>
      <c r="G128" s="1" t="s">
        <v>3</v>
      </c>
      <c r="H128" s="2" t="s">
        <v>4</v>
      </c>
      <c r="I128" s="3" t="s">
        <v>5</v>
      </c>
      <c r="J128" s="6" t="s">
        <v>10</v>
      </c>
    </row>
    <row r="129" spans="2:10" x14ac:dyDescent="0.25">
      <c r="B129" s="51" t="s">
        <v>255</v>
      </c>
      <c r="C129" s="53">
        <v>10</v>
      </c>
      <c r="G129" s="7">
        <v>44755</v>
      </c>
      <c r="H129" s="8" t="s">
        <v>11</v>
      </c>
      <c r="I129" s="9" t="s">
        <v>15</v>
      </c>
      <c r="J129" s="13">
        <v>148.5</v>
      </c>
    </row>
    <row r="130" spans="2:10" x14ac:dyDescent="0.25">
      <c r="B130" s="88" t="s">
        <v>295</v>
      </c>
      <c r="C130" s="53">
        <v>80</v>
      </c>
      <c r="G130" s="14">
        <v>44760</v>
      </c>
      <c r="H130" s="15" t="s">
        <v>11</v>
      </c>
      <c r="I130" s="16" t="s">
        <v>15</v>
      </c>
      <c r="J130" s="20">
        <v>148.5</v>
      </c>
    </row>
    <row r="131" spans="2:10" x14ac:dyDescent="0.25">
      <c r="B131" s="88" t="s">
        <v>277</v>
      </c>
      <c r="C131" s="53">
        <v>61</v>
      </c>
      <c r="G131" s="14"/>
      <c r="H131" s="15"/>
      <c r="I131" s="16"/>
      <c r="J131" s="49"/>
    </row>
    <row r="132" spans="2:10" ht="15.75" thickBot="1" x14ac:dyDescent="0.3">
      <c r="B132" s="91" t="s">
        <v>296</v>
      </c>
      <c r="C132" s="53">
        <v>150</v>
      </c>
      <c r="G132" s="21"/>
      <c r="H132" s="15"/>
      <c r="I132" s="18"/>
      <c r="J132" s="22" t="s">
        <v>322</v>
      </c>
    </row>
    <row r="133" spans="2:10" ht="15.75" thickBot="1" x14ac:dyDescent="0.3">
      <c r="B133" s="91" t="s">
        <v>347</v>
      </c>
      <c r="C133" s="53">
        <v>350</v>
      </c>
      <c r="G133" s="83"/>
      <c r="H133" s="84"/>
      <c r="I133" s="55"/>
      <c r="J133" s="89"/>
    </row>
    <row r="134" spans="2:10" ht="18.75" customHeight="1" thickBot="1" x14ac:dyDescent="0.3">
      <c r="B134" s="91" t="s">
        <v>345</v>
      </c>
      <c r="C134" s="53">
        <v>40</v>
      </c>
      <c r="E134" s="83"/>
      <c r="F134" s="84"/>
      <c r="G134" s="1" t="s">
        <v>3</v>
      </c>
      <c r="H134" s="2" t="s">
        <v>4</v>
      </c>
      <c r="I134" s="3" t="s">
        <v>5</v>
      </c>
      <c r="J134" s="6" t="s">
        <v>10</v>
      </c>
    </row>
    <row r="135" spans="2:10" x14ac:dyDescent="0.25">
      <c r="B135" s="51" t="s">
        <v>316</v>
      </c>
      <c r="C135" s="53">
        <v>170</v>
      </c>
      <c r="G135" s="7">
        <v>44765</v>
      </c>
      <c r="H135" s="8" t="s">
        <v>11</v>
      </c>
      <c r="I135" s="9" t="s">
        <v>16</v>
      </c>
      <c r="J135" s="13">
        <v>173.25</v>
      </c>
    </row>
    <row r="136" spans="2:10" ht="18" customHeight="1" x14ac:dyDescent="0.25">
      <c r="B136" s="25" t="s">
        <v>33</v>
      </c>
      <c r="C136" s="35">
        <f>SUM(C122:C135)</f>
        <v>2251</v>
      </c>
      <c r="G136" s="14">
        <v>44767</v>
      </c>
      <c r="H136" s="15" t="s">
        <v>11</v>
      </c>
      <c r="I136" s="16" t="s">
        <v>325</v>
      </c>
      <c r="J136" s="20">
        <v>608.85</v>
      </c>
    </row>
    <row r="137" spans="2:10" x14ac:dyDescent="0.25">
      <c r="G137" s="14">
        <v>44768</v>
      </c>
      <c r="H137" s="15" t="s">
        <v>11</v>
      </c>
      <c r="I137" s="16" t="s">
        <v>15</v>
      </c>
      <c r="J137" s="20">
        <v>148.5</v>
      </c>
    </row>
    <row r="138" spans="2:10" x14ac:dyDescent="0.25">
      <c r="B138" s="199" t="s">
        <v>248</v>
      </c>
      <c r="C138" s="199"/>
      <c r="G138" s="14">
        <v>44770</v>
      </c>
      <c r="H138" s="15" t="s">
        <v>11</v>
      </c>
      <c r="I138" s="16" t="s">
        <v>16</v>
      </c>
      <c r="J138" s="20">
        <v>173.25</v>
      </c>
    </row>
    <row r="139" spans="2:10" x14ac:dyDescent="0.25">
      <c r="B139" s="24" t="s">
        <v>3</v>
      </c>
      <c r="C139" s="24" t="s">
        <v>38</v>
      </c>
      <c r="G139" s="14">
        <v>44771</v>
      </c>
      <c r="H139" s="15" t="s">
        <v>11</v>
      </c>
      <c r="I139" s="16" t="s">
        <v>16</v>
      </c>
      <c r="J139" s="20">
        <v>173.25</v>
      </c>
    </row>
    <row r="140" spans="2:10" ht="15.75" thickBot="1" x14ac:dyDescent="0.3">
      <c r="B140" s="32">
        <v>44780</v>
      </c>
      <c r="C140" s="56">
        <f>C67</f>
        <v>563.8599999999999</v>
      </c>
      <c r="G140" s="21"/>
      <c r="H140" s="15"/>
      <c r="I140" s="18"/>
      <c r="J140" s="22" t="s">
        <v>323</v>
      </c>
    </row>
    <row r="141" spans="2:10" ht="15.75" thickBot="1" x14ac:dyDescent="0.3">
      <c r="B141" s="32">
        <v>44796</v>
      </c>
      <c r="C141" s="56">
        <f>C111</f>
        <v>242.8599999999999</v>
      </c>
    </row>
    <row r="142" spans="2:10" ht="18.75" customHeight="1" thickBot="1" x14ac:dyDescent="0.3">
      <c r="B142" s="32">
        <v>44831</v>
      </c>
      <c r="C142" s="56">
        <f>C120</f>
        <v>961.15999999999963</v>
      </c>
      <c r="G142" s="1" t="s">
        <v>3</v>
      </c>
      <c r="H142" s="2" t="s">
        <v>4</v>
      </c>
      <c r="I142" s="3" t="s">
        <v>5</v>
      </c>
      <c r="J142" s="6" t="s">
        <v>10</v>
      </c>
    </row>
    <row r="143" spans="2:10" ht="18.75" customHeight="1" x14ac:dyDescent="0.25">
      <c r="B143" s="32" t="s">
        <v>349</v>
      </c>
      <c r="C143" s="56">
        <v>-1199</v>
      </c>
      <c r="D143" t="s">
        <v>425</v>
      </c>
      <c r="G143" s="7">
        <v>44777</v>
      </c>
      <c r="H143" s="8" t="s">
        <v>11</v>
      </c>
      <c r="I143" s="9" t="s">
        <v>327</v>
      </c>
      <c r="J143" s="13">
        <v>237.6</v>
      </c>
    </row>
    <row r="144" spans="2:10" x14ac:dyDescent="0.25">
      <c r="B144" s="57" t="s">
        <v>21</v>
      </c>
      <c r="C144" s="123">
        <f>SUM(C140:C143)</f>
        <v>568.87999999999943</v>
      </c>
      <c r="G144" s="14">
        <v>44783</v>
      </c>
      <c r="H144" s="15" t="s">
        <v>11</v>
      </c>
      <c r="I144" s="16" t="s">
        <v>327</v>
      </c>
      <c r="J144" s="20">
        <v>237.6</v>
      </c>
    </row>
    <row r="145" spans="1:14" ht="18.75" customHeight="1" thickBot="1" x14ac:dyDescent="0.3">
      <c r="G145" s="21"/>
      <c r="H145" s="15"/>
      <c r="I145" s="18"/>
      <c r="J145" s="22" t="s">
        <v>328</v>
      </c>
    </row>
    <row r="146" spans="1:14" ht="28.5" x14ac:dyDescent="0.45">
      <c r="B146" s="124" t="s">
        <v>350</v>
      </c>
      <c r="C146" s="125"/>
      <c r="D146" s="125"/>
    </row>
    <row r="147" spans="1:14" x14ac:dyDescent="0.25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</row>
    <row r="148" spans="1:14" x14ac:dyDescent="0.25">
      <c r="A148" s="41"/>
      <c r="B148" s="41" t="s">
        <v>391</v>
      </c>
    </row>
    <row r="149" spans="1:14" x14ac:dyDescent="0.25">
      <c r="E149" s="24" t="s">
        <v>3</v>
      </c>
      <c r="F149" s="24" t="s">
        <v>36</v>
      </c>
      <c r="G149" s="24" t="s">
        <v>37</v>
      </c>
      <c r="H149" s="24" t="s">
        <v>38</v>
      </c>
      <c r="I149" s="24" t="s">
        <v>38</v>
      </c>
    </row>
    <row r="150" spans="1:14" x14ac:dyDescent="0.25">
      <c r="B150" s="26" t="s">
        <v>2</v>
      </c>
      <c r="C150" s="29">
        <f>I160</f>
        <v>2524.6000000000004</v>
      </c>
      <c r="E150" s="32">
        <v>44797</v>
      </c>
      <c r="F150" s="24" t="s">
        <v>43</v>
      </c>
      <c r="G150" s="24" t="s">
        <v>42</v>
      </c>
      <c r="H150" s="33">
        <v>170</v>
      </c>
      <c r="I150" s="33">
        <f>H150*0.96</f>
        <v>163.19999999999999</v>
      </c>
    </row>
    <row r="151" spans="1:14" x14ac:dyDescent="0.25">
      <c r="C151" s="30"/>
      <c r="E151" s="32">
        <v>44807</v>
      </c>
      <c r="F151" s="24" t="s">
        <v>43</v>
      </c>
      <c r="G151" s="24" t="s">
        <v>42</v>
      </c>
      <c r="H151" s="33">
        <v>170</v>
      </c>
      <c r="I151" s="33">
        <f>H151*0.96</f>
        <v>163.19999999999999</v>
      </c>
    </row>
    <row r="152" spans="1:14" x14ac:dyDescent="0.25">
      <c r="B152" s="26" t="s">
        <v>21</v>
      </c>
      <c r="C152" s="29">
        <f>C150-C151</f>
        <v>2524.6000000000004</v>
      </c>
      <c r="E152" s="32" t="s">
        <v>387</v>
      </c>
      <c r="F152" s="24"/>
      <c r="G152" s="24"/>
      <c r="H152" s="33"/>
      <c r="I152" s="33">
        <v>841</v>
      </c>
    </row>
    <row r="153" spans="1:14" x14ac:dyDescent="0.25">
      <c r="B153" t="s">
        <v>22</v>
      </c>
      <c r="C153" s="30">
        <f>C170</f>
        <v>2531</v>
      </c>
      <c r="E153" s="32" t="s">
        <v>381</v>
      </c>
      <c r="F153" s="24"/>
      <c r="G153" s="24"/>
      <c r="H153" s="33"/>
      <c r="I153" s="33">
        <v>456</v>
      </c>
    </row>
    <row r="154" spans="1:14" x14ac:dyDescent="0.25">
      <c r="B154" s="42" t="s">
        <v>34</v>
      </c>
      <c r="C154" s="31">
        <f>C152-C153</f>
        <v>-6.3999999999996362</v>
      </c>
      <c r="E154" s="32">
        <v>44811</v>
      </c>
      <c r="F154" s="24" t="s">
        <v>43</v>
      </c>
      <c r="G154" s="24" t="s">
        <v>42</v>
      </c>
      <c r="H154" s="33">
        <v>170</v>
      </c>
      <c r="I154" s="33">
        <f>H154*0.96</f>
        <v>163.19999999999999</v>
      </c>
    </row>
    <row r="155" spans="1:14" x14ac:dyDescent="0.25">
      <c r="B155" s="42"/>
      <c r="C155" s="43"/>
      <c r="E155" s="32">
        <v>44816</v>
      </c>
      <c r="F155" s="24" t="s">
        <v>115</v>
      </c>
      <c r="G155" s="24" t="s">
        <v>118</v>
      </c>
      <c r="H155" s="33">
        <v>300</v>
      </c>
      <c r="I155" s="33">
        <f>H155*0.96</f>
        <v>288</v>
      </c>
    </row>
    <row r="156" spans="1:14" x14ac:dyDescent="0.25">
      <c r="B156" s="196" t="s">
        <v>22</v>
      </c>
      <c r="C156" s="197"/>
      <c r="E156" s="32">
        <v>44830</v>
      </c>
      <c r="F156" s="24" t="s">
        <v>62</v>
      </c>
      <c r="G156" s="24" t="s">
        <v>42</v>
      </c>
      <c r="H156" s="33">
        <v>150</v>
      </c>
      <c r="I156" s="33">
        <v>150</v>
      </c>
    </row>
    <row r="157" spans="1:14" x14ac:dyDescent="0.25">
      <c r="B157" s="88" t="s">
        <v>353</v>
      </c>
      <c r="C157" s="53">
        <v>1040</v>
      </c>
      <c r="E157" s="32">
        <v>44832</v>
      </c>
      <c r="F157" s="24" t="s">
        <v>62</v>
      </c>
      <c r="G157" s="24" t="s">
        <v>42</v>
      </c>
      <c r="H157" s="33">
        <v>150</v>
      </c>
      <c r="I157" s="33">
        <v>150</v>
      </c>
    </row>
    <row r="158" spans="1:14" x14ac:dyDescent="0.25">
      <c r="B158" s="51" t="s">
        <v>357</v>
      </c>
      <c r="C158" s="53">
        <v>150</v>
      </c>
      <c r="E158" s="32">
        <v>44865</v>
      </c>
      <c r="F158" s="24" t="s">
        <v>62</v>
      </c>
      <c r="G158" s="24" t="s">
        <v>42</v>
      </c>
      <c r="H158" s="33">
        <v>150</v>
      </c>
      <c r="I158" s="33">
        <v>150</v>
      </c>
      <c r="N158" t="s">
        <v>355</v>
      </c>
    </row>
    <row r="159" spans="1:14" x14ac:dyDescent="0.25">
      <c r="B159" s="51" t="s">
        <v>358</v>
      </c>
      <c r="C159" s="53">
        <v>50</v>
      </c>
      <c r="E159" s="32"/>
      <c r="F159" s="24"/>
      <c r="G159" s="24"/>
      <c r="H159" s="33"/>
      <c r="I159" s="33"/>
    </row>
    <row r="160" spans="1:14" x14ac:dyDescent="0.25">
      <c r="B160" s="51" t="s">
        <v>359</v>
      </c>
      <c r="C160" s="53">
        <v>20</v>
      </c>
      <c r="E160" s="190" t="s">
        <v>21</v>
      </c>
      <c r="F160" s="191"/>
      <c r="G160" s="192"/>
      <c r="H160" s="33">
        <f>SUM(H150:H159)</f>
        <v>1260</v>
      </c>
      <c r="I160" s="33">
        <f>SUM(I150:I159)</f>
        <v>2524.6000000000004</v>
      </c>
    </row>
    <row r="161" spans="1:9" x14ac:dyDescent="0.25">
      <c r="B161" s="51" t="s">
        <v>360</v>
      </c>
      <c r="C161" s="53">
        <v>10</v>
      </c>
      <c r="E161" s="36"/>
      <c r="F161" s="36"/>
      <c r="G161" s="36"/>
      <c r="H161" s="37"/>
    </row>
    <row r="162" spans="1:9" ht="17.25" customHeight="1" x14ac:dyDescent="0.25">
      <c r="B162" s="51" t="s">
        <v>361</v>
      </c>
      <c r="C162" s="53">
        <v>22</v>
      </c>
    </row>
    <row r="163" spans="1:9" x14ac:dyDescent="0.25">
      <c r="B163" s="51" t="s">
        <v>361</v>
      </c>
      <c r="C163" s="53">
        <v>8</v>
      </c>
    </row>
    <row r="164" spans="1:9" x14ac:dyDescent="0.25">
      <c r="B164" s="51" t="s">
        <v>362</v>
      </c>
      <c r="C164" s="53">
        <v>11</v>
      </c>
    </row>
    <row r="165" spans="1:9" x14ac:dyDescent="0.25">
      <c r="B165" s="51" t="s">
        <v>394</v>
      </c>
      <c r="C165" s="53">
        <v>80</v>
      </c>
      <c r="E165" s="23"/>
    </row>
    <row r="166" spans="1:9" x14ac:dyDescent="0.25">
      <c r="B166" s="91" t="s">
        <v>396</v>
      </c>
      <c r="C166" s="53">
        <v>30</v>
      </c>
    </row>
    <row r="167" spans="1:9" x14ac:dyDescent="0.25">
      <c r="B167" s="91" t="s">
        <v>397</v>
      </c>
      <c r="C167" s="53">
        <v>15</v>
      </c>
    </row>
    <row r="168" spans="1:9" x14ac:dyDescent="0.25">
      <c r="B168" s="91" t="s">
        <v>426</v>
      </c>
      <c r="C168" s="53">
        <v>140</v>
      </c>
    </row>
    <row r="169" spans="1:9" x14ac:dyDescent="0.25">
      <c r="B169" s="51" t="s">
        <v>398</v>
      </c>
      <c r="C169" s="53">
        <v>955</v>
      </c>
      <c r="D169" t="s">
        <v>425</v>
      </c>
    </row>
    <row r="170" spans="1:9" x14ac:dyDescent="0.25">
      <c r="B170" s="25" t="s">
        <v>33</v>
      </c>
      <c r="C170" s="35">
        <f>SUM(C157:C169)</f>
        <v>2531</v>
      </c>
    </row>
    <row r="171" spans="1:9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x14ac:dyDescent="0.25">
      <c r="B172" s="41" t="s">
        <v>524</v>
      </c>
    </row>
    <row r="173" spans="1:9" x14ac:dyDescent="0.25">
      <c r="E173" s="24" t="s">
        <v>3</v>
      </c>
      <c r="F173" s="24" t="s">
        <v>36</v>
      </c>
      <c r="G173" s="24" t="s">
        <v>37</v>
      </c>
      <c r="H173" s="24" t="s">
        <v>38</v>
      </c>
      <c r="I173" s="24" t="s">
        <v>38</v>
      </c>
    </row>
    <row r="174" spans="1:9" x14ac:dyDescent="0.25">
      <c r="B174" s="26" t="s">
        <v>2</v>
      </c>
      <c r="C174" s="29">
        <f>I189</f>
        <v>2640.4000000000005</v>
      </c>
      <c r="E174" s="32">
        <v>44833</v>
      </c>
      <c r="F174" s="24" t="s">
        <v>70</v>
      </c>
      <c r="G174" s="24" t="s">
        <v>16</v>
      </c>
      <c r="H174" s="33">
        <v>190</v>
      </c>
      <c r="I174" s="33">
        <v>190</v>
      </c>
    </row>
    <row r="175" spans="1:9" x14ac:dyDescent="0.25">
      <c r="C175" s="30"/>
      <c r="E175" s="32">
        <v>44824</v>
      </c>
      <c r="F175" s="24" t="s">
        <v>79</v>
      </c>
      <c r="G175" s="24" t="s">
        <v>16</v>
      </c>
      <c r="H175" s="33">
        <v>170</v>
      </c>
      <c r="I175" s="33">
        <f>H175*0.96</f>
        <v>163.19999999999999</v>
      </c>
    </row>
    <row r="176" spans="1:9" x14ac:dyDescent="0.25">
      <c r="B176" s="26" t="s">
        <v>21</v>
      </c>
      <c r="C176" s="29">
        <f>C174-C175</f>
        <v>2640.4000000000005</v>
      </c>
      <c r="E176" s="32">
        <v>44826</v>
      </c>
      <c r="F176" s="24" t="s">
        <v>79</v>
      </c>
      <c r="G176" s="24" t="s">
        <v>16</v>
      </c>
      <c r="H176" s="33">
        <v>170</v>
      </c>
      <c r="I176" s="33">
        <f>H176*0.96</f>
        <v>163.19999999999999</v>
      </c>
    </row>
    <row r="177" spans="2:9" x14ac:dyDescent="0.25">
      <c r="B177" t="s">
        <v>22</v>
      </c>
      <c r="C177" s="30">
        <f>C199</f>
        <v>4153</v>
      </c>
      <c r="E177" s="32">
        <v>44838</v>
      </c>
      <c r="F177" s="24" t="s">
        <v>79</v>
      </c>
      <c r="G177" s="24" t="s">
        <v>108</v>
      </c>
      <c r="H177" s="33">
        <v>225</v>
      </c>
      <c r="I177" s="33">
        <f>H177*0.96</f>
        <v>216</v>
      </c>
    </row>
    <row r="178" spans="2:9" x14ac:dyDescent="0.25">
      <c r="B178" s="42" t="s">
        <v>34</v>
      </c>
      <c r="C178" s="31">
        <f>C176-C177</f>
        <v>-1512.5999999999995</v>
      </c>
      <c r="E178" s="32">
        <v>44846</v>
      </c>
      <c r="F178" s="24" t="s">
        <v>79</v>
      </c>
      <c r="G178" s="24" t="s">
        <v>77</v>
      </c>
      <c r="H178" s="33">
        <v>225</v>
      </c>
      <c r="I178" s="33">
        <f>H178*0.96</f>
        <v>216</v>
      </c>
    </row>
    <row r="179" spans="2:9" x14ac:dyDescent="0.25">
      <c r="B179" s="42"/>
      <c r="C179" s="43"/>
      <c r="E179" s="32">
        <v>44835</v>
      </c>
      <c r="F179" s="24" t="s">
        <v>70</v>
      </c>
      <c r="G179" s="24" t="s">
        <v>69</v>
      </c>
      <c r="H179" s="33">
        <v>170</v>
      </c>
      <c r="I179" s="33">
        <v>170</v>
      </c>
    </row>
    <row r="180" spans="2:9" x14ac:dyDescent="0.25">
      <c r="B180" s="196" t="s">
        <v>22</v>
      </c>
      <c r="C180" s="197"/>
      <c r="E180" s="32">
        <v>44867</v>
      </c>
      <c r="F180" s="24" t="s">
        <v>41</v>
      </c>
      <c r="G180" s="24" t="s">
        <v>42</v>
      </c>
      <c r="H180" s="33">
        <v>150</v>
      </c>
      <c r="I180" s="33">
        <v>150</v>
      </c>
    </row>
    <row r="181" spans="2:9" x14ac:dyDescent="0.25">
      <c r="B181" s="88" t="s">
        <v>443</v>
      </c>
      <c r="C181" s="53">
        <v>1040</v>
      </c>
      <c r="E181" s="32">
        <v>44869</v>
      </c>
      <c r="F181" s="24" t="s">
        <v>41</v>
      </c>
      <c r="G181" s="24" t="s">
        <v>42</v>
      </c>
      <c r="H181" s="33">
        <v>150</v>
      </c>
      <c r="I181" s="33">
        <v>150</v>
      </c>
    </row>
    <row r="182" spans="2:9" x14ac:dyDescent="0.25">
      <c r="B182" s="51" t="s">
        <v>357</v>
      </c>
      <c r="C182" s="53">
        <v>150</v>
      </c>
      <c r="E182" s="32">
        <v>44872</v>
      </c>
      <c r="F182" s="24" t="s">
        <v>41</v>
      </c>
      <c r="G182" s="24" t="s">
        <v>42</v>
      </c>
      <c r="H182" s="33">
        <v>150</v>
      </c>
      <c r="I182" s="33">
        <v>150</v>
      </c>
    </row>
    <row r="183" spans="2:9" x14ac:dyDescent="0.25">
      <c r="B183" s="51" t="s">
        <v>444</v>
      </c>
      <c r="C183" s="53">
        <v>50</v>
      </c>
      <c r="E183" s="32" t="s">
        <v>513</v>
      </c>
      <c r="F183" s="24"/>
      <c r="G183" s="24"/>
      <c r="H183" s="33">
        <v>170</v>
      </c>
      <c r="I183" s="33">
        <v>170</v>
      </c>
    </row>
    <row r="184" spans="2:9" x14ac:dyDescent="0.25">
      <c r="B184" s="51" t="s">
        <v>245</v>
      </c>
      <c r="C184" s="53">
        <v>20</v>
      </c>
      <c r="E184" s="32">
        <v>44855</v>
      </c>
      <c r="F184" s="24" t="s">
        <v>54</v>
      </c>
      <c r="G184" s="24" t="s">
        <v>42</v>
      </c>
      <c r="H184" s="33">
        <v>220</v>
      </c>
      <c r="I184" s="33">
        <f>H184*0.96</f>
        <v>211.2</v>
      </c>
    </row>
    <row r="185" spans="2:9" x14ac:dyDescent="0.25">
      <c r="B185" s="51" t="s">
        <v>87</v>
      </c>
      <c r="C185" s="53">
        <v>10</v>
      </c>
      <c r="E185" s="32">
        <v>44825</v>
      </c>
      <c r="F185" s="24" t="s">
        <v>41</v>
      </c>
      <c r="G185" s="24" t="s">
        <v>42</v>
      </c>
      <c r="H185" s="33">
        <v>150</v>
      </c>
      <c r="I185" s="33">
        <v>150</v>
      </c>
    </row>
    <row r="186" spans="2:9" x14ac:dyDescent="0.25">
      <c r="B186" s="51" t="s">
        <v>445</v>
      </c>
      <c r="C186" s="53">
        <v>22</v>
      </c>
      <c r="E186" s="32">
        <v>44827</v>
      </c>
      <c r="F186" s="24" t="s">
        <v>41</v>
      </c>
      <c r="G186" s="24" t="s">
        <v>42</v>
      </c>
      <c r="H186" s="33">
        <v>150</v>
      </c>
      <c r="I186" s="33">
        <v>150</v>
      </c>
    </row>
    <row r="187" spans="2:9" x14ac:dyDescent="0.25">
      <c r="B187" s="51" t="s">
        <v>445</v>
      </c>
      <c r="C187" s="53">
        <v>8</v>
      </c>
      <c r="E187" s="32">
        <v>44874</v>
      </c>
      <c r="F187" s="24" t="s">
        <v>43</v>
      </c>
      <c r="G187" s="24" t="s">
        <v>112</v>
      </c>
      <c r="H187" s="33">
        <v>230</v>
      </c>
      <c r="I187" s="33">
        <f>H187*0.96</f>
        <v>220.79999999999998</v>
      </c>
    </row>
    <row r="188" spans="2:9" x14ac:dyDescent="0.25">
      <c r="B188" s="51" t="s">
        <v>446</v>
      </c>
      <c r="C188" s="53">
        <v>30</v>
      </c>
      <c r="E188" s="32">
        <v>44842</v>
      </c>
      <c r="F188" s="24" t="s">
        <v>70</v>
      </c>
      <c r="G188" s="24" t="s">
        <v>69</v>
      </c>
      <c r="H188" s="33">
        <v>170</v>
      </c>
      <c r="I188" s="33">
        <v>170</v>
      </c>
    </row>
    <row r="189" spans="2:9" x14ac:dyDescent="0.25">
      <c r="B189" s="51" t="s">
        <v>447</v>
      </c>
      <c r="C189" s="53">
        <v>160</v>
      </c>
      <c r="E189" s="190" t="s">
        <v>21</v>
      </c>
      <c r="F189" s="191"/>
      <c r="G189" s="192"/>
      <c r="H189" s="33">
        <f>SUM(H174:H188)</f>
        <v>2690</v>
      </c>
      <c r="I189" s="33">
        <f>SUM(I174:I188)</f>
        <v>2640.4000000000005</v>
      </c>
    </row>
    <row r="190" spans="2:9" x14ac:dyDescent="0.25">
      <c r="B190" s="91" t="s">
        <v>242</v>
      </c>
      <c r="C190" s="53">
        <v>30</v>
      </c>
      <c r="E190" s="36"/>
      <c r="F190" s="36"/>
      <c r="G190" s="36"/>
      <c r="H190" s="37"/>
    </row>
    <row r="191" spans="2:9" x14ac:dyDescent="0.25">
      <c r="B191" s="91" t="s">
        <v>478</v>
      </c>
      <c r="C191" s="53">
        <v>179</v>
      </c>
    </row>
    <row r="192" spans="2:9" x14ac:dyDescent="0.25">
      <c r="B192" s="91" t="s">
        <v>479</v>
      </c>
      <c r="C192" s="53">
        <v>179</v>
      </c>
    </row>
    <row r="193" spans="1:20" x14ac:dyDescent="0.25">
      <c r="B193" s="91" t="s">
        <v>505</v>
      </c>
      <c r="C193" s="53">
        <v>948</v>
      </c>
    </row>
    <row r="194" spans="1:20" ht="3" customHeight="1" x14ac:dyDescent="0.25">
      <c r="B194" s="91" t="s">
        <v>511</v>
      </c>
      <c r="C194" s="53">
        <v>82</v>
      </c>
      <c r="E194" s="23"/>
    </row>
    <row r="195" spans="1:20" hidden="1" x14ac:dyDescent="0.25">
      <c r="B195" s="91" t="s">
        <v>512</v>
      </c>
      <c r="C195" s="53">
        <v>1040</v>
      </c>
    </row>
    <row r="196" spans="1:20" x14ac:dyDescent="0.25">
      <c r="B196" s="91" t="s">
        <v>522</v>
      </c>
      <c r="C196" s="53">
        <v>180</v>
      </c>
    </row>
    <row r="197" spans="1:20" x14ac:dyDescent="0.25">
      <c r="B197" s="91" t="s">
        <v>523</v>
      </c>
      <c r="C197" s="53">
        <v>25</v>
      </c>
    </row>
    <row r="198" spans="1:20" x14ac:dyDescent="0.25">
      <c r="B198" s="51"/>
      <c r="C198" s="53"/>
      <c r="F198" s="198" t="s">
        <v>95</v>
      </c>
      <c r="G198" s="198"/>
    </row>
    <row r="199" spans="1:20" x14ac:dyDescent="0.25">
      <c r="B199" s="25" t="s">
        <v>33</v>
      </c>
      <c r="C199" s="35">
        <f>SUM(C181:C198)</f>
        <v>4153</v>
      </c>
    </row>
    <row r="200" spans="1:20" x14ac:dyDescent="0.25">
      <c r="A200" s="95"/>
      <c r="B200" s="95"/>
      <c r="C200" s="95"/>
      <c r="D200" s="95"/>
      <c r="E200" s="95"/>
      <c r="F200" s="95"/>
      <c r="G200" s="95"/>
      <c r="H200" s="95"/>
    </row>
    <row r="201" spans="1:20" x14ac:dyDescent="0.25">
      <c r="B201" s="41" t="s">
        <v>601</v>
      </c>
      <c r="O201" s="24" t="s">
        <v>3</v>
      </c>
      <c r="P201" s="24" t="s">
        <v>602</v>
      </c>
      <c r="Q201" s="24" t="s">
        <v>38</v>
      </c>
      <c r="R201" s="24" t="s">
        <v>21</v>
      </c>
      <c r="S201" s="24"/>
      <c r="T201" s="24"/>
    </row>
    <row r="202" spans="1:20" x14ac:dyDescent="0.25">
      <c r="E202" s="24" t="s">
        <v>3</v>
      </c>
      <c r="F202" s="24" t="s">
        <v>36</v>
      </c>
      <c r="G202" s="24" t="s">
        <v>37</v>
      </c>
      <c r="H202" s="24" t="s">
        <v>38</v>
      </c>
      <c r="I202" s="24" t="s">
        <v>38</v>
      </c>
      <c r="O202" s="24"/>
      <c r="P202" s="24"/>
      <c r="Q202" s="24"/>
      <c r="R202" s="24"/>
      <c r="S202" s="24"/>
      <c r="T202" s="24"/>
    </row>
    <row r="203" spans="1:20" x14ac:dyDescent="0.25">
      <c r="B203" s="26" t="s">
        <v>2</v>
      </c>
      <c r="C203" s="29">
        <f>I217</f>
        <v>2108.56</v>
      </c>
      <c r="E203" s="32" t="s">
        <v>537</v>
      </c>
      <c r="F203" s="24"/>
      <c r="G203" s="24"/>
      <c r="H203" s="33"/>
      <c r="I203" s="33">
        <v>170</v>
      </c>
      <c r="O203" s="24"/>
      <c r="P203" s="24"/>
      <c r="Q203" s="24"/>
      <c r="R203" s="24"/>
      <c r="S203" s="24"/>
      <c r="T203" s="24"/>
    </row>
    <row r="204" spans="1:20" x14ac:dyDescent="0.25">
      <c r="C204" s="30"/>
      <c r="E204" s="32">
        <v>44892</v>
      </c>
      <c r="F204" s="24" t="s">
        <v>39</v>
      </c>
      <c r="G204" s="24" t="s">
        <v>118</v>
      </c>
      <c r="H204" s="33">
        <v>300</v>
      </c>
      <c r="I204" s="33">
        <f>H204*0.96</f>
        <v>288</v>
      </c>
      <c r="O204" s="24"/>
      <c r="P204" s="24"/>
      <c r="Q204" s="24"/>
      <c r="R204" s="24"/>
      <c r="S204" s="24"/>
      <c r="T204" s="24"/>
    </row>
    <row r="205" spans="1:20" x14ac:dyDescent="0.25">
      <c r="B205" s="26" t="s">
        <v>21</v>
      </c>
      <c r="C205" s="29">
        <f>C203-C204</f>
        <v>2108.56</v>
      </c>
      <c r="E205" s="32">
        <v>44876</v>
      </c>
      <c r="F205" s="24" t="s">
        <v>41</v>
      </c>
      <c r="G205" s="24" t="s">
        <v>42</v>
      </c>
      <c r="H205" s="33">
        <v>150</v>
      </c>
      <c r="I205" s="33">
        <v>150</v>
      </c>
      <c r="O205" s="24"/>
      <c r="P205" s="24"/>
      <c r="Q205" s="24"/>
      <c r="R205" s="24"/>
      <c r="S205" s="24"/>
      <c r="T205" s="24"/>
    </row>
    <row r="206" spans="1:20" x14ac:dyDescent="0.25">
      <c r="B206" t="s">
        <v>22</v>
      </c>
      <c r="C206" s="30">
        <f>C228</f>
        <v>7886.1</v>
      </c>
      <c r="E206" s="32">
        <v>44879</v>
      </c>
      <c r="F206" s="24" t="s">
        <v>41</v>
      </c>
      <c r="G206" s="24" t="s">
        <v>42</v>
      </c>
      <c r="H206" s="33">
        <v>150</v>
      </c>
      <c r="I206" s="33">
        <v>150</v>
      </c>
      <c r="O206" s="24"/>
      <c r="P206" s="24"/>
      <c r="Q206" s="24"/>
      <c r="R206" s="24"/>
      <c r="S206" s="24"/>
      <c r="T206" s="24"/>
    </row>
    <row r="207" spans="1:20" x14ac:dyDescent="0.25">
      <c r="B207" s="42" t="s">
        <v>34</v>
      </c>
      <c r="C207" s="31">
        <f>C205-C206</f>
        <v>-5777.5400000000009</v>
      </c>
      <c r="E207" s="32">
        <v>44883</v>
      </c>
      <c r="F207" s="24" t="s">
        <v>41</v>
      </c>
      <c r="G207" s="24" t="s">
        <v>42</v>
      </c>
      <c r="H207" s="33">
        <v>200</v>
      </c>
      <c r="I207" s="33">
        <v>200</v>
      </c>
      <c r="O207" s="24"/>
      <c r="P207" s="24"/>
      <c r="Q207" s="24"/>
      <c r="R207" s="24"/>
      <c r="S207" s="24"/>
      <c r="T207" s="24"/>
    </row>
    <row r="208" spans="1:20" x14ac:dyDescent="0.25">
      <c r="B208" s="42"/>
      <c r="C208" s="43"/>
      <c r="E208" s="32">
        <v>44849</v>
      </c>
      <c r="F208" s="24" t="s">
        <v>70</v>
      </c>
      <c r="G208" s="24" t="s">
        <v>69</v>
      </c>
      <c r="H208" s="33">
        <v>170</v>
      </c>
      <c r="I208" s="33">
        <v>170</v>
      </c>
      <c r="O208" s="24"/>
      <c r="P208" s="24"/>
      <c r="Q208" s="24"/>
      <c r="R208" s="24"/>
      <c r="S208" s="24"/>
      <c r="T208" s="24"/>
    </row>
    <row r="209" spans="2:20" x14ac:dyDescent="0.25">
      <c r="B209" s="196" t="s">
        <v>22</v>
      </c>
      <c r="C209" s="197"/>
      <c r="E209" s="32">
        <v>44854</v>
      </c>
      <c r="F209" s="24" t="s">
        <v>70</v>
      </c>
      <c r="G209" s="24" t="s">
        <v>42</v>
      </c>
      <c r="H209" s="33">
        <v>170</v>
      </c>
      <c r="I209" s="33">
        <v>170</v>
      </c>
      <c r="O209" s="24"/>
      <c r="P209" s="24"/>
      <c r="Q209" s="24"/>
      <c r="R209" s="24"/>
      <c r="S209" s="24"/>
      <c r="T209" s="24"/>
    </row>
    <row r="210" spans="2:20" x14ac:dyDescent="0.25">
      <c r="B210" s="88" t="s">
        <v>525</v>
      </c>
      <c r="C210" s="53">
        <v>1512.6</v>
      </c>
      <c r="E210" s="32">
        <v>44882</v>
      </c>
      <c r="F210" s="24" t="s">
        <v>593</v>
      </c>
      <c r="G210" s="24" t="s">
        <v>594</v>
      </c>
      <c r="H210" s="33">
        <v>147</v>
      </c>
      <c r="I210" s="33">
        <f>H210*0.96</f>
        <v>141.12</v>
      </c>
      <c r="O210" s="24"/>
      <c r="P210" s="24"/>
      <c r="Q210" s="24"/>
      <c r="R210" s="24"/>
      <c r="S210" s="24"/>
      <c r="T210" s="24"/>
    </row>
    <row r="211" spans="2:20" x14ac:dyDescent="0.25">
      <c r="B211" s="51" t="s">
        <v>526</v>
      </c>
      <c r="C211" s="53">
        <v>80</v>
      </c>
      <c r="E211" s="32">
        <v>44864</v>
      </c>
      <c r="F211" s="24" t="s">
        <v>593</v>
      </c>
      <c r="G211" s="24" t="s">
        <v>42</v>
      </c>
      <c r="H211" s="33">
        <v>138</v>
      </c>
      <c r="I211" s="33">
        <f t="shared" ref="I211:I213" si="2">H211*0.96</f>
        <v>132.47999999999999</v>
      </c>
      <c r="O211" s="24"/>
      <c r="P211" s="24"/>
      <c r="Q211" s="24"/>
      <c r="R211" s="24"/>
      <c r="S211" s="24"/>
      <c r="T211" s="24"/>
    </row>
    <row r="212" spans="2:20" x14ac:dyDescent="0.25">
      <c r="B212" s="51" t="s">
        <v>209</v>
      </c>
      <c r="C212" s="53">
        <v>20</v>
      </c>
      <c r="E212" s="32">
        <v>44861</v>
      </c>
      <c r="F212" s="24" t="s">
        <v>593</v>
      </c>
      <c r="G212" s="24" t="s">
        <v>595</v>
      </c>
      <c r="H212" s="33">
        <v>138</v>
      </c>
      <c r="I212" s="33">
        <f t="shared" si="2"/>
        <v>132.47999999999999</v>
      </c>
      <c r="O212" s="24"/>
      <c r="P212" s="24"/>
      <c r="Q212" s="24"/>
      <c r="R212" s="24"/>
      <c r="S212" s="24"/>
      <c r="T212" s="24"/>
    </row>
    <row r="213" spans="2:20" x14ac:dyDescent="0.25">
      <c r="B213" s="51" t="s">
        <v>527</v>
      </c>
      <c r="C213" s="53">
        <v>60</v>
      </c>
      <c r="E213" s="32">
        <v>44858</v>
      </c>
      <c r="F213" s="24" t="s">
        <v>593</v>
      </c>
      <c r="G213" s="24" t="s">
        <v>42</v>
      </c>
      <c r="H213" s="33">
        <v>138</v>
      </c>
      <c r="I213" s="33">
        <f t="shared" si="2"/>
        <v>132.47999999999999</v>
      </c>
      <c r="O213" s="24"/>
      <c r="P213" s="24"/>
      <c r="Q213" s="24"/>
      <c r="R213" s="24"/>
      <c r="S213" s="24"/>
      <c r="T213" s="24"/>
    </row>
    <row r="214" spans="2:20" x14ac:dyDescent="0.25">
      <c r="B214" s="51" t="s">
        <v>528</v>
      </c>
      <c r="C214" s="53">
        <v>80</v>
      </c>
      <c r="E214" s="32"/>
      <c r="F214" s="24" t="s">
        <v>613</v>
      </c>
      <c r="G214" s="24"/>
      <c r="H214" s="33"/>
      <c r="I214" s="33">
        <v>240</v>
      </c>
      <c r="O214" s="24"/>
      <c r="P214" s="24"/>
      <c r="Q214" s="24"/>
      <c r="R214" s="24"/>
      <c r="S214" s="24"/>
      <c r="T214" s="24"/>
    </row>
    <row r="215" spans="2:20" x14ac:dyDescent="0.25">
      <c r="B215" s="51" t="s">
        <v>538</v>
      </c>
      <c r="C215" s="53">
        <v>2203</v>
      </c>
      <c r="E215" s="32"/>
      <c r="F215" s="24" t="s">
        <v>614</v>
      </c>
      <c r="G215" s="24"/>
      <c r="H215" s="33"/>
      <c r="I215" s="33">
        <v>32</v>
      </c>
      <c r="O215" s="24"/>
      <c r="P215" s="24"/>
      <c r="Q215" s="24"/>
      <c r="R215" s="24"/>
      <c r="S215" s="24"/>
      <c r="T215" s="24"/>
    </row>
    <row r="216" spans="2:20" x14ac:dyDescent="0.25">
      <c r="B216" s="51" t="s">
        <v>541</v>
      </c>
      <c r="C216" s="53">
        <v>50</v>
      </c>
      <c r="E216" s="32"/>
      <c r="F216" s="24"/>
      <c r="G216" s="24"/>
      <c r="H216" s="33"/>
      <c r="I216" s="33"/>
      <c r="O216" s="24"/>
      <c r="P216" s="24"/>
      <c r="Q216" s="24"/>
      <c r="R216" s="24"/>
      <c r="S216" s="24"/>
      <c r="T216" s="24"/>
    </row>
    <row r="217" spans="2:20" x14ac:dyDescent="0.25">
      <c r="B217" s="51" t="s">
        <v>558</v>
      </c>
      <c r="C217" s="53">
        <v>170</v>
      </c>
      <c r="E217" s="190" t="s">
        <v>21</v>
      </c>
      <c r="F217" s="191"/>
      <c r="G217" s="192"/>
      <c r="H217" s="33">
        <f>SUM(H203:H216)</f>
        <v>1701</v>
      </c>
      <c r="I217" s="33">
        <f>SUM(I203:I216)</f>
        <v>2108.56</v>
      </c>
      <c r="O217" s="24"/>
      <c r="P217" s="24"/>
      <c r="Q217" s="24"/>
      <c r="R217" s="24"/>
      <c r="S217" s="24"/>
      <c r="T217" s="24"/>
    </row>
    <row r="218" spans="2:20" x14ac:dyDescent="0.25">
      <c r="B218" s="91" t="s">
        <v>597</v>
      </c>
      <c r="C218" s="53">
        <v>20</v>
      </c>
      <c r="E218" s="36"/>
      <c r="F218" s="36"/>
      <c r="G218" s="36"/>
      <c r="H218" s="37"/>
      <c r="O218" s="24"/>
      <c r="P218" s="24"/>
      <c r="Q218" s="24"/>
      <c r="R218" s="24"/>
      <c r="S218" s="24"/>
      <c r="T218" s="24"/>
    </row>
    <row r="219" spans="2:20" x14ac:dyDescent="0.25">
      <c r="B219" s="91" t="s">
        <v>598</v>
      </c>
      <c r="C219" s="53">
        <v>1684</v>
      </c>
    </row>
    <row r="220" spans="2:20" x14ac:dyDescent="0.25">
      <c r="B220" s="91" t="s">
        <v>574</v>
      </c>
      <c r="C220" s="53">
        <v>89.5</v>
      </c>
    </row>
    <row r="221" spans="2:20" x14ac:dyDescent="0.25">
      <c r="B221" s="91" t="s">
        <v>577</v>
      </c>
      <c r="C221" s="53">
        <v>57</v>
      </c>
    </row>
    <row r="222" spans="2:20" x14ac:dyDescent="0.25">
      <c r="B222" s="91" t="s">
        <v>581</v>
      </c>
      <c r="C222" s="53">
        <v>180</v>
      </c>
      <c r="E222" s="23"/>
    </row>
    <row r="223" spans="2:20" x14ac:dyDescent="0.25">
      <c r="B223" s="91" t="s">
        <v>588</v>
      </c>
      <c r="C223" s="53">
        <v>70</v>
      </c>
    </row>
    <row r="224" spans="2:20" x14ac:dyDescent="0.25">
      <c r="B224" s="91" t="s">
        <v>596</v>
      </c>
      <c r="C224" s="53">
        <v>1505</v>
      </c>
    </row>
    <row r="225" spans="1:26" x14ac:dyDescent="0.25">
      <c r="B225" s="91" t="s">
        <v>599</v>
      </c>
      <c r="C225" s="53">
        <v>22</v>
      </c>
    </row>
    <row r="226" spans="1:26" x14ac:dyDescent="0.25">
      <c r="B226" s="91" t="s">
        <v>599</v>
      </c>
      <c r="C226" s="53">
        <v>8</v>
      </c>
    </row>
    <row r="227" spans="1:26" x14ac:dyDescent="0.25">
      <c r="B227" s="51" t="s">
        <v>600</v>
      </c>
      <c r="C227" s="53">
        <v>75</v>
      </c>
    </row>
    <row r="228" spans="1:26" x14ac:dyDescent="0.25">
      <c r="B228" s="25" t="s">
        <v>33</v>
      </c>
      <c r="C228" s="35">
        <f>SUM(C210:C227)</f>
        <v>7886.1</v>
      </c>
      <c r="E228" s="200" t="s">
        <v>95</v>
      </c>
      <c r="F228" s="200"/>
      <c r="G228" s="200"/>
      <c r="H228" s="200"/>
      <c r="I228" s="200"/>
    </row>
    <row r="229" spans="1:26" x14ac:dyDescent="0.25">
      <c r="E229" s="200"/>
      <c r="F229" s="200"/>
      <c r="G229" s="200"/>
      <c r="H229" s="200"/>
      <c r="I229" s="200"/>
    </row>
    <row r="231" spans="1:26" x14ac:dyDescent="0.25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spans="1:26" x14ac:dyDescent="0.25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4" spans="1:26" x14ac:dyDescent="0.25">
      <c r="F234" s="195" t="s">
        <v>14</v>
      </c>
      <c r="G234" s="195"/>
      <c r="H234" s="195"/>
      <c r="I234" s="195"/>
    </row>
    <row r="235" spans="1:26" x14ac:dyDescent="0.25">
      <c r="B235" s="41" t="s">
        <v>677</v>
      </c>
      <c r="F235" s="195"/>
      <c r="G235" s="195"/>
      <c r="H235" s="195"/>
      <c r="I235" s="195"/>
    </row>
    <row r="237" spans="1:26" x14ac:dyDescent="0.25">
      <c r="B237" s="26" t="s">
        <v>616</v>
      </c>
      <c r="C237" s="29">
        <f>I252</f>
        <v>1700</v>
      </c>
      <c r="E237" s="146" t="s">
        <v>3</v>
      </c>
      <c r="F237" s="146" t="s">
        <v>36</v>
      </c>
      <c r="G237" s="146" t="s">
        <v>37</v>
      </c>
      <c r="H237" s="146" t="s">
        <v>38</v>
      </c>
      <c r="I237" s="146" t="s">
        <v>38</v>
      </c>
      <c r="O237" s="146" t="s">
        <v>3</v>
      </c>
      <c r="P237" s="146" t="s">
        <v>602</v>
      </c>
      <c r="Q237" s="146" t="s">
        <v>38</v>
      </c>
      <c r="R237" s="146" t="s">
        <v>603</v>
      </c>
      <c r="S237" s="146" t="s">
        <v>21</v>
      </c>
      <c r="T237" s="24"/>
    </row>
    <row r="238" spans="1:26" x14ac:dyDescent="0.25">
      <c r="C238" s="30"/>
      <c r="E238" s="32">
        <v>44856</v>
      </c>
      <c r="F238" s="24" t="s">
        <v>625</v>
      </c>
      <c r="G238" s="24" t="s">
        <v>137</v>
      </c>
      <c r="H238" s="33"/>
      <c r="I238" s="33">
        <v>170</v>
      </c>
      <c r="O238" s="24"/>
      <c r="P238" s="24"/>
      <c r="Q238" s="24"/>
      <c r="R238" s="24"/>
      <c r="S238" s="24"/>
      <c r="T238" s="24"/>
    </row>
    <row r="239" spans="1:26" x14ac:dyDescent="0.25">
      <c r="B239" s="26" t="s">
        <v>21</v>
      </c>
      <c r="C239" s="29">
        <f>I252</f>
        <v>1700</v>
      </c>
      <c r="E239" s="32">
        <v>44881</v>
      </c>
      <c r="F239" s="24" t="s">
        <v>652</v>
      </c>
      <c r="G239" s="24" t="s">
        <v>372</v>
      </c>
      <c r="H239" s="33"/>
      <c r="I239" s="33">
        <v>580</v>
      </c>
      <c r="J239" t="s">
        <v>554</v>
      </c>
      <c r="O239" s="24"/>
      <c r="P239" s="24"/>
      <c r="Q239" s="24"/>
      <c r="R239" s="24"/>
      <c r="S239" s="24"/>
      <c r="T239" s="24"/>
    </row>
    <row r="240" spans="1:26" x14ac:dyDescent="0.25">
      <c r="B240" s="26" t="s">
        <v>617</v>
      </c>
      <c r="C240" s="30">
        <f>C257</f>
        <v>5873.5000000000009</v>
      </c>
      <c r="E240" s="32">
        <v>44890</v>
      </c>
      <c r="F240" s="24" t="s">
        <v>652</v>
      </c>
      <c r="G240" s="24" t="s">
        <v>16</v>
      </c>
      <c r="H240" s="33"/>
      <c r="I240" s="33">
        <v>200</v>
      </c>
      <c r="O240" s="24"/>
      <c r="P240" s="24"/>
      <c r="Q240" s="24"/>
      <c r="R240" s="24"/>
      <c r="S240" s="24"/>
      <c r="T240" s="24"/>
    </row>
    <row r="241" spans="2:20" x14ac:dyDescent="0.25">
      <c r="B241" s="42" t="s">
        <v>34</v>
      </c>
      <c r="C241" s="31">
        <f>C239-C240</f>
        <v>-4173.5000000000009</v>
      </c>
      <c r="E241" s="32">
        <v>44895</v>
      </c>
      <c r="F241" s="24" t="s">
        <v>652</v>
      </c>
      <c r="G241" s="24" t="s">
        <v>372</v>
      </c>
      <c r="H241" s="33"/>
      <c r="I241" s="33">
        <v>580</v>
      </c>
      <c r="O241" s="24"/>
      <c r="P241" s="24"/>
      <c r="Q241" s="24"/>
      <c r="R241" s="24"/>
      <c r="S241" s="24"/>
      <c r="T241" s="24"/>
    </row>
    <row r="242" spans="2:20" x14ac:dyDescent="0.25">
      <c r="B242" s="42"/>
      <c r="C242" s="43"/>
      <c r="E242" s="32">
        <v>44895</v>
      </c>
      <c r="F242" s="24" t="s">
        <v>652</v>
      </c>
      <c r="G242" s="24" t="s">
        <v>136</v>
      </c>
      <c r="H242" s="33"/>
      <c r="I242" s="33">
        <v>170</v>
      </c>
      <c r="J242" t="s">
        <v>560</v>
      </c>
      <c r="O242" s="24"/>
      <c r="P242" s="24"/>
      <c r="Q242" s="24"/>
      <c r="R242" s="24"/>
      <c r="S242" s="24"/>
      <c r="T242" s="24"/>
    </row>
    <row r="243" spans="2:20" x14ac:dyDescent="0.25">
      <c r="B243" s="196" t="s">
        <v>22</v>
      </c>
      <c r="C243" s="197"/>
      <c r="E243" s="32"/>
      <c r="F243" s="24"/>
      <c r="G243" s="24"/>
      <c r="H243" s="33"/>
      <c r="I243" s="33"/>
      <c r="O243" s="24"/>
      <c r="P243" s="24"/>
      <c r="Q243" s="24"/>
      <c r="R243" s="24"/>
      <c r="S243" s="24"/>
      <c r="T243" s="24"/>
    </row>
    <row r="244" spans="2:20" x14ac:dyDescent="0.25">
      <c r="B244" s="88" t="str">
        <f>IF(C271&lt;0,"SALDO A FAVOR","SALDO ADELANTAD0'")</f>
        <v>SALDO A FAVOR</v>
      </c>
      <c r="C244" s="53">
        <f>C207*-1</f>
        <v>5777.5400000000009</v>
      </c>
      <c r="E244" s="32"/>
      <c r="F244" s="24"/>
      <c r="G244" s="24"/>
      <c r="H244" s="33"/>
      <c r="I244" s="33"/>
      <c r="O244" s="24"/>
      <c r="P244" s="24"/>
      <c r="Q244" s="24"/>
      <c r="R244" s="24"/>
      <c r="S244" s="24"/>
      <c r="T244" s="24"/>
    </row>
    <row r="245" spans="2:20" x14ac:dyDescent="0.25">
      <c r="B245" s="51" t="s">
        <v>605</v>
      </c>
      <c r="C245" s="53">
        <f>S245</f>
        <v>0</v>
      </c>
      <c r="E245" s="32"/>
      <c r="F245" s="24"/>
      <c r="G245" s="24"/>
      <c r="H245" s="33"/>
      <c r="I245" s="33"/>
      <c r="O245" s="24"/>
      <c r="P245" s="24"/>
      <c r="Q245" s="24"/>
      <c r="R245" s="24"/>
      <c r="S245" s="24"/>
      <c r="T245" s="24"/>
    </row>
    <row r="246" spans="2:20" x14ac:dyDescent="0.25">
      <c r="B246" s="51" t="s">
        <v>606</v>
      </c>
      <c r="C246" s="53"/>
      <c r="E246" s="32"/>
      <c r="F246" s="24"/>
      <c r="G246" s="24"/>
      <c r="H246" s="33"/>
      <c r="I246" s="33"/>
      <c r="O246" s="24"/>
      <c r="P246" s="24"/>
      <c r="Q246" s="24"/>
      <c r="R246" s="24"/>
      <c r="S246" s="24"/>
      <c r="T246" s="24"/>
    </row>
    <row r="247" spans="2:20" x14ac:dyDescent="0.25">
      <c r="B247" s="51" t="s">
        <v>366</v>
      </c>
      <c r="C247" s="53"/>
      <c r="E247" s="32"/>
      <c r="F247" s="24"/>
      <c r="G247" s="24"/>
      <c r="H247" s="33"/>
      <c r="I247" s="33"/>
      <c r="O247" s="24"/>
      <c r="P247" s="24"/>
      <c r="Q247" s="24"/>
      <c r="R247" s="24"/>
      <c r="S247" s="24"/>
      <c r="T247" s="24"/>
    </row>
    <row r="248" spans="2:20" x14ac:dyDescent="0.25">
      <c r="B248" s="51" t="s">
        <v>209</v>
      </c>
      <c r="C248" s="53"/>
      <c r="E248" s="32"/>
      <c r="F248" s="24"/>
      <c r="G248" s="24"/>
      <c r="H248" s="33"/>
      <c r="I248" s="33"/>
      <c r="O248" s="24"/>
      <c r="P248" s="24"/>
      <c r="Q248" s="24"/>
      <c r="R248" s="24"/>
      <c r="S248" s="24"/>
      <c r="T248" s="24"/>
    </row>
    <row r="249" spans="2:20" x14ac:dyDescent="0.25">
      <c r="B249" s="51" t="s">
        <v>30</v>
      </c>
      <c r="C249" s="53"/>
      <c r="E249" s="32"/>
      <c r="F249" s="24"/>
      <c r="G249" s="24"/>
      <c r="H249" s="33"/>
      <c r="I249" s="33"/>
      <c r="O249" s="24"/>
      <c r="P249" s="24"/>
      <c r="Q249" s="24"/>
      <c r="R249" s="24"/>
      <c r="S249" s="24"/>
      <c r="T249" s="24"/>
    </row>
    <row r="250" spans="2:20" x14ac:dyDescent="0.25">
      <c r="B250" s="51" t="s">
        <v>607</v>
      </c>
      <c r="C250" s="53"/>
      <c r="E250" s="32"/>
      <c r="F250" s="24"/>
      <c r="G250" s="24"/>
      <c r="H250" s="33"/>
      <c r="I250" s="33"/>
      <c r="O250" s="24"/>
      <c r="P250" s="24"/>
      <c r="Q250" s="24"/>
      <c r="R250" s="24"/>
      <c r="S250" s="24"/>
      <c r="T250" s="24"/>
    </row>
    <row r="251" spans="2:20" x14ac:dyDescent="0.25">
      <c r="B251" s="51" t="s">
        <v>662</v>
      </c>
      <c r="C251" s="163">
        <v>45.96</v>
      </c>
      <c r="E251" s="32"/>
      <c r="F251" s="24"/>
      <c r="G251" s="24"/>
      <c r="H251" s="33"/>
      <c r="I251" s="33"/>
      <c r="O251" s="24"/>
      <c r="P251" s="24"/>
      <c r="Q251" s="24"/>
      <c r="R251" s="24"/>
      <c r="S251" s="24"/>
      <c r="T251" s="24"/>
    </row>
    <row r="252" spans="2:20" x14ac:dyDescent="0.25">
      <c r="B252" s="51" t="s">
        <v>627</v>
      </c>
      <c r="C252" s="53">
        <v>50</v>
      </c>
      <c r="E252" s="190" t="s">
        <v>21</v>
      </c>
      <c r="F252" s="191"/>
      <c r="G252" s="192"/>
      <c r="H252" s="33">
        <f>SUM(H238:H251)</f>
        <v>0</v>
      </c>
      <c r="I252" s="33">
        <f>SUM(I238:I251)</f>
        <v>1700</v>
      </c>
      <c r="O252" s="24"/>
      <c r="P252" s="24"/>
      <c r="Q252" s="24"/>
      <c r="R252" s="24"/>
      <c r="S252" s="24"/>
      <c r="T252" s="24"/>
    </row>
    <row r="253" spans="2:20" x14ac:dyDescent="0.25">
      <c r="B253" s="91"/>
      <c r="C253" s="53"/>
      <c r="E253" s="36"/>
      <c r="F253" s="36"/>
      <c r="G253" s="36"/>
      <c r="H253" s="37"/>
      <c r="O253" s="24"/>
      <c r="P253" s="24"/>
      <c r="Q253" s="24"/>
      <c r="R253" s="24"/>
      <c r="S253" s="24"/>
      <c r="T253" s="24"/>
    </row>
    <row r="254" spans="2:20" x14ac:dyDescent="0.25">
      <c r="B254" s="91"/>
      <c r="C254" s="53"/>
      <c r="O254" s="190" t="s">
        <v>21</v>
      </c>
      <c r="P254" s="191"/>
      <c r="Q254" s="191"/>
      <c r="R254" s="192"/>
      <c r="S254" s="24"/>
      <c r="T254" s="24"/>
    </row>
    <row r="255" spans="2:20" x14ac:dyDescent="0.25">
      <c r="B255" s="91"/>
      <c r="C255" s="53"/>
    </row>
    <row r="256" spans="2:20" x14ac:dyDescent="0.25">
      <c r="B256" s="51"/>
      <c r="C256" s="53"/>
    </row>
    <row r="257" spans="1:36" x14ac:dyDescent="0.25">
      <c r="A257" s="95"/>
      <c r="B257" s="25" t="s">
        <v>33</v>
      </c>
      <c r="C257" s="35">
        <f>SUM(C244:C256)</f>
        <v>5873.5000000000009</v>
      </c>
    </row>
    <row r="258" spans="1:36" x14ac:dyDescent="0.25">
      <c r="A258" s="95"/>
    </row>
    <row r="260" spans="1:36" x14ac:dyDescent="0.25"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</row>
    <row r="261" spans="1:36" x14ac:dyDescent="0.25"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</row>
    <row r="264" spans="1:36" x14ac:dyDescent="0.25">
      <c r="F264" s="195" t="s">
        <v>14</v>
      </c>
      <c r="G264" s="195"/>
      <c r="H264" s="195"/>
      <c r="I264" s="195"/>
    </row>
    <row r="265" spans="1:36" x14ac:dyDescent="0.25">
      <c r="B265" s="41" t="s">
        <v>692</v>
      </c>
      <c r="F265" s="195"/>
      <c r="G265" s="195"/>
      <c r="H265" s="195"/>
      <c r="I265" s="195"/>
    </row>
    <row r="267" spans="1:36" x14ac:dyDescent="0.25">
      <c r="B267" s="26" t="s">
        <v>616</v>
      </c>
      <c r="C267" s="29">
        <f>I282</f>
        <v>400</v>
      </c>
      <c r="E267" s="146" t="s">
        <v>3</v>
      </c>
      <c r="F267" s="146" t="s">
        <v>36</v>
      </c>
      <c r="G267" s="146" t="s">
        <v>37</v>
      </c>
      <c r="H267" s="146" t="s">
        <v>38</v>
      </c>
      <c r="I267" s="146" t="s">
        <v>38</v>
      </c>
      <c r="O267" s="146" t="s">
        <v>3</v>
      </c>
      <c r="P267" s="146" t="s">
        <v>602</v>
      </c>
      <c r="Q267" s="146" t="s">
        <v>679</v>
      </c>
      <c r="R267" s="146" t="s">
        <v>603</v>
      </c>
      <c r="S267" s="146" t="s">
        <v>680</v>
      </c>
      <c r="T267" s="24"/>
    </row>
    <row r="268" spans="1:36" x14ac:dyDescent="0.25">
      <c r="C268" s="30"/>
      <c r="E268" s="32">
        <v>44903</v>
      </c>
      <c r="F268" s="24" t="s">
        <v>689</v>
      </c>
      <c r="G268" s="24" t="s">
        <v>690</v>
      </c>
      <c r="H268" s="33"/>
      <c r="I268" s="185">
        <v>180</v>
      </c>
      <c r="O268" s="143">
        <v>44922</v>
      </c>
      <c r="P268" s="24" t="s">
        <v>678</v>
      </c>
      <c r="Q268" s="24">
        <v>1505</v>
      </c>
      <c r="R268" s="24">
        <v>1017</v>
      </c>
      <c r="S268" s="24">
        <v>1332</v>
      </c>
      <c r="T268" s="24"/>
    </row>
    <row r="269" spans="1:36" x14ac:dyDescent="0.25">
      <c r="B269" s="26" t="s">
        <v>21</v>
      </c>
      <c r="C269" s="29">
        <f>I282</f>
        <v>400</v>
      </c>
      <c r="E269" s="32">
        <v>44924</v>
      </c>
      <c r="F269" s="24" t="s">
        <v>65</v>
      </c>
      <c r="G269" s="24" t="s">
        <v>16</v>
      </c>
      <c r="H269" s="33"/>
      <c r="I269" s="38" t="s">
        <v>691</v>
      </c>
      <c r="J269" t="s">
        <v>560</v>
      </c>
      <c r="O269" s="143">
        <v>44925</v>
      </c>
      <c r="P269" s="24" t="s">
        <v>694</v>
      </c>
      <c r="Q269" s="24"/>
      <c r="R269" s="24"/>
      <c r="S269" s="24">
        <v>50</v>
      </c>
      <c r="T269" s="24"/>
    </row>
    <row r="270" spans="1:36" x14ac:dyDescent="0.25">
      <c r="B270" s="26" t="s">
        <v>617</v>
      </c>
      <c r="C270" s="30">
        <f>C287</f>
        <v>5555.5000000000009</v>
      </c>
      <c r="E270" s="32">
        <v>44924</v>
      </c>
      <c r="F270" s="24" t="s">
        <v>65</v>
      </c>
      <c r="G270" s="24" t="s">
        <v>108</v>
      </c>
      <c r="H270" s="33"/>
      <c r="I270" s="185">
        <v>220</v>
      </c>
      <c r="J270" t="s">
        <v>622</v>
      </c>
      <c r="O270" s="24"/>
      <c r="P270" s="24"/>
      <c r="Q270" s="24"/>
      <c r="R270" s="24"/>
      <c r="S270" s="24"/>
      <c r="T270" s="24"/>
    </row>
    <row r="271" spans="1:36" x14ac:dyDescent="0.25">
      <c r="B271" s="42" t="s">
        <v>34</v>
      </c>
      <c r="C271" s="31">
        <f>C269-C270</f>
        <v>-5155.5000000000009</v>
      </c>
      <c r="E271" s="32"/>
      <c r="F271" s="24"/>
      <c r="G271" s="24"/>
      <c r="H271" s="33"/>
      <c r="I271" s="185"/>
      <c r="O271" s="24"/>
      <c r="P271" s="24"/>
      <c r="Q271" s="24"/>
      <c r="R271" s="24"/>
      <c r="S271" s="24"/>
      <c r="T271" s="24"/>
    </row>
    <row r="272" spans="1:36" x14ac:dyDescent="0.25">
      <c r="B272" s="42"/>
      <c r="C272" s="43"/>
      <c r="E272" s="32"/>
      <c r="F272" s="24"/>
      <c r="G272" s="24"/>
      <c r="H272" s="33"/>
      <c r="I272" s="185"/>
      <c r="O272" s="24"/>
      <c r="P272" s="24"/>
      <c r="Q272" s="24"/>
      <c r="R272" s="24"/>
      <c r="S272" s="24"/>
      <c r="T272" s="24"/>
    </row>
    <row r="273" spans="1:20" x14ac:dyDescent="0.25">
      <c r="B273" s="196" t="s">
        <v>22</v>
      </c>
      <c r="C273" s="197"/>
      <c r="E273" s="32"/>
      <c r="F273" s="24"/>
      <c r="G273" s="24"/>
      <c r="H273" s="33"/>
      <c r="I273" s="185"/>
      <c r="O273" s="24"/>
      <c r="P273" s="24"/>
      <c r="Q273" s="24"/>
      <c r="R273" s="24"/>
      <c r="S273" s="24"/>
      <c r="T273" s="24"/>
    </row>
    <row r="274" spans="1:20" x14ac:dyDescent="0.25">
      <c r="B274" s="88" t="str">
        <f>IF(C301&lt;0,"SALDO A FAVOR","SALDO ADELANTAD0'")</f>
        <v>SALDO ADELANTAD0'</v>
      </c>
      <c r="C274" s="53">
        <f>C241*-1</f>
        <v>4173.5000000000009</v>
      </c>
      <c r="E274" s="32"/>
      <c r="F274" s="24"/>
      <c r="G274" s="24"/>
      <c r="H274" s="33"/>
      <c r="I274" s="185"/>
      <c r="O274" s="24"/>
      <c r="P274" s="24"/>
      <c r="Q274" s="24"/>
      <c r="R274" s="24"/>
      <c r="S274" s="24"/>
      <c r="T274" s="24"/>
    </row>
    <row r="275" spans="1:20" x14ac:dyDescent="0.25">
      <c r="B275" s="51" t="s">
        <v>605</v>
      </c>
      <c r="C275" s="53">
        <f>S284</f>
        <v>1382</v>
      </c>
      <c r="E275" s="32"/>
      <c r="F275" s="24"/>
      <c r="G275" s="24"/>
      <c r="H275" s="33"/>
      <c r="I275" s="185"/>
      <c r="O275" s="24"/>
      <c r="P275" s="24"/>
      <c r="Q275" s="24"/>
      <c r="R275" s="24"/>
      <c r="S275" s="24"/>
      <c r="T275" s="24"/>
    </row>
    <row r="276" spans="1:20" x14ac:dyDescent="0.25">
      <c r="B276" s="51" t="s">
        <v>606</v>
      </c>
      <c r="C276" s="53"/>
      <c r="E276" s="32"/>
      <c r="F276" s="24"/>
      <c r="G276" s="24"/>
      <c r="H276" s="33"/>
      <c r="I276" s="185"/>
      <c r="O276" s="24"/>
      <c r="P276" s="24"/>
      <c r="Q276" s="24"/>
      <c r="R276" s="24"/>
      <c r="S276" s="24"/>
      <c r="T276" s="24"/>
    </row>
    <row r="277" spans="1:20" x14ac:dyDescent="0.25">
      <c r="B277" s="51" t="s">
        <v>366</v>
      </c>
      <c r="C277" s="53"/>
      <c r="E277" s="32"/>
      <c r="F277" s="24"/>
      <c r="G277" s="24"/>
      <c r="H277" s="33"/>
      <c r="I277" s="33"/>
      <c r="O277" s="24"/>
      <c r="P277" s="24"/>
      <c r="Q277" s="24"/>
      <c r="R277" s="24"/>
      <c r="S277" s="24"/>
      <c r="T277" s="24"/>
    </row>
    <row r="278" spans="1:20" x14ac:dyDescent="0.25">
      <c r="B278" s="51" t="s">
        <v>209</v>
      </c>
      <c r="C278" s="53"/>
      <c r="E278" s="32"/>
      <c r="F278" s="24"/>
      <c r="G278" s="24"/>
      <c r="H278" s="33"/>
      <c r="I278" s="33"/>
      <c r="O278" s="24"/>
      <c r="P278" s="24"/>
      <c r="Q278" s="24"/>
      <c r="R278" s="24"/>
      <c r="S278" s="24"/>
      <c r="T278" s="24"/>
    </row>
    <row r="279" spans="1:20" x14ac:dyDescent="0.25">
      <c r="B279" s="51" t="s">
        <v>30</v>
      </c>
      <c r="C279" s="53"/>
      <c r="E279" s="32"/>
      <c r="F279" s="24"/>
      <c r="G279" s="24"/>
      <c r="H279" s="33"/>
      <c r="I279" s="33"/>
      <c r="O279" s="24"/>
      <c r="P279" s="24"/>
      <c r="Q279" s="24"/>
      <c r="R279" s="24"/>
      <c r="S279" s="24"/>
      <c r="T279" s="24"/>
    </row>
    <row r="280" spans="1:20" x14ac:dyDescent="0.25">
      <c r="B280" s="51" t="s">
        <v>607</v>
      </c>
      <c r="C280" s="53"/>
      <c r="E280" s="32"/>
      <c r="F280" s="24"/>
      <c r="G280" s="24"/>
      <c r="H280" s="33"/>
      <c r="I280" s="33"/>
      <c r="O280" s="24"/>
      <c r="P280" s="24"/>
      <c r="Q280" s="24"/>
      <c r="R280" s="24"/>
      <c r="S280" s="24"/>
      <c r="T280" s="24"/>
    </row>
    <row r="281" spans="1:20" x14ac:dyDescent="0.25">
      <c r="B281" s="51" t="s">
        <v>662</v>
      </c>
      <c r="C281" s="163"/>
      <c r="E281" s="32"/>
      <c r="F281" s="24"/>
      <c r="G281" s="24"/>
      <c r="H281" s="33"/>
      <c r="I281" s="33"/>
      <c r="O281" s="24"/>
      <c r="P281" s="24"/>
      <c r="Q281" s="24"/>
      <c r="R281" s="24"/>
      <c r="S281" s="24"/>
      <c r="T281" s="24"/>
    </row>
    <row r="282" spans="1:20" x14ac:dyDescent="0.25">
      <c r="B282" s="51" t="s">
        <v>627</v>
      </c>
      <c r="C282" s="53"/>
      <c r="E282" s="190" t="s">
        <v>21</v>
      </c>
      <c r="F282" s="191"/>
      <c r="G282" s="192"/>
      <c r="H282" s="33">
        <f>SUM(H268:H281)</f>
        <v>0</v>
      </c>
      <c r="I282" s="33">
        <f>SUM(I268:I281)</f>
        <v>400</v>
      </c>
      <c r="O282" s="24"/>
      <c r="P282" s="24"/>
      <c r="Q282" s="24"/>
      <c r="R282" s="24"/>
      <c r="S282" s="24"/>
      <c r="T282" s="24"/>
    </row>
    <row r="283" spans="1:20" x14ac:dyDescent="0.25">
      <c r="B283" s="91"/>
      <c r="C283" s="53"/>
      <c r="E283" s="36"/>
      <c r="F283" s="36"/>
      <c r="G283" s="36"/>
      <c r="H283" s="37"/>
      <c r="O283" s="24"/>
      <c r="P283" s="24"/>
      <c r="Q283" s="24"/>
      <c r="R283" s="24"/>
      <c r="S283" s="24"/>
      <c r="T283" s="24"/>
    </row>
    <row r="284" spans="1:20" x14ac:dyDescent="0.25">
      <c r="B284" s="91"/>
      <c r="C284" s="53"/>
      <c r="O284" s="190" t="s">
        <v>21</v>
      </c>
      <c r="P284" s="191"/>
      <c r="Q284" s="191"/>
      <c r="R284" s="192"/>
      <c r="S284" s="24">
        <f>SUM(S268:S283)</f>
        <v>1382</v>
      </c>
      <c r="T284" s="24"/>
    </row>
    <row r="285" spans="1:20" x14ac:dyDescent="0.25">
      <c r="B285" s="91"/>
      <c r="C285" s="53"/>
    </row>
    <row r="286" spans="1:20" x14ac:dyDescent="0.25">
      <c r="B286" s="51"/>
      <c r="C286" s="53"/>
    </row>
    <row r="287" spans="1:20" x14ac:dyDescent="0.25">
      <c r="A287" s="95"/>
      <c r="B287" s="25" t="s">
        <v>33</v>
      </c>
      <c r="C287" s="35">
        <f>SUM(C274:C286)</f>
        <v>5555.5000000000009</v>
      </c>
    </row>
    <row r="288" spans="1:20" x14ac:dyDescent="0.25">
      <c r="A288" s="95"/>
    </row>
  </sheetData>
  <mergeCells count="30">
    <mergeCell ref="O254:R254"/>
    <mergeCell ref="B243:C243"/>
    <mergeCell ref="E252:G252"/>
    <mergeCell ref="E70:G70"/>
    <mergeCell ref="B70:C70"/>
    <mergeCell ref="B209:C209"/>
    <mergeCell ref="E217:G217"/>
    <mergeCell ref="B180:C180"/>
    <mergeCell ref="E189:G189"/>
    <mergeCell ref="B156:C156"/>
    <mergeCell ref="E160:G160"/>
    <mergeCell ref="F198:G198"/>
    <mergeCell ref="E228:I229"/>
    <mergeCell ref="F234:I235"/>
    <mergeCell ref="F264:I265"/>
    <mergeCell ref="B273:C273"/>
    <mergeCell ref="E282:G282"/>
    <mergeCell ref="O284:R284"/>
    <mergeCell ref="E2:F2"/>
    <mergeCell ref="B2:C2"/>
    <mergeCell ref="B28:C28"/>
    <mergeCell ref="B47:C47"/>
    <mergeCell ref="E26:G26"/>
    <mergeCell ref="B53:C53"/>
    <mergeCell ref="B138:C138"/>
    <mergeCell ref="B121:C121"/>
    <mergeCell ref="E126:G126"/>
    <mergeCell ref="E96:G96"/>
    <mergeCell ref="B92:C92"/>
    <mergeCell ref="B106:C10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7"/>
  <sheetViews>
    <sheetView topLeftCell="A247" zoomScale="80" zoomScaleNormal="80" workbookViewId="0">
      <selection activeCell="C113" sqref="C113"/>
    </sheetView>
  </sheetViews>
  <sheetFormatPr baseColWidth="10" defaultRowHeight="15" x14ac:dyDescent="0.25"/>
  <cols>
    <col min="1" max="1" width="10.85546875" customWidth="1"/>
    <col min="2" max="2" width="19" customWidth="1"/>
    <col min="5" max="5" width="12.85546875" customWidth="1"/>
    <col min="6" max="6" width="12" customWidth="1"/>
    <col min="7" max="7" width="12.140625" customWidth="1"/>
    <col min="8" max="8" width="11.42578125" customWidth="1"/>
    <col min="9" max="9" width="12" bestFit="1" customWidth="1"/>
    <col min="13" max="13" width="28.42578125" customWidth="1"/>
    <col min="14" max="14" width="20.7109375" customWidth="1"/>
  </cols>
  <sheetData>
    <row r="1" spans="1:8" x14ac:dyDescent="0.25">
      <c r="A1" t="s">
        <v>52</v>
      </c>
    </row>
    <row r="2" spans="1:8" x14ac:dyDescent="0.25">
      <c r="B2" s="26" t="s">
        <v>2</v>
      </c>
      <c r="C2" s="29">
        <f>H7</f>
        <v>870</v>
      </c>
      <c r="E2" s="24" t="s">
        <v>3</v>
      </c>
      <c r="F2" s="24" t="s">
        <v>36</v>
      </c>
      <c r="G2" s="24" t="s">
        <v>37</v>
      </c>
      <c r="H2" s="24" t="s">
        <v>38</v>
      </c>
    </row>
    <row r="3" spans="1:8" x14ac:dyDescent="0.25">
      <c r="B3" t="s">
        <v>20</v>
      </c>
      <c r="C3" s="30">
        <f>C2*0.04</f>
        <v>34.800000000000004</v>
      </c>
      <c r="E3" s="32">
        <v>44693</v>
      </c>
      <c r="F3" s="24" t="s">
        <v>39</v>
      </c>
      <c r="G3" s="24" t="s">
        <v>40</v>
      </c>
      <c r="H3" s="33">
        <v>300</v>
      </c>
    </row>
    <row r="4" spans="1:8" x14ac:dyDescent="0.25">
      <c r="B4" s="26" t="s">
        <v>21</v>
      </c>
      <c r="C4" s="29">
        <f>C2-C3</f>
        <v>835.2</v>
      </c>
      <c r="E4" s="32">
        <v>44706</v>
      </c>
      <c r="F4" s="24" t="s">
        <v>41</v>
      </c>
      <c r="G4" s="24" t="s">
        <v>42</v>
      </c>
      <c r="H4" s="33">
        <v>200</v>
      </c>
    </row>
    <row r="5" spans="1:8" x14ac:dyDescent="0.25">
      <c r="B5" t="s">
        <v>22</v>
      </c>
      <c r="C5" s="30">
        <f>C16</f>
        <v>439.5</v>
      </c>
      <c r="E5" s="32">
        <v>44708</v>
      </c>
      <c r="F5" s="24" t="s">
        <v>41</v>
      </c>
      <c r="G5" s="24" t="s">
        <v>42</v>
      </c>
      <c r="H5" s="33">
        <v>200</v>
      </c>
    </row>
    <row r="6" spans="1:8" x14ac:dyDescent="0.25">
      <c r="B6" s="28" t="s">
        <v>34</v>
      </c>
      <c r="C6" s="31">
        <f>C4-C5</f>
        <v>395.70000000000005</v>
      </c>
      <c r="E6" s="32">
        <v>44680</v>
      </c>
      <c r="F6" s="24" t="s">
        <v>43</v>
      </c>
      <c r="G6" s="24" t="s">
        <v>42</v>
      </c>
      <c r="H6" s="33">
        <v>170</v>
      </c>
    </row>
    <row r="7" spans="1:8" x14ac:dyDescent="0.25">
      <c r="C7" s="39">
        <f>C6+F12</f>
        <v>530.30000000000007</v>
      </c>
      <c r="E7" s="190" t="s">
        <v>21</v>
      </c>
      <c r="F7" s="191"/>
      <c r="G7" s="192"/>
      <c r="H7" s="33">
        <f>SUM(H3:H6)</f>
        <v>870</v>
      </c>
    </row>
    <row r="8" spans="1:8" x14ac:dyDescent="0.25">
      <c r="E8" s="36"/>
      <c r="F8" s="36"/>
      <c r="G8" s="36"/>
      <c r="H8" s="37"/>
    </row>
    <row r="9" spans="1:8" x14ac:dyDescent="0.25">
      <c r="B9" s="196" t="s">
        <v>22</v>
      </c>
      <c r="C9" s="197"/>
      <c r="E9" s="24" t="s">
        <v>49</v>
      </c>
      <c r="F9" s="33">
        <v>80</v>
      </c>
    </row>
    <row r="10" spans="1:8" x14ac:dyDescent="0.25">
      <c r="B10" s="24" t="s">
        <v>44</v>
      </c>
      <c r="C10" s="33">
        <v>50</v>
      </c>
      <c r="E10" s="24" t="s">
        <v>51</v>
      </c>
      <c r="F10" s="38">
        <v>7</v>
      </c>
    </row>
    <row r="11" spans="1:8" x14ac:dyDescent="0.25">
      <c r="B11" s="24" t="s">
        <v>30</v>
      </c>
      <c r="C11" s="33">
        <v>89.5</v>
      </c>
      <c r="E11" s="24" t="s">
        <v>50</v>
      </c>
      <c r="F11" s="33">
        <v>47.6</v>
      </c>
    </row>
    <row r="12" spans="1:8" x14ac:dyDescent="0.25">
      <c r="B12" s="24" t="s">
        <v>45</v>
      </c>
      <c r="C12" s="33">
        <v>20</v>
      </c>
      <c r="E12" s="34" t="s">
        <v>21</v>
      </c>
      <c r="F12" s="33">
        <f>SUM(F9:F11)</f>
        <v>134.6</v>
      </c>
    </row>
    <row r="13" spans="1:8" x14ac:dyDescent="0.25">
      <c r="B13" s="24" t="s">
        <v>46</v>
      </c>
      <c r="C13" s="33">
        <v>10</v>
      </c>
    </row>
    <row r="14" spans="1:8" x14ac:dyDescent="0.25">
      <c r="B14" s="24" t="s">
        <v>47</v>
      </c>
      <c r="C14" s="33">
        <v>120</v>
      </c>
      <c r="G14" t="s">
        <v>99</v>
      </c>
    </row>
    <row r="15" spans="1:8" x14ac:dyDescent="0.25">
      <c r="B15" s="24" t="s">
        <v>48</v>
      </c>
      <c r="C15" s="33">
        <v>150</v>
      </c>
    </row>
    <row r="16" spans="1:8" x14ac:dyDescent="0.25">
      <c r="B16" s="25" t="s">
        <v>33</v>
      </c>
      <c r="C16" s="35">
        <f>SUM(C10:C15)</f>
        <v>439.5</v>
      </c>
    </row>
    <row r="17" spans="1:16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23"/>
      <c r="K17" s="23"/>
      <c r="L17" s="23"/>
      <c r="M17" s="23"/>
      <c r="N17" s="23"/>
      <c r="O17" s="23"/>
      <c r="P17" s="23"/>
    </row>
    <row r="18" spans="1:16" x14ac:dyDescent="0.25">
      <c r="A18" s="41">
        <v>44741</v>
      </c>
      <c r="K18" s="23"/>
      <c r="L18" s="23"/>
      <c r="M18" s="23"/>
      <c r="N18" s="23"/>
      <c r="O18" s="23"/>
      <c r="P18" s="23"/>
    </row>
    <row r="19" spans="1:16" x14ac:dyDescent="0.25">
      <c r="B19" s="26" t="s">
        <v>2</v>
      </c>
      <c r="C19" s="29">
        <f>H27</f>
        <v>1035</v>
      </c>
      <c r="E19" s="24" t="s">
        <v>3</v>
      </c>
      <c r="F19" s="24" t="s">
        <v>36</v>
      </c>
      <c r="G19" s="24" t="s">
        <v>37</v>
      </c>
      <c r="H19" s="24" t="s">
        <v>38</v>
      </c>
      <c r="K19" s="23"/>
      <c r="L19" s="23"/>
      <c r="M19" s="23"/>
      <c r="N19" s="23"/>
      <c r="O19" s="23"/>
      <c r="P19" s="23"/>
    </row>
    <row r="20" spans="1:16" x14ac:dyDescent="0.25">
      <c r="B20" t="s">
        <v>20</v>
      </c>
      <c r="C20" s="30">
        <f>C19*0.04</f>
        <v>41.4</v>
      </c>
      <c r="E20" s="32">
        <v>44727</v>
      </c>
      <c r="F20" s="24" t="s">
        <v>62</v>
      </c>
      <c r="G20" s="24" t="s">
        <v>42</v>
      </c>
      <c r="H20" s="33">
        <v>200</v>
      </c>
      <c r="K20" s="23"/>
      <c r="L20" s="23"/>
      <c r="M20" s="23"/>
      <c r="N20" s="23"/>
      <c r="O20" s="23"/>
      <c r="P20" s="23"/>
    </row>
    <row r="21" spans="1:16" x14ac:dyDescent="0.25">
      <c r="B21" s="26" t="s">
        <v>21</v>
      </c>
      <c r="C21" s="29">
        <f>C19-C20</f>
        <v>993.6</v>
      </c>
      <c r="E21" s="32">
        <v>44699</v>
      </c>
      <c r="F21" s="24" t="s">
        <v>63</v>
      </c>
      <c r="G21" s="24" t="s">
        <v>16</v>
      </c>
      <c r="H21" s="33">
        <v>220</v>
      </c>
      <c r="K21" s="23"/>
      <c r="L21" s="23"/>
      <c r="M21" s="23"/>
      <c r="N21" s="23"/>
      <c r="O21" s="23"/>
      <c r="P21" s="23"/>
    </row>
    <row r="22" spans="1:16" x14ac:dyDescent="0.25">
      <c r="B22" t="s">
        <v>22</v>
      </c>
      <c r="C22" s="30">
        <f>C32</f>
        <v>530.70000000000005</v>
      </c>
      <c r="E22" s="32">
        <v>44707</v>
      </c>
      <c r="F22" s="24" t="s">
        <v>71</v>
      </c>
      <c r="G22" s="24" t="s">
        <v>42</v>
      </c>
      <c r="H22" s="33">
        <v>175</v>
      </c>
      <c r="K22" s="23"/>
      <c r="L22" s="23"/>
      <c r="M22" s="23"/>
      <c r="N22" s="23"/>
      <c r="O22" s="23"/>
      <c r="P22" s="23"/>
    </row>
    <row r="23" spans="1:16" x14ac:dyDescent="0.25">
      <c r="B23" s="28" t="s">
        <v>34</v>
      </c>
      <c r="C23" s="31">
        <f>C21-C22</f>
        <v>462.9</v>
      </c>
      <c r="E23" s="32">
        <v>44708</v>
      </c>
      <c r="F23" s="24" t="s">
        <v>71</v>
      </c>
      <c r="G23" s="24" t="s">
        <v>16</v>
      </c>
      <c r="H23" s="33">
        <v>230</v>
      </c>
      <c r="K23" s="23"/>
      <c r="L23" s="23"/>
      <c r="M23" s="23"/>
      <c r="N23" s="23"/>
      <c r="O23" s="23"/>
      <c r="P23" s="23"/>
    </row>
    <row r="24" spans="1:16" x14ac:dyDescent="0.25">
      <c r="C24" s="39"/>
      <c r="E24" s="32">
        <v>44725</v>
      </c>
      <c r="F24" s="24" t="s">
        <v>43</v>
      </c>
      <c r="G24" s="24" t="s">
        <v>80</v>
      </c>
      <c r="H24" s="33">
        <v>210</v>
      </c>
    </row>
    <row r="25" spans="1:16" x14ac:dyDescent="0.25">
      <c r="B25" s="196" t="s">
        <v>22</v>
      </c>
      <c r="C25" s="197"/>
      <c r="E25" s="24"/>
      <c r="F25" s="24"/>
      <c r="G25" s="24"/>
      <c r="H25" s="33"/>
    </row>
    <row r="26" spans="1:16" x14ac:dyDescent="0.25">
      <c r="B26" s="24" t="s">
        <v>64</v>
      </c>
      <c r="C26" s="33">
        <v>380.7</v>
      </c>
      <c r="E26" s="24"/>
      <c r="F26" s="24"/>
      <c r="G26" s="24"/>
      <c r="H26" s="33"/>
    </row>
    <row r="27" spans="1:16" x14ac:dyDescent="0.25">
      <c r="B27" s="24" t="s">
        <v>81</v>
      </c>
      <c r="C27" s="33">
        <v>110</v>
      </c>
      <c r="E27" s="190" t="s">
        <v>21</v>
      </c>
      <c r="F27" s="191"/>
      <c r="G27" s="192"/>
      <c r="H27" s="33">
        <f>SUM(H20:H26)</f>
        <v>1035</v>
      </c>
      <c r="I27" t="s">
        <v>99</v>
      </c>
    </row>
    <row r="28" spans="1:16" x14ac:dyDescent="0.25">
      <c r="B28" s="24" t="s">
        <v>82</v>
      </c>
      <c r="C28" s="33">
        <v>40</v>
      </c>
    </row>
    <row r="29" spans="1:16" x14ac:dyDescent="0.25">
      <c r="B29" s="24"/>
      <c r="C29" s="33"/>
    </row>
    <row r="30" spans="1:16" x14ac:dyDescent="0.25">
      <c r="B30" s="24"/>
      <c r="C30" s="33"/>
    </row>
    <row r="31" spans="1:16" x14ac:dyDescent="0.25">
      <c r="B31" s="24"/>
      <c r="C31" s="33"/>
    </row>
    <row r="32" spans="1:16" x14ac:dyDescent="0.25">
      <c r="B32" s="25" t="s">
        <v>33</v>
      </c>
      <c r="C32" s="35">
        <f>SUM(C26:C31)</f>
        <v>530.70000000000005</v>
      </c>
      <c r="K32" s="23"/>
      <c r="L32" s="23"/>
      <c r="M32" s="23"/>
      <c r="N32" s="23"/>
      <c r="O32" s="23"/>
      <c r="P32" s="23"/>
    </row>
    <row r="33" spans="1:16" x14ac:dyDescent="0.25">
      <c r="A33" s="52"/>
      <c r="B33" s="52"/>
      <c r="C33" s="52"/>
      <c r="D33" s="52"/>
      <c r="E33" s="52"/>
      <c r="F33" s="52"/>
      <c r="G33" s="52"/>
      <c r="H33" s="52"/>
      <c r="I33" s="52"/>
      <c r="K33" s="23"/>
      <c r="L33" s="23"/>
      <c r="M33" s="23"/>
      <c r="N33" s="23"/>
      <c r="O33" s="23"/>
      <c r="P33" s="23"/>
    </row>
    <row r="34" spans="1:16" x14ac:dyDescent="0.25">
      <c r="A34" s="23"/>
      <c r="B34" s="23"/>
      <c r="C34" s="23"/>
      <c r="D34" s="23"/>
      <c r="E34" s="23"/>
      <c r="F34" s="23"/>
      <c r="G34" s="23"/>
      <c r="H34" s="23"/>
      <c r="I34" s="23"/>
      <c r="K34" s="23"/>
      <c r="L34" s="23"/>
      <c r="M34" s="23"/>
      <c r="N34" s="23"/>
      <c r="O34" s="23"/>
      <c r="P34" s="23"/>
    </row>
    <row r="35" spans="1:16" x14ac:dyDescent="0.25">
      <c r="A35" s="41">
        <v>44749</v>
      </c>
      <c r="K35" s="23"/>
      <c r="L35" s="23"/>
      <c r="M35" s="23"/>
      <c r="N35" s="23"/>
      <c r="O35" s="23"/>
      <c r="P35" s="23"/>
    </row>
    <row r="36" spans="1:16" x14ac:dyDescent="0.25">
      <c r="B36" s="26" t="s">
        <v>2</v>
      </c>
      <c r="C36" s="29">
        <f>H46</f>
        <v>2459.35</v>
      </c>
      <c r="E36" s="24" t="s">
        <v>3</v>
      </c>
      <c r="F36" s="24" t="s">
        <v>36</v>
      </c>
      <c r="G36" s="24" t="s">
        <v>37</v>
      </c>
      <c r="H36" s="24" t="s">
        <v>38</v>
      </c>
      <c r="J36" s="23"/>
      <c r="K36" s="23"/>
      <c r="L36" s="23"/>
      <c r="M36" s="23"/>
      <c r="N36" s="23"/>
      <c r="O36" s="23"/>
      <c r="P36" s="23"/>
    </row>
    <row r="37" spans="1:16" x14ac:dyDescent="0.25">
      <c r="B37" t="s">
        <v>20</v>
      </c>
      <c r="C37" s="30">
        <f>C36*0.04</f>
        <v>98.373999999999995</v>
      </c>
      <c r="E37" s="32">
        <v>44698</v>
      </c>
      <c r="F37" s="24" t="s">
        <v>54</v>
      </c>
      <c r="G37" s="24" t="s">
        <v>42</v>
      </c>
      <c r="H37" s="33">
        <v>220</v>
      </c>
      <c r="K37" s="23"/>
      <c r="L37" s="23"/>
      <c r="M37" s="23"/>
      <c r="N37" s="23"/>
      <c r="O37" s="23"/>
      <c r="P37" s="23"/>
    </row>
    <row r="38" spans="1:16" x14ac:dyDescent="0.25">
      <c r="B38" s="26" t="s">
        <v>21</v>
      </c>
      <c r="C38" s="29">
        <f>C36-C37</f>
        <v>2360.9760000000001</v>
      </c>
      <c r="E38" s="32">
        <v>44734</v>
      </c>
      <c r="F38" s="24" t="s">
        <v>97</v>
      </c>
      <c r="G38" s="24" t="s">
        <v>42</v>
      </c>
      <c r="H38" s="33">
        <v>200</v>
      </c>
      <c r="K38" s="23"/>
      <c r="L38" s="23"/>
      <c r="M38" s="23"/>
      <c r="N38" s="23"/>
      <c r="O38" s="23"/>
      <c r="P38" s="23"/>
    </row>
    <row r="39" spans="1:16" x14ac:dyDescent="0.25">
      <c r="B39" t="s">
        <v>22</v>
      </c>
      <c r="C39" s="30">
        <f>C53</f>
        <v>1273.5</v>
      </c>
      <c r="E39" s="32">
        <v>44736</v>
      </c>
      <c r="F39" s="24" t="s">
        <v>97</v>
      </c>
      <c r="G39" s="24" t="s">
        <v>42</v>
      </c>
      <c r="H39" s="33">
        <v>200</v>
      </c>
      <c r="K39" s="23"/>
      <c r="L39" s="23"/>
      <c r="M39" s="23"/>
      <c r="N39" s="23"/>
      <c r="O39" s="23"/>
    </row>
    <row r="40" spans="1:16" x14ac:dyDescent="0.25">
      <c r="B40" s="28" t="s">
        <v>34</v>
      </c>
      <c r="C40" s="31">
        <f>C38-C39</f>
        <v>1087.4760000000001</v>
      </c>
      <c r="E40" s="32">
        <v>44727</v>
      </c>
      <c r="F40" s="24" t="s">
        <v>43</v>
      </c>
      <c r="G40" s="24" t="s">
        <v>42</v>
      </c>
      <c r="H40" s="33">
        <v>170</v>
      </c>
      <c r="K40" s="23"/>
      <c r="L40" s="23"/>
      <c r="M40" s="23"/>
      <c r="N40" s="23"/>
      <c r="O40" s="23"/>
    </row>
    <row r="41" spans="1:16" x14ac:dyDescent="0.25">
      <c r="C41" s="39"/>
      <c r="E41" s="32">
        <v>44729</v>
      </c>
      <c r="F41" s="24" t="s">
        <v>128</v>
      </c>
      <c r="G41" s="24" t="s">
        <v>129</v>
      </c>
      <c r="H41" s="33">
        <v>230</v>
      </c>
      <c r="K41" s="23"/>
      <c r="L41" s="23"/>
      <c r="M41" s="23"/>
      <c r="N41" s="23"/>
      <c r="O41" s="23"/>
      <c r="P41" s="23"/>
    </row>
    <row r="42" spans="1:16" x14ac:dyDescent="0.25">
      <c r="E42" s="65">
        <v>44741</v>
      </c>
      <c r="F42" s="63" t="s">
        <v>97</v>
      </c>
      <c r="G42" s="63" t="s">
        <v>136</v>
      </c>
      <c r="H42" s="64">
        <v>200</v>
      </c>
    </row>
    <row r="43" spans="1:16" x14ac:dyDescent="0.25">
      <c r="E43" s="65">
        <v>44742</v>
      </c>
      <c r="F43" s="66" t="s">
        <v>139</v>
      </c>
      <c r="G43" s="24" t="s">
        <v>140</v>
      </c>
      <c r="H43" s="33">
        <v>1039.3499999999999</v>
      </c>
    </row>
    <row r="44" spans="1:16" x14ac:dyDescent="0.25">
      <c r="B44" s="196" t="s">
        <v>22</v>
      </c>
      <c r="C44" s="197"/>
      <c r="E44" s="32">
        <v>44750</v>
      </c>
      <c r="F44" s="24" t="s">
        <v>41</v>
      </c>
      <c r="G44" s="24" t="s">
        <v>42</v>
      </c>
      <c r="H44" s="33">
        <v>200</v>
      </c>
    </row>
    <row r="45" spans="1:16" x14ac:dyDescent="0.25">
      <c r="B45" s="24" t="s">
        <v>90</v>
      </c>
      <c r="C45" s="33">
        <v>200</v>
      </c>
      <c r="E45" s="24"/>
      <c r="F45" s="24"/>
      <c r="G45" s="24"/>
      <c r="H45" s="33"/>
    </row>
    <row r="46" spans="1:16" x14ac:dyDescent="0.25">
      <c r="B46" s="24" t="s">
        <v>98</v>
      </c>
      <c r="C46" s="33">
        <v>654</v>
      </c>
      <c r="E46" s="190" t="s">
        <v>21</v>
      </c>
      <c r="F46" s="191"/>
      <c r="G46" s="192"/>
      <c r="H46" s="33">
        <f>SUM(H37:H45)</f>
        <v>2459.35</v>
      </c>
    </row>
    <row r="47" spans="1:16" x14ac:dyDescent="0.25">
      <c r="B47" s="24" t="s">
        <v>109</v>
      </c>
      <c r="C47" s="33">
        <v>50</v>
      </c>
    </row>
    <row r="48" spans="1:16" x14ac:dyDescent="0.25">
      <c r="B48" s="24" t="s">
        <v>92</v>
      </c>
      <c r="C48" s="33">
        <v>20</v>
      </c>
    </row>
    <row r="49" spans="1:9" x14ac:dyDescent="0.25">
      <c r="B49" s="24" t="s">
        <v>110</v>
      </c>
      <c r="C49" s="33">
        <v>10</v>
      </c>
    </row>
    <row r="50" spans="1:9" x14ac:dyDescent="0.25">
      <c r="B50" s="24" t="s">
        <v>131</v>
      </c>
      <c r="C50" s="33">
        <v>200</v>
      </c>
    </row>
    <row r="51" spans="1:9" x14ac:dyDescent="0.25">
      <c r="B51" s="24" t="s">
        <v>134</v>
      </c>
      <c r="C51" s="33">
        <v>50</v>
      </c>
    </row>
    <row r="52" spans="1:9" x14ac:dyDescent="0.25">
      <c r="B52" s="24" t="s">
        <v>94</v>
      </c>
      <c r="C52" s="33">
        <v>89.5</v>
      </c>
    </row>
    <row r="53" spans="1:9" x14ac:dyDescent="0.25">
      <c r="B53" s="25" t="s">
        <v>33</v>
      </c>
      <c r="C53" s="35">
        <f>SUM(C45:C52)</f>
        <v>1273.5</v>
      </c>
      <c r="D53" t="s">
        <v>203</v>
      </c>
    </row>
    <row r="55" spans="1:9" x14ac:dyDescent="0.25">
      <c r="B55" t="s">
        <v>126</v>
      </c>
      <c r="D55" s="60" t="s">
        <v>146</v>
      </c>
      <c r="E55" s="60"/>
      <c r="F55" t="s">
        <v>127</v>
      </c>
    </row>
    <row r="56" spans="1:9" x14ac:dyDescent="0.25">
      <c r="A56" s="62"/>
      <c r="B56" s="62"/>
      <c r="C56" s="62"/>
      <c r="D56" s="62"/>
      <c r="E56" s="62"/>
      <c r="F56" s="62"/>
      <c r="G56" s="62"/>
      <c r="H56" s="62"/>
      <c r="I56" s="62"/>
    </row>
    <row r="57" spans="1:9" x14ac:dyDescent="0.25">
      <c r="A57" s="41">
        <v>44749</v>
      </c>
    </row>
    <row r="58" spans="1:9" x14ac:dyDescent="0.25">
      <c r="B58" s="26" t="s">
        <v>2</v>
      </c>
      <c r="C58" s="29">
        <f>I65</f>
        <v>364.79999999999995</v>
      </c>
      <c r="E58" s="24" t="s">
        <v>3</v>
      </c>
      <c r="F58" s="24" t="s">
        <v>36</v>
      </c>
      <c r="G58" s="24" t="s">
        <v>37</v>
      </c>
      <c r="H58" s="24" t="s">
        <v>38</v>
      </c>
      <c r="I58" s="24" t="s">
        <v>38</v>
      </c>
    </row>
    <row r="59" spans="1:9" x14ac:dyDescent="0.25">
      <c r="C59" s="30"/>
      <c r="E59" s="32">
        <v>44730</v>
      </c>
      <c r="F59" s="24" t="s">
        <v>43</v>
      </c>
      <c r="G59" s="24" t="s">
        <v>42</v>
      </c>
      <c r="H59" s="33">
        <v>170</v>
      </c>
      <c r="I59" s="48">
        <f>H59*0.96</f>
        <v>163.19999999999999</v>
      </c>
    </row>
    <row r="60" spans="1:9" x14ac:dyDescent="0.25">
      <c r="B60" s="26" t="s">
        <v>21</v>
      </c>
      <c r="C60" s="29">
        <f>C58-C59</f>
        <v>364.79999999999995</v>
      </c>
      <c r="E60" s="32">
        <v>44737</v>
      </c>
      <c r="F60" s="24" t="s">
        <v>43</v>
      </c>
      <c r="G60" s="24" t="s">
        <v>16</v>
      </c>
      <c r="H60" s="33">
        <v>210</v>
      </c>
      <c r="I60" s="48">
        <f t="shared" ref="I60:I64" si="0">H60*0.96</f>
        <v>201.6</v>
      </c>
    </row>
    <row r="61" spans="1:9" x14ac:dyDescent="0.25">
      <c r="B61" t="s">
        <v>22</v>
      </c>
      <c r="C61" s="30">
        <f>C66</f>
        <v>0</v>
      </c>
      <c r="E61" s="32"/>
      <c r="F61" s="24"/>
      <c r="G61" s="24"/>
      <c r="H61" s="33"/>
      <c r="I61" s="48"/>
    </row>
    <row r="62" spans="1:9" x14ac:dyDescent="0.25">
      <c r="B62" s="28" t="s">
        <v>34</v>
      </c>
      <c r="C62" s="31">
        <f>C60-C61</f>
        <v>364.79999999999995</v>
      </c>
      <c r="E62" s="32"/>
      <c r="F62" s="24"/>
      <c r="G62" s="24"/>
      <c r="H62" s="33"/>
      <c r="I62" s="48">
        <f t="shared" si="0"/>
        <v>0</v>
      </c>
    </row>
    <row r="63" spans="1:9" x14ac:dyDescent="0.25">
      <c r="C63" s="39"/>
      <c r="E63" s="32"/>
      <c r="F63" s="24"/>
      <c r="G63" s="24"/>
      <c r="H63" s="33"/>
      <c r="I63" s="48">
        <f t="shared" si="0"/>
        <v>0</v>
      </c>
    </row>
    <row r="64" spans="1:9" x14ac:dyDescent="0.25">
      <c r="B64" s="196" t="s">
        <v>22</v>
      </c>
      <c r="C64" s="197"/>
      <c r="E64" s="24"/>
      <c r="F64" s="24"/>
      <c r="G64" s="24"/>
      <c r="H64" s="33"/>
      <c r="I64" s="48">
        <f t="shared" si="0"/>
        <v>0</v>
      </c>
    </row>
    <row r="65" spans="1:9" x14ac:dyDescent="0.25">
      <c r="B65" s="24"/>
      <c r="C65" s="33"/>
      <c r="E65" s="190" t="s">
        <v>21</v>
      </c>
      <c r="F65" s="191"/>
      <c r="G65" s="192"/>
      <c r="H65" s="33">
        <f>SUM(H59:H64)</f>
        <v>380</v>
      </c>
      <c r="I65" s="48">
        <f>SUM(I59:I64)</f>
        <v>364.79999999999995</v>
      </c>
    </row>
    <row r="66" spans="1:9" x14ac:dyDescent="0.25">
      <c r="B66" s="25" t="s">
        <v>33</v>
      </c>
      <c r="C66" s="35">
        <f>SUM(C65:C65)</f>
        <v>0</v>
      </c>
      <c r="D66" t="s">
        <v>204</v>
      </c>
    </row>
    <row r="67" spans="1:9" x14ac:dyDescent="0.25">
      <c r="E67" s="60"/>
      <c r="F67" t="s">
        <v>127</v>
      </c>
    </row>
    <row r="68" spans="1:9" x14ac:dyDescent="0.25">
      <c r="B68" t="s">
        <v>126</v>
      </c>
      <c r="D68" s="60" t="s">
        <v>146</v>
      </c>
    </row>
    <row r="69" spans="1:9" x14ac:dyDescent="0.25">
      <c r="A69" s="78"/>
      <c r="B69" s="78"/>
      <c r="C69" s="78"/>
      <c r="D69" s="78"/>
      <c r="E69" s="78"/>
      <c r="F69" s="78"/>
      <c r="G69" s="78"/>
      <c r="H69" s="78"/>
      <c r="I69" s="78"/>
    </row>
    <row r="70" spans="1:9" x14ac:dyDescent="0.25">
      <c r="A70" t="s">
        <v>160</v>
      </c>
    </row>
    <row r="71" spans="1:9" x14ac:dyDescent="0.25">
      <c r="B71" s="26" t="s">
        <v>2</v>
      </c>
      <c r="C71" s="29">
        <f>I75</f>
        <v>547.19999999999993</v>
      </c>
      <c r="E71" s="24" t="s">
        <v>3</v>
      </c>
      <c r="F71" s="24" t="s">
        <v>36</v>
      </c>
      <c r="G71" s="24" t="s">
        <v>37</v>
      </c>
      <c r="H71" s="24" t="s">
        <v>38</v>
      </c>
      <c r="I71" s="24" t="s">
        <v>38</v>
      </c>
    </row>
    <row r="72" spans="1:9" x14ac:dyDescent="0.25">
      <c r="B72" s="26" t="s">
        <v>21</v>
      </c>
      <c r="C72" s="29">
        <f>C71</f>
        <v>547.19999999999993</v>
      </c>
      <c r="E72" s="32">
        <v>44752</v>
      </c>
      <c r="F72" s="24" t="s">
        <v>43</v>
      </c>
      <c r="G72" s="24" t="s">
        <v>42</v>
      </c>
      <c r="H72" s="33">
        <v>170</v>
      </c>
      <c r="I72" s="48">
        <f>H72*0.96</f>
        <v>163.19999999999999</v>
      </c>
    </row>
    <row r="73" spans="1:9" x14ac:dyDescent="0.25">
      <c r="B73" t="s">
        <v>22</v>
      </c>
      <c r="C73" s="30">
        <f>C80</f>
        <v>60</v>
      </c>
      <c r="E73" s="32">
        <v>44722</v>
      </c>
      <c r="F73" s="24" t="s">
        <v>164</v>
      </c>
      <c r="G73" s="24" t="s">
        <v>42</v>
      </c>
      <c r="H73" s="33">
        <v>220</v>
      </c>
      <c r="I73" s="48">
        <f t="shared" ref="I73" si="1">H73*0.96</f>
        <v>211.2</v>
      </c>
    </row>
    <row r="74" spans="1:9" x14ac:dyDescent="0.25">
      <c r="B74" s="28" t="s">
        <v>34</v>
      </c>
      <c r="C74" s="31">
        <f>C72-C73</f>
        <v>487.19999999999993</v>
      </c>
      <c r="E74" s="32">
        <v>44702</v>
      </c>
      <c r="F74" s="24" t="s">
        <v>167</v>
      </c>
      <c r="G74" s="24" t="s">
        <v>16</v>
      </c>
      <c r="H74" s="33">
        <v>180</v>
      </c>
      <c r="I74" s="48">
        <f>H74*0.96</f>
        <v>172.79999999999998</v>
      </c>
    </row>
    <row r="75" spans="1:9" x14ac:dyDescent="0.25">
      <c r="C75" s="39"/>
      <c r="E75" s="190" t="s">
        <v>21</v>
      </c>
      <c r="F75" s="191"/>
      <c r="G75" s="192"/>
      <c r="H75" s="33">
        <f>SUM(H72:H74)</f>
        <v>570</v>
      </c>
      <c r="I75" s="48">
        <f>SUM(I72:I74)</f>
        <v>547.19999999999993</v>
      </c>
    </row>
    <row r="76" spans="1:9" x14ac:dyDescent="0.25">
      <c r="B76" s="196" t="s">
        <v>22</v>
      </c>
      <c r="C76" s="197"/>
    </row>
    <row r="77" spans="1:9" x14ac:dyDescent="0.25">
      <c r="B77" s="51" t="s">
        <v>170</v>
      </c>
      <c r="C77" s="51">
        <v>30</v>
      </c>
      <c r="E77" s="60"/>
    </row>
    <row r="78" spans="1:9" x14ac:dyDescent="0.25">
      <c r="B78" s="51" t="s">
        <v>169</v>
      </c>
      <c r="C78" s="51">
        <v>30</v>
      </c>
    </row>
    <row r="79" spans="1:9" x14ac:dyDescent="0.25">
      <c r="B79" s="24"/>
      <c r="C79" s="33"/>
    </row>
    <row r="80" spans="1:9" x14ac:dyDescent="0.25">
      <c r="B80" s="25" t="s">
        <v>33</v>
      </c>
      <c r="C80" s="35">
        <f>SUM(C77:C79)</f>
        <v>60</v>
      </c>
      <c r="D80" t="s">
        <v>204</v>
      </c>
    </row>
    <row r="82" spans="1:9" x14ac:dyDescent="0.25">
      <c r="B82" t="s">
        <v>126</v>
      </c>
      <c r="D82" s="60" t="s">
        <v>146</v>
      </c>
      <c r="F82" t="s">
        <v>127</v>
      </c>
    </row>
    <row r="83" spans="1:9" x14ac:dyDescent="0.25">
      <c r="A83" s="62"/>
      <c r="B83" s="62"/>
      <c r="C83" s="62"/>
      <c r="D83" s="62"/>
      <c r="E83" s="62"/>
      <c r="F83" s="62"/>
      <c r="G83" s="62"/>
      <c r="H83" s="62"/>
      <c r="I83" s="62"/>
    </row>
    <row r="84" spans="1:9" x14ac:dyDescent="0.25">
      <c r="A84" s="41">
        <v>44796</v>
      </c>
    </row>
    <row r="85" spans="1:9" x14ac:dyDescent="0.25">
      <c r="B85" s="26" t="s">
        <v>2</v>
      </c>
      <c r="C85" s="29">
        <f>I98</f>
        <v>2002</v>
      </c>
      <c r="E85" s="24" t="s">
        <v>3</v>
      </c>
      <c r="F85" s="24" t="s">
        <v>36</v>
      </c>
      <c r="G85" s="24" t="s">
        <v>37</v>
      </c>
      <c r="H85" s="24" t="s">
        <v>38</v>
      </c>
      <c r="I85" s="24" t="s">
        <v>38</v>
      </c>
    </row>
    <row r="86" spans="1:9" x14ac:dyDescent="0.25">
      <c r="C86" s="30"/>
      <c r="E86" s="32">
        <v>44714</v>
      </c>
      <c r="F86" s="24" t="s">
        <v>206</v>
      </c>
      <c r="G86" s="24" t="s">
        <v>207</v>
      </c>
      <c r="H86" s="33">
        <v>170</v>
      </c>
      <c r="I86" s="33">
        <f>H86*0.96</f>
        <v>163.19999999999999</v>
      </c>
    </row>
    <row r="87" spans="1:9" x14ac:dyDescent="0.25">
      <c r="B87" s="26" t="s">
        <v>21</v>
      </c>
      <c r="C87" s="29">
        <f>C85-C86</f>
        <v>2002</v>
      </c>
      <c r="E87" s="32">
        <v>44768</v>
      </c>
      <c r="F87" s="24" t="s">
        <v>97</v>
      </c>
      <c r="G87" s="24" t="s">
        <v>136</v>
      </c>
      <c r="H87" s="33">
        <v>150</v>
      </c>
      <c r="I87" s="33">
        <v>150</v>
      </c>
    </row>
    <row r="88" spans="1:9" x14ac:dyDescent="0.25">
      <c r="B88" t="s">
        <v>22</v>
      </c>
      <c r="C88" s="30">
        <f>C102</f>
        <v>859.5</v>
      </c>
      <c r="E88" s="32">
        <v>44769</v>
      </c>
      <c r="F88" s="24" t="s">
        <v>97</v>
      </c>
      <c r="G88" s="24" t="s">
        <v>136</v>
      </c>
      <c r="H88" s="33">
        <v>200</v>
      </c>
      <c r="I88" s="33">
        <v>200</v>
      </c>
    </row>
    <row r="89" spans="1:9" x14ac:dyDescent="0.25">
      <c r="B89" s="28" t="s">
        <v>34</v>
      </c>
      <c r="C89" s="31">
        <f>C87-C88</f>
        <v>1142.5</v>
      </c>
      <c r="E89" s="32">
        <v>44772</v>
      </c>
      <c r="F89" s="24" t="s">
        <v>97</v>
      </c>
      <c r="G89" s="24" t="s">
        <v>136</v>
      </c>
      <c r="H89" s="33">
        <v>200</v>
      </c>
      <c r="I89" s="33">
        <v>200</v>
      </c>
    </row>
    <row r="90" spans="1:9" x14ac:dyDescent="0.25">
      <c r="B90" s="42"/>
      <c r="C90" s="94">
        <f>F102+C89</f>
        <v>1312.5</v>
      </c>
      <c r="E90" s="32">
        <v>44781</v>
      </c>
      <c r="F90" s="24" t="s">
        <v>97</v>
      </c>
      <c r="G90" s="24" t="s">
        <v>136</v>
      </c>
      <c r="H90" s="33">
        <v>150</v>
      </c>
      <c r="I90" s="33">
        <v>150</v>
      </c>
    </row>
    <row r="91" spans="1:9" x14ac:dyDescent="0.25">
      <c r="B91" s="42"/>
      <c r="C91" s="43"/>
      <c r="E91" s="32">
        <v>44764</v>
      </c>
      <c r="F91" s="24" t="s">
        <v>97</v>
      </c>
      <c r="G91" s="24" t="s">
        <v>136</v>
      </c>
      <c r="H91" s="33">
        <v>200</v>
      </c>
      <c r="I91" s="33">
        <v>200</v>
      </c>
    </row>
    <row r="92" spans="1:9" x14ac:dyDescent="0.25">
      <c r="B92" s="86" t="s">
        <v>22</v>
      </c>
      <c r="C92" s="87"/>
      <c r="E92" s="32">
        <v>44767</v>
      </c>
      <c r="F92" s="24" t="s">
        <v>97</v>
      </c>
      <c r="G92" s="24" t="s">
        <v>136</v>
      </c>
      <c r="H92" s="33">
        <v>150</v>
      </c>
      <c r="I92" s="33">
        <v>150</v>
      </c>
    </row>
    <row r="93" spans="1:9" x14ac:dyDescent="0.25">
      <c r="B93" s="51" t="s">
        <v>208</v>
      </c>
      <c r="C93" s="51">
        <v>89.5</v>
      </c>
      <c r="E93" s="32">
        <v>44736</v>
      </c>
      <c r="F93" s="24" t="s">
        <v>70</v>
      </c>
      <c r="G93" s="24" t="s">
        <v>16</v>
      </c>
      <c r="H93" s="33">
        <v>230</v>
      </c>
      <c r="I93" s="33">
        <f>H93*0.96</f>
        <v>220.79999999999998</v>
      </c>
    </row>
    <row r="94" spans="1:9" x14ac:dyDescent="0.25">
      <c r="B94" s="51" t="s">
        <v>209</v>
      </c>
      <c r="C94" s="51">
        <v>20</v>
      </c>
      <c r="E94" s="32">
        <v>44776</v>
      </c>
      <c r="F94" s="24" t="s">
        <v>97</v>
      </c>
      <c r="G94" s="24" t="s">
        <v>136</v>
      </c>
      <c r="H94" s="33">
        <v>200</v>
      </c>
      <c r="I94" s="33">
        <v>200</v>
      </c>
    </row>
    <row r="95" spans="1:9" x14ac:dyDescent="0.25">
      <c r="B95" s="51" t="s">
        <v>175</v>
      </c>
      <c r="C95" s="51">
        <v>10</v>
      </c>
      <c r="E95" s="32">
        <v>44746</v>
      </c>
      <c r="F95" s="24" t="s">
        <v>70</v>
      </c>
      <c r="G95" s="24" t="s">
        <v>136</v>
      </c>
      <c r="H95" s="33">
        <v>175</v>
      </c>
      <c r="I95" s="33">
        <f>H95*0.96</f>
        <v>168</v>
      </c>
    </row>
    <row r="96" spans="1:9" x14ac:dyDescent="0.25">
      <c r="B96" s="51" t="s">
        <v>211</v>
      </c>
      <c r="C96" s="51">
        <v>120</v>
      </c>
      <c r="E96" s="32">
        <v>44783</v>
      </c>
      <c r="F96" s="24" t="s">
        <v>41</v>
      </c>
      <c r="G96" s="24" t="s">
        <v>136</v>
      </c>
      <c r="H96" s="33">
        <v>200</v>
      </c>
      <c r="I96" s="33">
        <v>200</v>
      </c>
    </row>
    <row r="97" spans="1:9" x14ac:dyDescent="0.25">
      <c r="B97" s="88" t="s">
        <v>193</v>
      </c>
      <c r="C97" s="51">
        <v>20</v>
      </c>
      <c r="E97" s="32"/>
      <c r="F97" s="24"/>
      <c r="G97" s="24"/>
      <c r="H97" s="33"/>
      <c r="I97" s="33"/>
    </row>
    <row r="98" spans="1:9" x14ac:dyDescent="0.25">
      <c r="B98" s="88" t="s">
        <v>64</v>
      </c>
      <c r="C98" s="51">
        <v>250</v>
      </c>
      <c r="E98" s="190" t="s">
        <v>21</v>
      </c>
      <c r="F98" s="191"/>
      <c r="G98" s="192"/>
      <c r="H98" s="33">
        <f>SUM(H86:H97)</f>
        <v>2025</v>
      </c>
      <c r="I98" s="48">
        <f>SUM(I86:I97)</f>
        <v>2002</v>
      </c>
    </row>
    <row r="99" spans="1:9" x14ac:dyDescent="0.25">
      <c r="B99" s="88" t="s">
        <v>209</v>
      </c>
      <c r="C99" s="51">
        <v>100</v>
      </c>
      <c r="E99" s="36"/>
      <c r="F99" s="36"/>
      <c r="G99" s="36"/>
      <c r="H99" s="37"/>
      <c r="I99" s="39"/>
    </row>
    <row r="100" spans="1:9" x14ac:dyDescent="0.25">
      <c r="B100" s="88" t="s">
        <v>237</v>
      </c>
      <c r="C100" s="51">
        <v>200</v>
      </c>
      <c r="E100" s="106" t="s">
        <v>260</v>
      </c>
      <c r="F100" s="33">
        <v>10</v>
      </c>
      <c r="G100" s="36"/>
      <c r="H100" s="37"/>
      <c r="I100" s="39"/>
    </row>
    <row r="101" spans="1:9" x14ac:dyDescent="0.25">
      <c r="B101" s="24" t="s">
        <v>210</v>
      </c>
      <c r="C101" s="33">
        <v>50</v>
      </c>
      <c r="E101" s="24" t="s">
        <v>49</v>
      </c>
      <c r="F101" s="33">
        <v>160</v>
      </c>
      <c r="G101" t="s">
        <v>95</v>
      </c>
    </row>
    <row r="102" spans="1:9" x14ac:dyDescent="0.25">
      <c r="B102" s="25" t="s">
        <v>33</v>
      </c>
      <c r="C102" s="35">
        <f>SUM(C93:C101)</f>
        <v>859.5</v>
      </c>
      <c r="E102" s="34" t="s">
        <v>21</v>
      </c>
      <c r="F102" s="33">
        <f>SUM(F100+F101)</f>
        <v>170</v>
      </c>
    </row>
    <row r="103" spans="1:9" x14ac:dyDescent="0.25">
      <c r="A103" s="95"/>
      <c r="B103" s="95"/>
      <c r="C103" s="95"/>
      <c r="D103" s="95"/>
      <c r="E103" s="95"/>
      <c r="F103" s="95"/>
      <c r="G103" s="95"/>
      <c r="H103" s="95"/>
      <c r="I103" s="95"/>
    </row>
    <row r="104" spans="1:9" x14ac:dyDescent="0.25">
      <c r="A104" s="41">
        <v>44830</v>
      </c>
    </row>
    <row r="105" spans="1:9" x14ac:dyDescent="0.25">
      <c r="B105" s="26" t="s">
        <v>2</v>
      </c>
      <c r="C105" s="29">
        <f>I118</f>
        <v>1518</v>
      </c>
      <c r="E105" s="24" t="s">
        <v>3</v>
      </c>
      <c r="F105" s="24" t="s">
        <v>36</v>
      </c>
      <c r="G105" s="24" t="s">
        <v>37</v>
      </c>
      <c r="H105" s="24" t="s">
        <v>38</v>
      </c>
      <c r="I105" s="24" t="s">
        <v>38</v>
      </c>
    </row>
    <row r="106" spans="1:9" x14ac:dyDescent="0.25">
      <c r="C106" s="30"/>
      <c r="E106" s="32">
        <v>44790</v>
      </c>
      <c r="F106" s="24" t="s">
        <v>41</v>
      </c>
      <c r="G106" s="24" t="s">
        <v>42</v>
      </c>
      <c r="H106" s="33">
        <v>200</v>
      </c>
      <c r="I106" s="33">
        <v>200</v>
      </c>
    </row>
    <row r="107" spans="1:9" x14ac:dyDescent="0.25">
      <c r="B107" s="26" t="s">
        <v>21</v>
      </c>
      <c r="C107" s="29">
        <f>C105-C106</f>
        <v>1518</v>
      </c>
      <c r="E107" s="32">
        <v>44764</v>
      </c>
      <c r="F107" s="24" t="s">
        <v>53</v>
      </c>
      <c r="G107" s="24" t="s">
        <v>42</v>
      </c>
      <c r="H107" s="33">
        <v>130</v>
      </c>
      <c r="I107" s="33">
        <f>H107*0.96</f>
        <v>124.8</v>
      </c>
    </row>
    <row r="108" spans="1:9" x14ac:dyDescent="0.25">
      <c r="B108" t="s">
        <v>22</v>
      </c>
      <c r="C108" s="30">
        <f>C122</f>
        <v>1356.5</v>
      </c>
      <c r="E108" s="32">
        <v>44797</v>
      </c>
      <c r="F108" s="24" t="s">
        <v>41</v>
      </c>
      <c r="G108" s="24" t="s">
        <v>42</v>
      </c>
      <c r="H108" s="33">
        <v>200</v>
      </c>
      <c r="I108" s="33">
        <v>200</v>
      </c>
    </row>
    <row r="109" spans="1:9" x14ac:dyDescent="0.25">
      <c r="B109" s="28" t="s">
        <v>34</v>
      </c>
      <c r="C109" s="31">
        <f>C107-C108</f>
        <v>161.5</v>
      </c>
      <c r="E109" s="32">
        <v>44789</v>
      </c>
      <c r="F109" s="24" t="s">
        <v>41</v>
      </c>
      <c r="G109" s="24" t="s">
        <v>69</v>
      </c>
      <c r="H109" s="33">
        <v>150</v>
      </c>
      <c r="I109" s="33">
        <v>150</v>
      </c>
    </row>
    <row r="110" spans="1:9" x14ac:dyDescent="0.25">
      <c r="B110" s="42"/>
      <c r="C110" s="43">
        <f>C109+F120</f>
        <v>241.5</v>
      </c>
      <c r="E110" s="32">
        <v>44715</v>
      </c>
      <c r="F110" s="24" t="s">
        <v>165</v>
      </c>
      <c r="G110" s="24" t="s">
        <v>163</v>
      </c>
      <c r="H110" s="33">
        <v>180</v>
      </c>
      <c r="I110" s="33">
        <f>H110*0.96</f>
        <v>172.79999999999998</v>
      </c>
    </row>
    <row r="111" spans="1:9" x14ac:dyDescent="0.25">
      <c r="B111" s="42"/>
      <c r="C111" s="43"/>
      <c r="E111" s="32">
        <v>44756</v>
      </c>
      <c r="F111" s="24" t="s">
        <v>66</v>
      </c>
      <c r="G111" s="24" t="s">
        <v>5</v>
      </c>
      <c r="H111" s="33">
        <v>170</v>
      </c>
      <c r="I111" s="33">
        <f>H111*0.96</f>
        <v>163.19999999999999</v>
      </c>
    </row>
    <row r="112" spans="1:9" x14ac:dyDescent="0.25">
      <c r="B112" s="86" t="s">
        <v>22</v>
      </c>
      <c r="C112" s="87"/>
      <c r="E112" s="32">
        <v>44811</v>
      </c>
      <c r="F112" s="24" t="s">
        <v>41</v>
      </c>
      <c r="G112" s="24" t="s">
        <v>42</v>
      </c>
      <c r="H112" s="33">
        <v>200</v>
      </c>
      <c r="I112" s="33">
        <v>200</v>
      </c>
    </row>
    <row r="113" spans="1:11" x14ac:dyDescent="0.25">
      <c r="B113" s="91" t="s">
        <v>277</v>
      </c>
      <c r="C113" s="51">
        <v>61</v>
      </c>
      <c r="E113" s="32">
        <v>44785</v>
      </c>
      <c r="F113" s="24" t="s">
        <v>43</v>
      </c>
      <c r="G113" s="24" t="s">
        <v>40</v>
      </c>
      <c r="H113" s="33">
        <v>320</v>
      </c>
      <c r="I113" s="33">
        <f>H113*0.96</f>
        <v>307.2</v>
      </c>
    </row>
    <row r="114" spans="1:11" x14ac:dyDescent="0.25">
      <c r="B114" s="51" t="s">
        <v>59</v>
      </c>
      <c r="C114" s="51">
        <v>515</v>
      </c>
      <c r="E114" s="32"/>
      <c r="F114" s="24"/>
      <c r="G114" s="24"/>
      <c r="H114" s="33"/>
      <c r="I114" s="33"/>
    </row>
    <row r="115" spans="1:11" x14ac:dyDescent="0.25">
      <c r="B115" s="51" t="s">
        <v>141</v>
      </c>
      <c r="C115" s="51">
        <v>11</v>
      </c>
      <c r="E115" s="32"/>
      <c r="F115" s="24"/>
      <c r="G115" s="24"/>
      <c r="H115" s="33"/>
      <c r="I115" s="33"/>
    </row>
    <row r="116" spans="1:11" x14ac:dyDescent="0.25">
      <c r="B116" s="51" t="s">
        <v>254</v>
      </c>
      <c r="C116" s="51">
        <v>89.5</v>
      </c>
      <c r="E116" s="32"/>
      <c r="F116" s="24"/>
      <c r="G116" s="24"/>
      <c r="H116" s="33"/>
      <c r="I116" s="33"/>
    </row>
    <row r="117" spans="1:11" x14ac:dyDescent="0.25">
      <c r="B117" s="88" t="s">
        <v>64</v>
      </c>
      <c r="C117" s="51">
        <v>320</v>
      </c>
      <c r="E117" s="32"/>
      <c r="F117" s="24"/>
      <c r="G117" s="24"/>
      <c r="H117" s="33"/>
      <c r="I117" s="33"/>
    </row>
    <row r="118" spans="1:11" x14ac:dyDescent="0.25">
      <c r="B118" s="91" t="s">
        <v>294</v>
      </c>
      <c r="C118" s="51">
        <v>20</v>
      </c>
      <c r="E118" s="190" t="s">
        <v>21</v>
      </c>
      <c r="F118" s="191"/>
      <c r="G118" s="192"/>
      <c r="H118" s="33">
        <f>SUM(H106:H117)</f>
        <v>1550</v>
      </c>
      <c r="I118" s="48">
        <f>SUM(I106:I117)</f>
        <v>1518</v>
      </c>
    </row>
    <row r="119" spans="1:11" x14ac:dyDescent="0.25">
      <c r="B119" s="88" t="s">
        <v>255</v>
      </c>
      <c r="C119" s="51">
        <v>10</v>
      </c>
      <c r="E119" s="36"/>
      <c r="F119" s="36"/>
      <c r="G119" s="36"/>
      <c r="H119" s="37"/>
      <c r="I119" s="39"/>
    </row>
    <row r="120" spans="1:11" x14ac:dyDescent="0.25">
      <c r="B120" s="88" t="s">
        <v>269</v>
      </c>
      <c r="C120" s="51">
        <v>50</v>
      </c>
      <c r="E120" s="24" t="s">
        <v>14</v>
      </c>
      <c r="F120" s="33">
        <v>80</v>
      </c>
      <c r="G120" s="39"/>
    </row>
    <row r="121" spans="1:11" x14ac:dyDescent="0.25">
      <c r="B121" s="24" t="s">
        <v>309</v>
      </c>
      <c r="C121" s="33">
        <v>280</v>
      </c>
      <c r="E121" s="24"/>
      <c r="F121" s="48">
        <f>SUM(F120:F120)</f>
        <v>80</v>
      </c>
    </row>
    <row r="122" spans="1:11" x14ac:dyDescent="0.25">
      <c r="B122" s="25" t="s">
        <v>33</v>
      </c>
      <c r="C122" s="35">
        <f>SUM(C113:C121)</f>
        <v>1356.5</v>
      </c>
      <c r="D122" t="s">
        <v>95</v>
      </c>
      <c r="E122" t="s">
        <v>330</v>
      </c>
    </row>
    <row r="123" spans="1:11" x14ac:dyDescent="0.25">
      <c r="A123" s="93"/>
      <c r="B123" s="93"/>
      <c r="C123" s="93"/>
      <c r="D123" s="93"/>
      <c r="E123" s="93"/>
      <c r="F123" s="93"/>
      <c r="G123" s="93"/>
      <c r="H123" s="93"/>
      <c r="I123" s="93"/>
    </row>
    <row r="124" spans="1:11" x14ac:dyDescent="0.25">
      <c r="A124" s="41">
        <v>44830</v>
      </c>
    </row>
    <row r="125" spans="1:11" x14ac:dyDescent="0.25">
      <c r="B125" s="26" t="s">
        <v>2</v>
      </c>
      <c r="C125" s="29">
        <f>I132</f>
        <v>1326</v>
      </c>
      <c r="E125" s="24" t="s">
        <v>3</v>
      </c>
      <c r="F125" s="24" t="s">
        <v>36</v>
      </c>
      <c r="G125" s="24" t="s">
        <v>37</v>
      </c>
      <c r="H125" s="24" t="s">
        <v>38</v>
      </c>
      <c r="I125" s="24" t="s">
        <v>38</v>
      </c>
    </row>
    <row r="126" spans="1:11" x14ac:dyDescent="0.25">
      <c r="C126" s="30"/>
      <c r="E126" s="32">
        <v>44794</v>
      </c>
      <c r="F126" s="24" t="s">
        <v>43</v>
      </c>
      <c r="G126" s="24" t="s">
        <v>80</v>
      </c>
      <c r="H126" s="33">
        <v>230</v>
      </c>
      <c r="I126" s="33">
        <f>H126*0.96</f>
        <v>220.79999999999998</v>
      </c>
      <c r="J126" t="s">
        <v>337</v>
      </c>
      <c r="K126" t="s">
        <v>95</v>
      </c>
    </row>
    <row r="127" spans="1:11" x14ac:dyDescent="0.25">
      <c r="B127" s="26" t="s">
        <v>21</v>
      </c>
      <c r="C127" s="29">
        <f>C125-C126</f>
        <v>1326</v>
      </c>
      <c r="E127" s="32">
        <v>44816</v>
      </c>
      <c r="F127" s="24" t="s">
        <v>41</v>
      </c>
      <c r="G127" s="24" t="s">
        <v>42</v>
      </c>
      <c r="H127" s="33">
        <v>150</v>
      </c>
      <c r="I127" s="33">
        <v>150</v>
      </c>
    </row>
    <row r="128" spans="1:11" x14ac:dyDescent="0.25">
      <c r="B128" t="s">
        <v>22</v>
      </c>
      <c r="C128" s="30">
        <f>C135</f>
        <v>920</v>
      </c>
      <c r="E128" s="32">
        <v>44818</v>
      </c>
      <c r="F128" s="24" t="s">
        <v>41</v>
      </c>
      <c r="G128" s="24" t="s">
        <v>42</v>
      </c>
      <c r="H128" s="33">
        <v>200</v>
      </c>
      <c r="I128" s="33">
        <v>200</v>
      </c>
    </row>
    <row r="129" spans="1:9" x14ac:dyDescent="0.25">
      <c r="B129" s="28" t="s">
        <v>34</v>
      </c>
      <c r="C129" s="31">
        <f>C127-C128</f>
        <v>406</v>
      </c>
      <c r="E129" s="32">
        <v>44799</v>
      </c>
      <c r="F129" s="24" t="s">
        <v>41</v>
      </c>
      <c r="G129" s="24" t="s">
        <v>42</v>
      </c>
      <c r="H129" s="33">
        <v>200</v>
      </c>
      <c r="I129" s="33">
        <v>200</v>
      </c>
    </row>
    <row r="130" spans="1:9" x14ac:dyDescent="0.25">
      <c r="B130" s="42"/>
      <c r="C130" s="43"/>
      <c r="E130" s="32">
        <v>44802</v>
      </c>
      <c r="F130" s="24" t="s">
        <v>41</v>
      </c>
      <c r="G130" s="24" t="s">
        <v>42</v>
      </c>
      <c r="H130" s="33">
        <v>200</v>
      </c>
      <c r="I130" s="33">
        <v>200</v>
      </c>
    </row>
    <row r="131" spans="1:9" x14ac:dyDescent="0.25">
      <c r="B131" s="42"/>
      <c r="C131" s="43"/>
      <c r="E131" s="32">
        <v>44796</v>
      </c>
      <c r="F131" s="24" t="s">
        <v>41</v>
      </c>
      <c r="G131" s="24" t="s">
        <v>351</v>
      </c>
      <c r="H131" s="33">
        <v>370</v>
      </c>
      <c r="I131" s="33">
        <f>H131*0.96</f>
        <v>355.2</v>
      </c>
    </row>
    <row r="132" spans="1:9" x14ac:dyDescent="0.25">
      <c r="B132" s="86" t="s">
        <v>22</v>
      </c>
      <c r="C132" s="87"/>
      <c r="E132" s="190" t="s">
        <v>21</v>
      </c>
      <c r="F132" s="191"/>
      <c r="G132" s="192"/>
      <c r="H132" s="33">
        <f>SUM(H126:H131)</f>
        <v>1350</v>
      </c>
      <c r="I132" s="48">
        <f>SUM(I126:I131)</f>
        <v>1326</v>
      </c>
    </row>
    <row r="133" spans="1:9" x14ac:dyDescent="0.25">
      <c r="B133" s="91" t="s">
        <v>338</v>
      </c>
      <c r="C133" s="53">
        <v>920</v>
      </c>
      <c r="E133" s="36"/>
      <c r="F133" s="36"/>
      <c r="G133" s="36"/>
      <c r="H133" s="37"/>
      <c r="I133" s="39"/>
    </row>
    <row r="134" spans="1:9" x14ac:dyDescent="0.25">
      <c r="B134" s="51"/>
      <c r="C134" s="51"/>
      <c r="E134" t="s">
        <v>95</v>
      </c>
      <c r="G134" s="39"/>
    </row>
    <row r="135" spans="1:9" x14ac:dyDescent="0.25">
      <c r="B135" s="25" t="s">
        <v>33</v>
      </c>
      <c r="C135" s="35">
        <f>SUM(C133:C134)</f>
        <v>920</v>
      </c>
    </row>
    <row r="136" spans="1:9" x14ac:dyDescent="0.25">
      <c r="A136" s="93"/>
      <c r="B136" s="93"/>
      <c r="C136" s="93"/>
      <c r="D136" s="93"/>
      <c r="E136" s="93"/>
      <c r="F136" s="93"/>
      <c r="G136" s="93"/>
      <c r="H136" s="93"/>
      <c r="I136" s="93"/>
    </row>
    <row r="137" spans="1:9" x14ac:dyDescent="0.25">
      <c r="A137" s="41" t="s">
        <v>415</v>
      </c>
    </row>
    <row r="138" spans="1:9" x14ac:dyDescent="0.25">
      <c r="B138" s="26" t="s">
        <v>2</v>
      </c>
      <c r="C138" s="29">
        <f>I149</f>
        <v>2173.1999999999998</v>
      </c>
      <c r="E138" s="24" t="s">
        <v>3</v>
      </c>
      <c r="F138" s="24" t="s">
        <v>36</v>
      </c>
      <c r="G138" s="24" t="s">
        <v>37</v>
      </c>
      <c r="H138" s="24" t="s">
        <v>38</v>
      </c>
      <c r="I138" s="24" t="s">
        <v>38</v>
      </c>
    </row>
    <row r="139" spans="1:9" x14ac:dyDescent="0.25">
      <c r="C139" s="30"/>
      <c r="E139" s="32">
        <v>44820</v>
      </c>
      <c r="F139" s="24" t="s">
        <v>43</v>
      </c>
      <c r="G139" s="24" t="s">
        <v>16</v>
      </c>
      <c r="H139" s="33">
        <v>210</v>
      </c>
      <c r="I139" s="33">
        <f>H139*0.96</f>
        <v>201.6</v>
      </c>
    </row>
    <row r="140" spans="1:9" x14ac:dyDescent="0.25">
      <c r="B140" s="26" t="s">
        <v>21</v>
      </c>
      <c r="C140" s="29">
        <f>C138-C139</f>
        <v>2173.1999999999998</v>
      </c>
      <c r="E140" s="32">
        <v>44811</v>
      </c>
      <c r="F140" s="24" t="s">
        <v>41</v>
      </c>
      <c r="G140" s="24" t="s">
        <v>42</v>
      </c>
      <c r="H140" s="33">
        <v>200</v>
      </c>
      <c r="I140" s="33">
        <v>200</v>
      </c>
    </row>
    <row r="141" spans="1:9" x14ac:dyDescent="0.25">
      <c r="B141" t="s">
        <v>22</v>
      </c>
      <c r="C141" s="30">
        <f>C156</f>
        <v>2151.5</v>
      </c>
      <c r="E141" s="32">
        <v>44812</v>
      </c>
      <c r="F141" s="24" t="s">
        <v>43</v>
      </c>
      <c r="G141" s="24" t="s">
        <v>16</v>
      </c>
      <c r="H141" s="33">
        <v>210</v>
      </c>
      <c r="I141" s="33">
        <f>H141*0.96</f>
        <v>201.6</v>
      </c>
    </row>
    <row r="142" spans="1:9" x14ac:dyDescent="0.25">
      <c r="B142" s="28" t="s">
        <v>34</v>
      </c>
      <c r="C142" s="31">
        <f>C140-C141</f>
        <v>21.699999999999818</v>
      </c>
      <c r="E142" s="32">
        <v>44825</v>
      </c>
      <c r="F142" s="24" t="s">
        <v>43</v>
      </c>
      <c r="G142" s="24" t="s">
        <v>18</v>
      </c>
      <c r="H142" s="33">
        <v>580</v>
      </c>
      <c r="I142" s="33">
        <v>580</v>
      </c>
    </row>
    <row r="143" spans="1:9" x14ac:dyDescent="0.25">
      <c r="B143" s="42"/>
      <c r="C143" s="133">
        <f>C142+F156</f>
        <v>335.36999999999983</v>
      </c>
      <c r="E143" s="32">
        <v>44838</v>
      </c>
      <c r="F143" s="24" t="s">
        <v>41</v>
      </c>
      <c r="G143" s="24" t="s">
        <v>69</v>
      </c>
      <c r="H143" s="33">
        <v>150</v>
      </c>
      <c r="I143" s="33">
        <v>150</v>
      </c>
    </row>
    <row r="144" spans="1:9" x14ac:dyDescent="0.25">
      <c r="B144" s="86" t="s">
        <v>22</v>
      </c>
      <c r="C144" s="87"/>
      <c r="E144" s="32">
        <v>44830</v>
      </c>
      <c r="F144" s="24" t="s">
        <v>41</v>
      </c>
      <c r="G144" s="24" t="s">
        <v>42</v>
      </c>
      <c r="H144" s="33">
        <v>200</v>
      </c>
      <c r="I144" s="33">
        <v>200</v>
      </c>
    </row>
    <row r="145" spans="1:9" x14ac:dyDescent="0.25">
      <c r="B145" s="91" t="s">
        <v>64</v>
      </c>
      <c r="C145" s="53">
        <v>100</v>
      </c>
      <c r="E145" s="32">
        <v>44832</v>
      </c>
      <c r="F145" s="24" t="s">
        <v>41</v>
      </c>
      <c r="G145" s="24" t="s">
        <v>42</v>
      </c>
      <c r="H145" s="33">
        <v>200</v>
      </c>
      <c r="I145" s="33">
        <v>200</v>
      </c>
    </row>
    <row r="146" spans="1:9" x14ac:dyDescent="0.25">
      <c r="B146" s="91" t="s">
        <v>416</v>
      </c>
      <c r="C146" s="53">
        <v>200</v>
      </c>
      <c r="E146" s="32" t="s">
        <v>412</v>
      </c>
      <c r="F146" s="24"/>
      <c r="G146" s="24"/>
      <c r="H146" s="33"/>
      <c r="I146" s="33">
        <v>90</v>
      </c>
    </row>
    <row r="147" spans="1:9" x14ac:dyDescent="0.25">
      <c r="B147" s="91" t="s">
        <v>385</v>
      </c>
      <c r="C147" s="53">
        <v>80</v>
      </c>
      <c r="E147" s="32">
        <v>44833</v>
      </c>
      <c r="F147" s="24" t="s">
        <v>41</v>
      </c>
      <c r="G147" s="24" t="s">
        <v>42</v>
      </c>
      <c r="H147" s="33">
        <v>150</v>
      </c>
      <c r="I147" s="33">
        <v>150</v>
      </c>
    </row>
    <row r="148" spans="1:9" x14ac:dyDescent="0.25">
      <c r="B148" s="91" t="s">
        <v>367</v>
      </c>
      <c r="C148" s="53">
        <v>89.5</v>
      </c>
      <c r="E148" s="32">
        <v>44823</v>
      </c>
      <c r="F148" s="24" t="s">
        <v>41</v>
      </c>
      <c r="G148" s="24" t="s">
        <v>42</v>
      </c>
      <c r="H148" s="33">
        <v>200</v>
      </c>
      <c r="I148" s="33">
        <v>200</v>
      </c>
    </row>
    <row r="149" spans="1:9" x14ac:dyDescent="0.25">
      <c r="B149" s="91" t="s">
        <v>365</v>
      </c>
      <c r="C149" s="53">
        <v>50</v>
      </c>
      <c r="E149" s="190" t="s">
        <v>21</v>
      </c>
      <c r="F149" s="191"/>
      <c r="G149" s="192"/>
      <c r="H149" s="33">
        <f>SUM(H139:H148)</f>
        <v>2100</v>
      </c>
      <c r="I149" s="48">
        <f>SUM(I139:I148)</f>
        <v>2173.1999999999998</v>
      </c>
    </row>
    <row r="150" spans="1:9" x14ac:dyDescent="0.25">
      <c r="B150" s="91" t="s">
        <v>359</v>
      </c>
      <c r="C150" s="53">
        <v>20</v>
      </c>
      <c r="E150" s="134"/>
      <c r="F150" s="135"/>
      <c r="G150" s="36"/>
      <c r="H150" s="37"/>
      <c r="I150" s="39"/>
    </row>
    <row r="151" spans="1:9" x14ac:dyDescent="0.25">
      <c r="B151" s="91" t="s">
        <v>388</v>
      </c>
      <c r="C151" s="53">
        <v>12</v>
      </c>
      <c r="E151" s="24" t="s">
        <v>49</v>
      </c>
      <c r="F151" s="33">
        <v>80</v>
      </c>
      <c r="G151" s="36"/>
      <c r="H151" s="37"/>
      <c r="I151" s="39"/>
    </row>
    <row r="152" spans="1:9" x14ac:dyDescent="0.25">
      <c r="B152" s="91" t="s">
        <v>407</v>
      </c>
      <c r="C152" s="53">
        <v>200</v>
      </c>
      <c r="E152" s="24" t="s">
        <v>417</v>
      </c>
      <c r="F152" s="33">
        <v>98.67</v>
      </c>
      <c r="G152" s="36"/>
      <c r="H152" s="37"/>
      <c r="I152" s="39"/>
    </row>
    <row r="153" spans="1:9" x14ac:dyDescent="0.25">
      <c r="B153" s="91" t="s">
        <v>411</v>
      </c>
      <c r="C153" s="53">
        <v>190</v>
      </c>
      <c r="E153" s="24" t="s">
        <v>399</v>
      </c>
      <c r="F153" s="38">
        <v>30</v>
      </c>
      <c r="G153" s="36"/>
      <c r="H153" s="37"/>
      <c r="I153" s="39"/>
    </row>
    <row r="154" spans="1:9" x14ac:dyDescent="0.25">
      <c r="B154" s="91" t="s">
        <v>410</v>
      </c>
      <c r="C154" s="53">
        <v>1200</v>
      </c>
      <c r="E154" s="24" t="s">
        <v>414</v>
      </c>
      <c r="F154" s="38">
        <v>90</v>
      </c>
      <c r="G154" s="36"/>
      <c r="H154" s="37"/>
      <c r="I154" s="39"/>
    </row>
    <row r="155" spans="1:9" x14ac:dyDescent="0.25">
      <c r="B155" s="51" t="s">
        <v>360</v>
      </c>
      <c r="C155" s="51">
        <v>10</v>
      </c>
      <c r="E155" s="24" t="s">
        <v>400</v>
      </c>
      <c r="F155" s="33">
        <v>15</v>
      </c>
      <c r="G155" s="36"/>
      <c r="H155" s="37"/>
      <c r="I155" s="39"/>
    </row>
    <row r="156" spans="1:9" x14ac:dyDescent="0.25">
      <c r="B156" s="25" t="s">
        <v>33</v>
      </c>
      <c r="C156" s="35">
        <f>SUM(C145:C155)</f>
        <v>2151.5</v>
      </c>
      <c r="E156" s="34" t="s">
        <v>21</v>
      </c>
      <c r="F156" s="33">
        <f>SUM(F151:F155)</f>
        <v>313.67</v>
      </c>
      <c r="G156" s="36"/>
      <c r="H156" s="37"/>
      <c r="I156" s="39"/>
    </row>
    <row r="157" spans="1:9" x14ac:dyDescent="0.25">
      <c r="B157" s="23"/>
      <c r="C157" s="23"/>
      <c r="E157" s="75"/>
      <c r="F157" s="75"/>
      <c r="G157" s="36"/>
      <c r="H157" s="37"/>
      <c r="I157" s="39"/>
    </row>
    <row r="158" spans="1:9" x14ac:dyDescent="0.25">
      <c r="B158" s="95"/>
      <c r="C158" s="95"/>
      <c r="E158" s="23"/>
      <c r="F158" s="23"/>
      <c r="G158" s="36"/>
      <c r="H158" s="37"/>
      <c r="I158" s="39"/>
    </row>
    <row r="159" spans="1:9" x14ac:dyDescent="0.25">
      <c r="A159" s="95"/>
      <c r="D159" s="95"/>
      <c r="E159" s="95"/>
      <c r="F159" s="95"/>
      <c r="G159" s="136"/>
      <c r="H159" s="137"/>
      <c r="I159" s="138"/>
    </row>
    <row r="160" spans="1:9" x14ac:dyDescent="0.25">
      <c r="A160" s="41" t="s">
        <v>431</v>
      </c>
    </row>
    <row r="161" spans="1:9" x14ac:dyDescent="0.25">
      <c r="B161" s="26" t="s">
        <v>2</v>
      </c>
      <c r="C161" s="29">
        <f>I166</f>
        <v>700</v>
      </c>
      <c r="E161" s="24" t="s">
        <v>3</v>
      </c>
      <c r="F161" s="24" t="s">
        <v>36</v>
      </c>
      <c r="G161" s="24" t="s">
        <v>37</v>
      </c>
      <c r="H161" s="24" t="s">
        <v>38</v>
      </c>
      <c r="I161" s="24" t="s">
        <v>38</v>
      </c>
    </row>
    <row r="162" spans="1:9" x14ac:dyDescent="0.25">
      <c r="C162" s="30"/>
      <c r="E162" s="32">
        <v>44852</v>
      </c>
      <c r="F162" s="24" t="s">
        <v>41</v>
      </c>
      <c r="G162" s="24" t="s">
        <v>69</v>
      </c>
      <c r="H162" s="33">
        <v>150</v>
      </c>
      <c r="I162" s="33">
        <v>150</v>
      </c>
    </row>
    <row r="163" spans="1:9" x14ac:dyDescent="0.25">
      <c r="B163" s="26" t="s">
        <v>21</v>
      </c>
      <c r="C163" s="29">
        <f>C161-C162</f>
        <v>700</v>
      </c>
      <c r="E163" s="32">
        <v>44844</v>
      </c>
      <c r="F163" s="24" t="s">
        <v>41</v>
      </c>
      <c r="G163" s="24" t="s">
        <v>69</v>
      </c>
      <c r="H163" s="33">
        <v>150</v>
      </c>
      <c r="I163" s="33">
        <v>150</v>
      </c>
    </row>
    <row r="164" spans="1:9" x14ac:dyDescent="0.25">
      <c r="B164" t="s">
        <v>22</v>
      </c>
      <c r="C164" s="30">
        <f>C169</f>
        <v>250</v>
      </c>
      <c r="E164" s="32">
        <v>44848</v>
      </c>
      <c r="F164" s="24" t="s">
        <v>41</v>
      </c>
      <c r="G164" s="24" t="s">
        <v>42</v>
      </c>
      <c r="H164" s="33">
        <v>200</v>
      </c>
      <c r="I164" s="33">
        <v>200</v>
      </c>
    </row>
    <row r="165" spans="1:9" x14ac:dyDescent="0.25">
      <c r="B165" s="28" t="s">
        <v>34</v>
      </c>
      <c r="C165" s="31">
        <f>C163-C164</f>
        <v>450</v>
      </c>
      <c r="E165" s="32">
        <v>44839</v>
      </c>
      <c r="F165" s="24" t="s">
        <v>41</v>
      </c>
      <c r="G165" s="24" t="s">
        <v>42</v>
      </c>
      <c r="H165" s="33">
        <v>200</v>
      </c>
      <c r="I165" s="33">
        <v>200</v>
      </c>
    </row>
    <row r="166" spans="1:9" x14ac:dyDescent="0.25">
      <c r="B166" s="42"/>
      <c r="C166" s="43"/>
      <c r="E166" s="190" t="s">
        <v>21</v>
      </c>
      <c r="F166" s="191"/>
      <c r="G166" s="192"/>
      <c r="H166" s="33">
        <f>SUM(H162:H165)</f>
        <v>700</v>
      </c>
      <c r="I166" s="48">
        <f>SUM(I162:I165)</f>
        <v>700</v>
      </c>
    </row>
    <row r="167" spans="1:9" x14ac:dyDescent="0.25">
      <c r="B167" s="86" t="s">
        <v>22</v>
      </c>
      <c r="C167" s="87"/>
      <c r="E167" s="36"/>
      <c r="F167" s="36"/>
      <c r="G167" s="36"/>
      <c r="H167" s="37"/>
      <c r="I167" s="39"/>
    </row>
    <row r="168" spans="1:9" x14ac:dyDescent="0.25">
      <c r="B168" s="91" t="s">
        <v>59</v>
      </c>
      <c r="C168" s="53">
        <v>250</v>
      </c>
      <c r="G168" s="36"/>
      <c r="H168" s="37"/>
      <c r="I168" s="39"/>
    </row>
    <row r="169" spans="1:9" x14ac:dyDescent="0.25">
      <c r="B169" s="25" t="s">
        <v>33</v>
      </c>
      <c r="C169" s="35">
        <f>SUM(C168:C168)</f>
        <v>250</v>
      </c>
      <c r="G169" s="36"/>
      <c r="H169" s="37"/>
      <c r="I169" s="39"/>
    </row>
    <row r="170" spans="1:9" x14ac:dyDescent="0.25">
      <c r="A170" s="95"/>
      <c r="B170" s="95"/>
      <c r="C170" s="95"/>
      <c r="D170" s="95"/>
      <c r="E170" s="95"/>
      <c r="F170" s="95"/>
      <c r="G170" s="136"/>
      <c r="H170" s="137"/>
      <c r="I170" s="138"/>
    </row>
    <row r="171" spans="1:9" x14ac:dyDescent="0.25">
      <c r="A171" s="41">
        <v>44830</v>
      </c>
    </row>
    <row r="172" spans="1:9" x14ac:dyDescent="0.25">
      <c r="B172" s="26" t="s">
        <v>2</v>
      </c>
      <c r="C172" s="29">
        <f>I186</f>
        <v>1365.8</v>
      </c>
      <c r="E172" s="24" t="s">
        <v>3</v>
      </c>
      <c r="F172" s="24" t="s">
        <v>36</v>
      </c>
      <c r="G172" s="24" t="s">
        <v>37</v>
      </c>
      <c r="H172" s="24" t="s">
        <v>38</v>
      </c>
      <c r="I172" s="24" t="s">
        <v>38</v>
      </c>
    </row>
    <row r="173" spans="1:9" x14ac:dyDescent="0.25">
      <c r="C173" s="30"/>
      <c r="E173" s="32">
        <v>44810</v>
      </c>
      <c r="F173" s="24" t="s">
        <v>165</v>
      </c>
      <c r="G173" s="24" t="s">
        <v>458</v>
      </c>
      <c r="H173" s="33">
        <v>310</v>
      </c>
      <c r="I173" s="33">
        <v>310</v>
      </c>
    </row>
    <row r="174" spans="1:9" x14ac:dyDescent="0.25">
      <c r="B174" s="26" t="s">
        <v>21</v>
      </c>
      <c r="C174" s="29">
        <f>C172-C173</f>
        <v>1365.8</v>
      </c>
      <c r="E174" s="32">
        <v>44809</v>
      </c>
      <c r="F174" s="24" t="s">
        <v>54</v>
      </c>
      <c r="G174" s="24" t="s">
        <v>459</v>
      </c>
      <c r="H174" s="33">
        <v>475</v>
      </c>
      <c r="I174" s="33">
        <v>475</v>
      </c>
    </row>
    <row r="175" spans="1:9" x14ac:dyDescent="0.25">
      <c r="B175" t="s">
        <v>22</v>
      </c>
      <c r="C175" s="30">
        <f>C191</f>
        <v>1435.5</v>
      </c>
      <c r="E175" s="32">
        <v>44820</v>
      </c>
      <c r="F175" s="24" t="s">
        <v>70</v>
      </c>
      <c r="G175" s="24" t="s">
        <v>16</v>
      </c>
      <c r="H175" s="33">
        <v>190</v>
      </c>
      <c r="I175" s="33">
        <v>190</v>
      </c>
    </row>
    <row r="176" spans="1:9" x14ac:dyDescent="0.25">
      <c r="B176" s="28" t="s">
        <v>34</v>
      </c>
      <c r="C176" s="31">
        <f>C174-C175</f>
        <v>-69.700000000000045</v>
      </c>
      <c r="E176" s="32">
        <v>44828</v>
      </c>
      <c r="F176" s="24" t="s">
        <v>70</v>
      </c>
      <c r="G176" s="24" t="s">
        <v>69</v>
      </c>
      <c r="H176" s="33">
        <v>170</v>
      </c>
      <c r="I176" s="33">
        <v>170</v>
      </c>
    </row>
    <row r="177" spans="1:10" x14ac:dyDescent="0.25">
      <c r="B177" s="42"/>
      <c r="C177" s="43">
        <f>C176+F188</f>
        <v>10.299999999999955</v>
      </c>
      <c r="E177" s="32">
        <v>44854</v>
      </c>
      <c r="F177" s="24" t="s">
        <v>43</v>
      </c>
      <c r="G177" s="24" t="s">
        <v>80</v>
      </c>
      <c r="H177" s="33">
        <v>230</v>
      </c>
      <c r="I177" s="33">
        <f>H177*0.96</f>
        <v>220.79999999999998</v>
      </c>
    </row>
    <row r="178" spans="1:10" x14ac:dyDescent="0.25">
      <c r="B178" s="42"/>
      <c r="C178" s="43"/>
      <c r="E178" s="32"/>
      <c r="F178" s="24"/>
      <c r="G178" s="24"/>
      <c r="H178" s="33"/>
      <c r="I178" s="33"/>
    </row>
    <row r="179" spans="1:10" x14ac:dyDescent="0.25">
      <c r="B179" s="86" t="s">
        <v>22</v>
      </c>
      <c r="C179" s="87"/>
      <c r="E179" s="32"/>
      <c r="F179" s="24"/>
      <c r="G179" s="24"/>
      <c r="H179" s="33"/>
      <c r="I179" s="33"/>
    </row>
    <row r="180" spans="1:10" x14ac:dyDescent="0.25">
      <c r="B180" s="91" t="s">
        <v>440</v>
      </c>
      <c r="C180" s="51">
        <v>550</v>
      </c>
      <c r="E180" s="32"/>
      <c r="F180" s="24"/>
      <c r="G180" s="24"/>
      <c r="H180" s="33"/>
      <c r="I180" s="33"/>
    </row>
    <row r="181" spans="1:10" x14ac:dyDescent="0.25">
      <c r="B181" s="91" t="s">
        <v>475</v>
      </c>
      <c r="C181" s="51">
        <v>120</v>
      </c>
      <c r="E181" s="32"/>
      <c r="F181" s="24"/>
      <c r="G181" s="24"/>
      <c r="H181" s="33"/>
      <c r="I181" s="33"/>
    </row>
    <row r="182" spans="1:10" x14ac:dyDescent="0.25">
      <c r="B182" s="51" t="s">
        <v>441</v>
      </c>
      <c r="C182" s="51">
        <v>50</v>
      </c>
      <c r="E182" s="32"/>
      <c r="F182" s="24"/>
      <c r="G182" s="24"/>
      <c r="H182" s="33"/>
      <c r="I182" s="33"/>
    </row>
    <row r="183" spans="1:10" x14ac:dyDescent="0.25">
      <c r="B183" s="51" t="s">
        <v>245</v>
      </c>
      <c r="C183" s="51">
        <v>20</v>
      </c>
      <c r="E183" s="32"/>
      <c r="F183" s="24"/>
      <c r="G183" s="24"/>
      <c r="H183" s="33"/>
      <c r="I183" s="33"/>
    </row>
    <row r="184" spans="1:10" x14ac:dyDescent="0.25">
      <c r="B184" s="51" t="s">
        <v>87</v>
      </c>
      <c r="C184" s="51">
        <v>10</v>
      </c>
      <c r="E184" s="32"/>
      <c r="F184" s="24"/>
      <c r="G184" s="24"/>
      <c r="H184" s="33"/>
      <c r="I184" s="33"/>
    </row>
    <row r="185" spans="1:10" x14ac:dyDescent="0.25">
      <c r="B185" s="88" t="s">
        <v>442</v>
      </c>
      <c r="C185" s="51">
        <v>89.5</v>
      </c>
      <c r="E185" s="32"/>
      <c r="F185" s="24"/>
      <c r="G185" s="24"/>
      <c r="H185" s="33"/>
      <c r="I185" s="33"/>
    </row>
    <row r="186" spans="1:10" x14ac:dyDescent="0.25">
      <c r="B186" s="91" t="s">
        <v>462</v>
      </c>
      <c r="C186" s="51">
        <v>30</v>
      </c>
      <c r="E186" s="190" t="s">
        <v>21</v>
      </c>
      <c r="F186" s="191"/>
      <c r="G186" s="192"/>
      <c r="H186" s="33">
        <f>SUM(H173:H185)</f>
        <v>1375</v>
      </c>
      <c r="I186" s="48">
        <f>SUM(I173:I185)</f>
        <v>1365.8</v>
      </c>
    </row>
    <row r="187" spans="1:10" x14ac:dyDescent="0.25">
      <c r="B187" s="88" t="s">
        <v>454</v>
      </c>
      <c r="C187" s="51">
        <v>66</v>
      </c>
      <c r="E187" s="36"/>
      <c r="F187" s="36"/>
      <c r="G187" s="36"/>
      <c r="H187" s="37"/>
      <c r="I187" s="39"/>
    </row>
    <row r="188" spans="1:10" x14ac:dyDescent="0.25">
      <c r="B188" s="88" t="s">
        <v>469</v>
      </c>
      <c r="C188" s="51">
        <v>50</v>
      </c>
      <c r="E188" s="24" t="s">
        <v>14</v>
      </c>
      <c r="F188" s="33">
        <v>80</v>
      </c>
      <c r="G188" s="39"/>
    </row>
    <row r="189" spans="1:10" x14ac:dyDescent="0.25">
      <c r="B189" s="88" t="s">
        <v>485</v>
      </c>
      <c r="C189" s="51">
        <v>200</v>
      </c>
      <c r="E189" s="24"/>
      <c r="F189" s="48">
        <f>SUM(F188:F188)</f>
        <v>80</v>
      </c>
      <c r="G189" s="39"/>
    </row>
    <row r="190" spans="1:10" x14ac:dyDescent="0.25">
      <c r="B190" s="24" t="s">
        <v>466</v>
      </c>
      <c r="C190" s="33">
        <v>250</v>
      </c>
    </row>
    <row r="191" spans="1:10" x14ac:dyDescent="0.25">
      <c r="B191" s="25" t="s">
        <v>33</v>
      </c>
      <c r="C191" s="35">
        <f>SUM(C180:C190)</f>
        <v>1435.5</v>
      </c>
    </row>
    <row r="192" spans="1:10" x14ac:dyDescent="0.25">
      <c r="A192" s="95"/>
      <c r="B192" s="95"/>
      <c r="C192" s="95"/>
      <c r="D192" s="95"/>
      <c r="E192" s="95"/>
      <c r="F192" s="95"/>
      <c r="G192" s="95"/>
      <c r="H192" s="95"/>
      <c r="I192" s="95"/>
      <c r="J192" s="95"/>
    </row>
    <row r="193" spans="1:9" x14ac:dyDescent="0.25">
      <c r="A193" s="41">
        <v>44830</v>
      </c>
    </row>
    <row r="194" spans="1:9" x14ac:dyDescent="0.25">
      <c r="B194" s="26" t="s">
        <v>2</v>
      </c>
      <c r="C194" s="29">
        <f>I208</f>
        <v>1230</v>
      </c>
      <c r="E194" s="24" t="s">
        <v>3</v>
      </c>
      <c r="F194" s="24" t="s">
        <v>36</v>
      </c>
      <c r="G194" s="24" t="s">
        <v>37</v>
      </c>
      <c r="H194" s="24" t="s">
        <v>38</v>
      </c>
      <c r="I194" s="24" t="s">
        <v>38</v>
      </c>
    </row>
    <row r="195" spans="1:9" x14ac:dyDescent="0.25">
      <c r="C195" s="30"/>
      <c r="E195" s="32">
        <v>44867</v>
      </c>
      <c r="F195" s="24" t="s">
        <v>41</v>
      </c>
      <c r="G195" s="24" t="s">
        <v>42</v>
      </c>
      <c r="H195" s="33">
        <v>200</v>
      </c>
      <c r="I195" s="33">
        <v>200</v>
      </c>
    </row>
    <row r="196" spans="1:9" x14ac:dyDescent="0.25">
      <c r="B196" s="26" t="s">
        <v>21</v>
      </c>
      <c r="C196" s="29">
        <f>C194-C195</f>
        <v>1230</v>
      </c>
      <c r="E196" s="32">
        <v>44869</v>
      </c>
      <c r="F196" s="24" t="s">
        <v>41</v>
      </c>
      <c r="G196" s="24" t="s">
        <v>42</v>
      </c>
      <c r="H196" s="33">
        <v>200</v>
      </c>
      <c r="I196" s="33">
        <v>200</v>
      </c>
    </row>
    <row r="197" spans="1:9" x14ac:dyDescent="0.25">
      <c r="B197" t="s">
        <v>22</v>
      </c>
      <c r="C197" s="30">
        <f>C213</f>
        <v>492</v>
      </c>
      <c r="E197" s="32">
        <v>44872</v>
      </c>
      <c r="F197" s="24" t="s">
        <v>41</v>
      </c>
      <c r="G197" s="24" t="s">
        <v>42</v>
      </c>
      <c r="H197" s="33">
        <v>200</v>
      </c>
      <c r="I197" s="33">
        <v>200</v>
      </c>
    </row>
    <row r="198" spans="1:9" x14ac:dyDescent="0.25">
      <c r="B198" s="28" t="s">
        <v>34</v>
      </c>
      <c r="C198" s="31">
        <f>C196-C197</f>
        <v>738</v>
      </c>
      <c r="E198" s="32">
        <v>44852</v>
      </c>
      <c r="F198" s="24" t="s">
        <v>41</v>
      </c>
      <c r="G198" s="24" t="s">
        <v>69</v>
      </c>
      <c r="H198" s="33">
        <v>150</v>
      </c>
      <c r="I198" s="33">
        <v>150</v>
      </c>
    </row>
    <row r="199" spans="1:9" x14ac:dyDescent="0.25">
      <c r="B199" s="42"/>
      <c r="C199" s="43"/>
      <c r="E199" s="32">
        <v>44853</v>
      </c>
      <c r="F199" s="24" t="s">
        <v>41</v>
      </c>
      <c r="G199" s="24" t="s">
        <v>42</v>
      </c>
      <c r="H199" s="33">
        <v>200</v>
      </c>
      <c r="I199" s="33">
        <v>200</v>
      </c>
    </row>
    <row r="200" spans="1:9" x14ac:dyDescent="0.25">
      <c r="B200" s="42"/>
      <c r="C200" s="43"/>
      <c r="E200" s="32">
        <v>44858</v>
      </c>
      <c r="F200" s="24" t="s">
        <v>41</v>
      </c>
      <c r="G200" s="24" t="s">
        <v>42</v>
      </c>
      <c r="H200" s="33">
        <v>200</v>
      </c>
      <c r="I200" s="33">
        <v>200</v>
      </c>
    </row>
    <row r="201" spans="1:9" x14ac:dyDescent="0.25">
      <c r="B201" s="86" t="s">
        <v>22</v>
      </c>
      <c r="C201" s="87"/>
      <c r="E201" s="32" t="s">
        <v>501</v>
      </c>
      <c r="F201" s="24"/>
      <c r="G201" s="24"/>
      <c r="H201" s="33"/>
      <c r="I201" s="33">
        <v>80</v>
      </c>
    </row>
    <row r="202" spans="1:9" x14ac:dyDescent="0.25">
      <c r="B202" s="91" t="s">
        <v>59</v>
      </c>
      <c r="C202" s="51">
        <v>50</v>
      </c>
      <c r="E202" s="32"/>
      <c r="F202" s="24"/>
      <c r="G202" s="24"/>
      <c r="H202" s="33"/>
      <c r="I202" s="33"/>
    </row>
    <row r="203" spans="1:9" x14ac:dyDescent="0.25">
      <c r="B203" s="91" t="s">
        <v>59</v>
      </c>
      <c r="C203" s="51">
        <v>50</v>
      </c>
      <c r="E203" s="32"/>
      <c r="F203" s="24"/>
      <c r="G203" s="24"/>
      <c r="H203" s="33"/>
      <c r="I203" s="33"/>
    </row>
    <row r="204" spans="1:9" x14ac:dyDescent="0.25">
      <c r="B204" s="51" t="s">
        <v>488</v>
      </c>
      <c r="C204" s="51">
        <v>300</v>
      </c>
      <c r="E204" s="32"/>
      <c r="F204" s="24"/>
      <c r="G204" s="24"/>
      <c r="H204" s="33"/>
      <c r="I204" s="33"/>
    </row>
    <row r="205" spans="1:9" x14ac:dyDescent="0.25">
      <c r="B205" s="51" t="s">
        <v>499</v>
      </c>
      <c r="C205" s="51">
        <v>42</v>
      </c>
      <c r="E205" s="32"/>
      <c r="F205" s="24"/>
      <c r="G205" s="24"/>
      <c r="H205" s="33"/>
      <c r="I205" s="33"/>
    </row>
    <row r="206" spans="1:9" x14ac:dyDescent="0.25">
      <c r="B206" s="51" t="s">
        <v>500</v>
      </c>
      <c r="C206" s="51">
        <v>50</v>
      </c>
      <c r="E206" s="32"/>
      <c r="F206" s="24"/>
      <c r="G206" s="24"/>
      <c r="H206" s="33"/>
      <c r="I206" s="33"/>
    </row>
    <row r="207" spans="1:9" x14ac:dyDescent="0.25">
      <c r="B207" s="88"/>
      <c r="C207" s="51"/>
      <c r="E207" s="32"/>
      <c r="F207" s="24"/>
      <c r="G207" s="24"/>
      <c r="H207" s="33"/>
      <c r="I207" s="33"/>
    </row>
    <row r="208" spans="1:9" x14ac:dyDescent="0.25">
      <c r="B208" s="91"/>
      <c r="C208" s="51"/>
      <c r="E208" s="190" t="s">
        <v>21</v>
      </c>
      <c r="F208" s="191"/>
      <c r="G208" s="192"/>
      <c r="H208" s="33">
        <f>SUM(H195:H207)</f>
        <v>1150</v>
      </c>
      <c r="I208" s="48">
        <f>SUM(I195:I207)</f>
        <v>1230</v>
      </c>
    </row>
    <row r="209" spans="1:9" x14ac:dyDescent="0.25">
      <c r="B209" s="88"/>
      <c r="C209" s="51"/>
      <c r="E209" s="36"/>
      <c r="F209" s="36"/>
      <c r="G209" s="36"/>
      <c r="H209" s="37"/>
      <c r="I209" s="39"/>
    </row>
    <row r="210" spans="1:9" x14ac:dyDescent="0.25">
      <c r="B210" s="88"/>
      <c r="C210" s="51"/>
      <c r="G210" s="39"/>
    </row>
    <row r="211" spans="1:9" x14ac:dyDescent="0.25">
      <c r="B211" s="88"/>
      <c r="C211" s="51"/>
      <c r="G211" s="39"/>
    </row>
    <row r="212" spans="1:9" x14ac:dyDescent="0.25">
      <c r="B212" s="24"/>
      <c r="C212" s="33"/>
    </row>
    <row r="213" spans="1:9" x14ac:dyDescent="0.25">
      <c r="B213" s="25" t="s">
        <v>33</v>
      </c>
      <c r="C213" s="35">
        <f>SUM(C202:C212)</f>
        <v>492</v>
      </c>
    </row>
    <row r="214" spans="1:9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x14ac:dyDescent="0.25">
      <c r="A215" s="41" t="s">
        <v>517</v>
      </c>
    </row>
    <row r="216" spans="1:9" x14ac:dyDescent="0.25">
      <c r="B216" s="26" t="s">
        <v>2</v>
      </c>
      <c r="C216" s="29">
        <f>I220</f>
        <v>943.2</v>
      </c>
      <c r="E216" s="24" t="s">
        <v>3</v>
      </c>
      <c r="F216" s="24" t="s">
        <v>36</v>
      </c>
      <c r="G216" s="24" t="s">
        <v>37</v>
      </c>
      <c r="H216" s="24" t="s">
        <v>38</v>
      </c>
      <c r="I216" s="24" t="s">
        <v>38</v>
      </c>
    </row>
    <row r="217" spans="1:9" x14ac:dyDescent="0.25">
      <c r="C217" s="30"/>
      <c r="E217" s="32">
        <v>44866</v>
      </c>
      <c r="F217" s="24" t="s">
        <v>41</v>
      </c>
      <c r="G217" s="24" t="s">
        <v>42</v>
      </c>
      <c r="H217" s="33">
        <v>150</v>
      </c>
      <c r="I217" s="33">
        <v>150</v>
      </c>
    </row>
    <row r="218" spans="1:9" x14ac:dyDescent="0.25">
      <c r="B218" s="26" t="s">
        <v>21</v>
      </c>
      <c r="C218" s="29">
        <f>C216-C217</f>
        <v>943.2</v>
      </c>
      <c r="E218" s="32">
        <v>44882</v>
      </c>
      <c r="F218" s="24" t="s">
        <v>268</v>
      </c>
      <c r="G218" s="24" t="s">
        <v>69</v>
      </c>
      <c r="H218" s="33">
        <v>170</v>
      </c>
      <c r="I218" s="33">
        <f>H218*0.96</f>
        <v>163.19999999999999</v>
      </c>
    </row>
    <row r="219" spans="1:9" x14ac:dyDescent="0.25">
      <c r="B219" t="s">
        <v>22</v>
      </c>
      <c r="C219" s="30">
        <f>C228</f>
        <v>340.37</v>
      </c>
      <c r="E219" s="32">
        <v>44882</v>
      </c>
      <c r="F219" s="24" t="s">
        <v>268</v>
      </c>
      <c r="G219" s="24" t="s">
        <v>325</v>
      </c>
      <c r="H219" s="33">
        <v>630</v>
      </c>
      <c r="I219" s="33">
        <v>630</v>
      </c>
    </row>
    <row r="220" spans="1:9" x14ac:dyDescent="0.25">
      <c r="B220" s="28" t="s">
        <v>34</v>
      </c>
      <c r="C220" s="31">
        <f>C218-C219</f>
        <v>602.83000000000004</v>
      </c>
      <c r="E220" s="190" t="s">
        <v>21</v>
      </c>
      <c r="F220" s="191"/>
      <c r="G220" s="192"/>
      <c r="H220" s="33">
        <f>SUM(H217:H219)</f>
        <v>950</v>
      </c>
      <c r="I220" s="48">
        <f>SUM(I217:I219)</f>
        <v>943.2</v>
      </c>
    </row>
    <row r="221" spans="1:9" x14ac:dyDescent="0.25">
      <c r="B221" s="42"/>
      <c r="C221" s="43"/>
      <c r="E221" s="36"/>
      <c r="F221" s="36"/>
      <c r="G221" s="36"/>
      <c r="H221" s="37"/>
      <c r="I221" s="39"/>
    </row>
    <row r="222" spans="1:9" x14ac:dyDescent="0.25">
      <c r="B222" s="42"/>
      <c r="C222" s="43"/>
      <c r="G222" s="39"/>
    </row>
    <row r="223" spans="1:9" x14ac:dyDescent="0.25">
      <c r="B223" s="86" t="s">
        <v>22</v>
      </c>
      <c r="C223" s="87"/>
      <c r="G223" s="39"/>
    </row>
    <row r="224" spans="1:9" x14ac:dyDescent="0.25">
      <c r="B224" s="91" t="s">
        <v>508</v>
      </c>
      <c r="C224" s="51">
        <v>31.81</v>
      </c>
    </row>
    <row r="225" spans="1:9" x14ac:dyDescent="0.25">
      <c r="B225" s="91" t="s">
        <v>514</v>
      </c>
      <c r="C225" s="51">
        <v>48.56</v>
      </c>
    </row>
    <row r="226" spans="1:9" x14ac:dyDescent="0.25">
      <c r="B226" s="51" t="s">
        <v>515</v>
      </c>
      <c r="C226" s="51">
        <v>60</v>
      </c>
    </row>
    <row r="227" spans="1:9" x14ac:dyDescent="0.25">
      <c r="B227" s="51" t="s">
        <v>64</v>
      </c>
      <c r="C227" s="51">
        <v>200</v>
      </c>
    </row>
    <row r="228" spans="1:9" x14ac:dyDescent="0.25">
      <c r="B228" s="25" t="s">
        <v>33</v>
      </c>
      <c r="C228" s="35">
        <f>SUM(C224:C227)</f>
        <v>340.37</v>
      </c>
    </row>
    <row r="229" spans="1:9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x14ac:dyDescent="0.25">
      <c r="A230" s="41" t="s">
        <v>517</v>
      </c>
    </row>
    <row r="231" spans="1:9" x14ac:dyDescent="0.25">
      <c r="B231" s="26" t="s">
        <v>2</v>
      </c>
      <c r="C231" s="29">
        <f>I235</f>
        <v>750</v>
      </c>
      <c r="E231" s="24" t="s">
        <v>3</v>
      </c>
      <c r="F231" s="24" t="s">
        <v>36</v>
      </c>
      <c r="G231" s="24" t="s">
        <v>37</v>
      </c>
      <c r="H231" s="24" t="s">
        <v>38</v>
      </c>
      <c r="I231" s="24" t="s">
        <v>38</v>
      </c>
    </row>
    <row r="232" spans="1:9" x14ac:dyDescent="0.25">
      <c r="C232" s="30"/>
      <c r="E232" s="32">
        <v>44874</v>
      </c>
      <c r="F232" s="24" t="s">
        <v>43</v>
      </c>
      <c r="G232" s="24" t="s">
        <v>18</v>
      </c>
      <c r="H232" s="33">
        <v>580</v>
      </c>
      <c r="I232" s="33">
        <v>580</v>
      </c>
    </row>
    <row r="233" spans="1:9" x14ac:dyDescent="0.25">
      <c r="B233" s="26" t="s">
        <v>21</v>
      </c>
      <c r="C233" s="29">
        <f>C231-C232</f>
        <v>750</v>
      </c>
      <c r="E233" s="32">
        <v>44842</v>
      </c>
      <c r="F233" s="24" t="s">
        <v>70</v>
      </c>
      <c r="G233" s="24" t="s">
        <v>69</v>
      </c>
      <c r="H233" s="33">
        <v>170</v>
      </c>
      <c r="I233" s="33">
        <v>170</v>
      </c>
    </row>
    <row r="234" spans="1:9" x14ac:dyDescent="0.25">
      <c r="B234" t="s">
        <v>22</v>
      </c>
      <c r="C234" s="30">
        <f>C243</f>
        <v>140</v>
      </c>
      <c r="E234" s="32"/>
      <c r="F234" s="24"/>
      <c r="G234" s="24"/>
      <c r="H234" s="33"/>
      <c r="I234" s="33"/>
    </row>
    <row r="235" spans="1:9" x14ac:dyDescent="0.25">
      <c r="B235" s="28" t="s">
        <v>34</v>
      </c>
      <c r="C235" s="31">
        <f>C233-C234</f>
        <v>610</v>
      </c>
      <c r="E235" s="190" t="s">
        <v>21</v>
      </c>
      <c r="F235" s="191"/>
      <c r="G235" s="192"/>
      <c r="H235" s="33">
        <f>SUM(H232:H234)</f>
        <v>750</v>
      </c>
      <c r="I235" s="48">
        <f>SUM(I232:I234)</f>
        <v>750</v>
      </c>
    </row>
    <row r="236" spans="1:9" x14ac:dyDescent="0.25">
      <c r="B236" s="42"/>
      <c r="C236" s="43"/>
      <c r="E236" s="36"/>
      <c r="F236" s="36"/>
      <c r="G236" s="36"/>
      <c r="H236" s="37"/>
      <c r="I236" s="39"/>
    </row>
    <row r="237" spans="1:9" x14ac:dyDescent="0.25">
      <c r="B237" s="42"/>
      <c r="C237" s="43"/>
      <c r="G237" s="39"/>
    </row>
    <row r="238" spans="1:9" x14ac:dyDescent="0.25">
      <c r="B238" s="86" t="s">
        <v>22</v>
      </c>
      <c r="C238" s="87"/>
      <c r="G238" s="39"/>
    </row>
    <row r="239" spans="1:9" x14ac:dyDescent="0.25">
      <c r="B239" s="91" t="s">
        <v>520</v>
      </c>
      <c r="C239" s="51">
        <v>50</v>
      </c>
    </row>
    <row r="240" spans="1:9" x14ac:dyDescent="0.25">
      <c r="B240" s="91" t="s">
        <v>209</v>
      </c>
      <c r="C240" s="51">
        <v>20</v>
      </c>
    </row>
    <row r="241" spans="1:17" x14ac:dyDescent="0.25">
      <c r="B241" s="51" t="s">
        <v>539</v>
      </c>
      <c r="C241" s="51">
        <v>70</v>
      </c>
    </row>
    <row r="242" spans="1:17" ht="23.25" x14ac:dyDescent="0.35">
      <c r="B242" s="51"/>
      <c r="C242" s="51"/>
      <c r="E242" s="195" t="s">
        <v>95</v>
      </c>
      <c r="F242" s="195"/>
    </row>
    <row r="243" spans="1:17" x14ac:dyDescent="0.25">
      <c r="B243" s="25" t="s">
        <v>33</v>
      </c>
      <c r="C243" s="35">
        <f>SUM(C239:C242)</f>
        <v>140</v>
      </c>
    </row>
    <row r="244" spans="1:17" x14ac:dyDescent="0.25">
      <c r="A244" s="95"/>
      <c r="B244" s="95"/>
      <c r="C244" s="95"/>
      <c r="D244" s="95"/>
      <c r="E244" s="95"/>
      <c r="F244" s="95"/>
      <c r="G244" s="95"/>
      <c r="H244" s="95"/>
      <c r="I244" s="95"/>
    </row>
    <row r="245" spans="1:17" x14ac:dyDescent="0.25">
      <c r="A245" s="41" t="s">
        <v>544</v>
      </c>
      <c r="L245" s="146" t="s">
        <v>3</v>
      </c>
      <c r="M245" s="146" t="s">
        <v>602</v>
      </c>
      <c r="N245" s="146" t="s">
        <v>38</v>
      </c>
      <c r="O245" s="146" t="s">
        <v>603</v>
      </c>
      <c r="P245" s="146" t="s">
        <v>21</v>
      </c>
      <c r="Q245" s="24"/>
    </row>
    <row r="246" spans="1:17" x14ac:dyDescent="0.25">
      <c r="B246" s="26" t="s">
        <v>2</v>
      </c>
      <c r="C246" s="29">
        <f>I254</f>
        <v>823</v>
      </c>
      <c r="E246" s="24" t="s">
        <v>3</v>
      </c>
      <c r="F246" s="24" t="s">
        <v>36</v>
      </c>
      <c r="G246" s="24" t="s">
        <v>37</v>
      </c>
      <c r="H246" s="24" t="s">
        <v>38</v>
      </c>
      <c r="I246" s="24" t="s">
        <v>38</v>
      </c>
      <c r="L246" s="24"/>
      <c r="M246" s="24"/>
      <c r="N246" s="24"/>
      <c r="O246" s="24"/>
      <c r="P246" s="24"/>
      <c r="Q246" s="24"/>
    </row>
    <row r="247" spans="1:17" x14ac:dyDescent="0.25">
      <c r="C247" s="30"/>
      <c r="E247" s="32">
        <v>44876</v>
      </c>
      <c r="F247" s="24" t="s">
        <v>41</v>
      </c>
      <c r="G247" s="24" t="s">
        <v>42</v>
      </c>
      <c r="H247" s="33">
        <v>200</v>
      </c>
      <c r="I247" s="33">
        <v>200</v>
      </c>
      <c r="L247" s="24"/>
      <c r="M247" s="24"/>
      <c r="N247" s="24"/>
      <c r="O247" s="24"/>
      <c r="P247" s="24"/>
      <c r="Q247" s="24"/>
    </row>
    <row r="248" spans="1:17" x14ac:dyDescent="0.25">
      <c r="B248" s="26" t="s">
        <v>21</v>
      </c>
      <c r="C248" s="29">
        <f>C246-C247</f>
        <v>823</v>
      </c>
      <c r="E248" s="32">
        <v>44886</v>
      </c>
      <c r="F248" s="24" t="s">
        <v>41</v>
      </c>
      <c r="G248" s="24" t="s">
        <v>42</v>
      </c>
      <c r="H248" s="33">
        <v>200</v>
      </c>
      <c r="I248" s="33">
        <v>200</v>
      </c>
      <c r="L248" s="24"/>
      <c r="M248" s="24"/>
      <c r="N248" s="24"/>
      <c r="O248" s="24"/>
      <c r="P248" s="24"/>
      <c r="Q248" s="24"/>
    </row>
    <row r="249" spans="1:17" x14ac:dyDescent="0.25">
      <c r="B249" t="s">
        <v>22</v>
      </c>
      <c r="C249" s="30">
        <f>C264</f>
        <v>531.5</v>
      </c>
      <c r="E249" s="32">
        <v>44840</v>
      </c>
      <c r="F249" s="24" t="s">
        <v>128</v>
      </c>
      <c r="G249" s="24" t="s">
        <v>42</v>
      </c>
      <c r="H249" s="33">
        <v>170</v>
      </c>
      <c r="I249" s="33">
        <v>170</v>
      </c>
      <c r="L249" s="24"/>
      <c r="M249" s="24"/>
      <c r="N249" s="24"/>
      <c r="O249" s="24"/>
      <c r="P249" s="24"/>
      <c r="Q249" s="24"/>
    </row>
    <row r="250" spans="1:17" x14ac:dyDescent="0.25">
      <c r="B250" s="28" t="s">
        <v>34</v>
      </c>
      <c r="C250" s="31">
        <f>C248-C249</f>
        <v>291.5</v>
      </c>
      <c r="E250" s="32" t="s">
        <v>580</v>
      </c>
      <c r="F250" s="24"/>
      <c r="G250" s="24"/>
      <c r="H250" s="33"/>
      <c r="I250" s="33">
        <v>80</v>
      </c>
      <c r="L250" s="24"/>
      <c r="M250" s="24"/>
      <c r="N250" s="24"/>
      <c r="O250" s="24"/>
      <c r="P250" s="24"/>
      <c r="Q250" s="24"/>
    </row>
    <row r="251" spans="1:17" x14ac:dyDescent="0.25">
      <c r="B251" s="42"/>
      <c r="C251" s="43"/>
      <c r="E251" s="32" t="s">
        <v>582</v>
      </c>
      <c r="F251" s="24"/>
      <c r="G251" s="24"/>
      <c r="H251" s="33"/>
      <c r="I251" s="33">
        <v>33</v>
      </c>
      <c r="L251" s="24"/>
      <c r="M251" s="24"/>
      <c r="N251" s="24"/>
      <c r="O251" s="24"/>
      <c r="P251" s="24"/>
      <c r="Q251" s="24"/>
    </row>
    <row r="252" spans="1:17" x14ac:dyDescent="0.25">
      <c r="B252" s="86" t="s">
        <v>22</v>
      </c>
      <c r="C252" s="87"/>
      <c r="E252" s="32">
        <v>44875</v>
      </c>
      <c r="F252" s="24" t="s">
        <v>504</v>
      </c>
      <c r="G252" s="24" t="s">
        <v>586</v>
      </c>
      <c r="H252" s="33">
        <v>120</v>
      </c>
      <c r="I252" s="33">
        <v>110</v>
      </c>
      <c r="L252" s="24"/>
      <c r="M252" s="24"/>
      <c r="N252" s="24"/>
      <c r="O252" s="24"/>
      <c r="P252" s="24"/>
      <c r="Q252" s="24"/>
    </row>
    <row r="253" spans="1:17" x14ac:dyDescent="0.25">
      <c r="B253" s="91" t="s">
        <v>579</v>
      </c>
      <c r="C253" s="51">
        <v>89.5</v>
      </c>
      <c r="E253" s="32"/>
      <c r="F253" s="24"/>
      <c r="G253" s="24"/>
      <c r="H253" s="33"/>
      <c r="I253" s="33">
        <v>30</v>
      </c>
      <c r="L253" s="24"/>
      <c r="M253" s="24"/>
      <c r="N253" s="24"/>
      <c r="O253" s="24"/>
      <c r="P253" s="24"/>
      <c r="Q253" s="24"/>
    </row>
    <row r="254" spans="1:17" x14ac:dyDescent="0.25">
      <c r="B254" s="91" t="s">
        <v>578</v>
      </c>
      <c r="C254" s="51">
        <v>200</v>
      </c>
      <c r="E254" s="190" t="s">
        <v>21</v>
      </c>
      <c r="F254" s="191"/>
      <c r="G254" s="192"/>
      <c r="H254" s="33">
        <f>SUM(H247:H253)</f>
        <v>690</v>
      </c>
      <c r="I254" s="48">
        <f>SUM(I247:I253)</f>
        <v>823</v>
      </c>
      <c r="L254" s="24"/>
      <c r="M254" s="24"/>
      <c r="N254" s="24"/>
      <c r="O254" s="24"/>
      <c r="P254" s="24"/>
      <c r="Q254" s="24"/>
    </row>
    <row r="255" spans="1:17" x14ac:dyDescent="0.25">
      <c r="B255" s="51" t="s">
        <v>59</v>
      </c>
      <c r="C255" s="51">
        <v>110</v>
      </c>
      <c r="E255" s="36"/>
      <c r="F255" s="36"/>
      <c r="G255" s="36"/>
      <c r="H255" s="37"/>
      <c r="I255" s="39"/>
      <c r="L255" s="24"/>
      <c r="M255" s="24"/>
      <c r="N255" s="24"/>
      <c r="O255" s="24"/>
      <c r="P255" s="24"/>
      <c r="Q255" s="24"/>
    </row>
    <row r="256" spans="1:17" x14ac:dyDescent="0.25">
      <c r="B256" s="51" t="s">
        <v>615</v>
      </c>
      <c r="C256" s="51">
        <v>32</v>
      </c>
      <c r="E256" s="36"/>
      <c r="F256" s="36"/>
      <c r="G256" s="36"/>
      <c r="H256" s="37"/>
      <c r="I256" s="39"/>
      <c r="L256" s="24"/>
      <c r="M256" s="24"/>
      <c r="N256" s="24"/>
      <c r="O256" s="24"/>
      <c r="P256" s="24"/>
      <c r="Q256" s="24"/>
    </row>
    <row r="257" spans="1:22" x14ac:dyDescent="0.25">
      <c r="B257" s="51"/>
      <c r="C257" s="51"/>
      <c r="G257" s="39"/>
      <c r="L257" s="24"/>
      <c r="M257" s="24"/>
      <c r="N257" s="24"/>
      <c r="O257" s="24"/>
      <c r="P257" s="24"/>
      <c r="Q257" s="24"/>
    </row>
    <row r="258" spans="1:22" x14ac:dyDescent="0.25">
      <c r="B258" s="51"/>
      <c r="C258" s="51"/>
      <c r="G258" s="39"/>
      <c r="L258" s="24"/>
      <c r="M258" s="24"/>
      <c r="N258" s="24"/>
      <c r="O258" s="24"/>
      <c r="P258" s="24"/>
      <c r="Q258" s="24"/>
    </row>
    <row r="259" spans="1:22" x14ac:dyDescent="0.25">
      <c r="B259" s="51"/>
      <c r="C259" s="51"/>
      <c r="L259" s="24"/>
      <c r="M259" s="24"/>
      <c r="N259" s="24"/>
      <c r="O259" s="24"/>
      <c r="P259" s="24"/>
      <c r="Q259" s="24"/>
    </row>
    <row r="260" spans="1:22" x14ac:dyDescent="0.25">
      <c r="B260" s="51"/>
      <c r="C260" s="51"/>
      <c r="L260" s="24"/>
      <c r="M260" s="24"/>
      <c r="N260" s="24"/>
      <c r="O260" s="24"/>
      <c r="P260" s="24"/>
      <c r="Q260" s="24"/>
    </row>
    <row r="261" spans="1:22" x14ac:dyDescent="0.25">
      <c r="B261" s="51"/>
      <c r="C261" s="51"/>
      <c r="L261" s="24"/>
      <c r="M261" s="24"/>
      <c r="N261" s="24"/>
      <c r="O261" s="24"/>
      <c r="P261" s="24"/>
      <c r="Q261" s="24"/>
    </row>
    <row r="262" spans="1:22" x14ac:dyDescent="0.25">
      <c r="B262" s="51"/>
      <c r="C262" s="51"/>
      <c r="L262" s="24"/>
      <c r="M262" s="24"/>
      <c r="N262" s="24"/>
      <c r="O262" s="24"/>
      <c r="P262" s="24"/>
      <c r="Q262" s="24"/>
    </row>
    <row r="263" spans="1:22" ht="23.25" x14ac:dyDescent="0.35">
      <c r="B263" s="51" t="s">
        <v>584</v>
      </c>
      <c r="C263" s="51">
        <v>100</v>
      </c>
      <c r="F263" s="195" t="s">
        <v>336</v>
      </c>
      <c r="G263" s="195"/>
      <c r="H263" s="195"/>
      <c r="I263" s="195"/>
      <c r="L263" s="24"/>
      <c r="M263" s="24"/>
      <c r="N263" s="24"/>
      <c r="O263" s="24"/>
      <c r="P263" s="24"/>
      <c r="Q263" s="24"/>
    </row>
    <row r="264" spans="1:22" x14ac:dyDescent="0.25">
      <c r="B264" s="25" t="s">
        <v>33</v>
      </c>
      <c r="C264" s="35">
        <f>SUM(C253:C263)</f>
        <v>531.5</v>
      </c>
    </row>
    <row r="266" spans="1:22" x14ac:dyDescent="0.25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</row>
    <row r="267" spans="1:22" x14ac:dyDescent="0.25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</row>
    <row r="268" spans="1:22" x14ac:dyDescent="0.25">
      <c r="F268" s="195" t="s">
        <v>146</v>
      </c>
      <c r="G268" s="195"/>
    </row>
    <row r="269" spans="1:22" x14ac:dyDescent="0.25">
      <c r="A269" s="41" t="s">
        <v>674</v>
      </c>
      <c r="F269" s="201"/>
      <c r="G269" s="201"/>
      <c r="L269" s="146" t="s">
        <v>3</v>
      </c>
      <c r="M269" s="146" t="s">
        <v>602</v>
      </c>
      <c r="N269" s="146" t="s">
        <v>38</v>
      </c>
      <c r="O269" s="146" t="s">
        <v>603</v>
      </c>
      <c r="P269" s="146" t="s">
        <v>21</v>
      </c>
      <c r="Q269" s="24"/>
    </row>
    <row r="270" spans="1:22" x14ac:dyDescent="0.25">
      <c r="B270" s="26" t="s">
        <v>2</v>
      </c>
      <c r="C270" s="29">
        <f>H278</f>
        <v>0</v>
      </c>
      <c r="E270" s="25" t="s">
        <v>3</v>
      </c>
      <c r="F270" s="25" t="s">
        <v>36</v>
      </c>
      <c r="G270" s="25" t="s">
        <v>37</v>
      </c>
      <c r="H270" s="25" t="s">
        <v>38</v>
      </c>
      <c r="I270" s="25" t="s">
        <v>38</v>
      </c>
      <c r="L270" s="24"/>
      <c r="M270" s="24"/>
      <c r="N270" s="24"/>
      <c r="O270" s="24"/>
      <c r="P270" s="24"/>
      <c r="Q270" s="24"/>
    </row>
    <row r="271" spans="1:22" x14ac:dyDescent="0.25">
      <c r="C271" s="30"/>
      <c r="E271" s="32">
        <v>44888</v>
      </c>
      <c r="F271" s="24" t="s">
        <v>655</v>
      </c>
      <c r="G271" s="24" t="s">
        <v>656</v>
      </c>
      <c r="H271" s="33"/>
      <c r="I271" s="33">
        <v>580</v>
      </c>
      <c r="L271" s="24"/>
      <c r="M271" s="24"/>
      <c r="N271" s="24"/>
      <c r="O271" s="24"/>
      <c r="P271" s="24"/>
      <c r="Q271" s="24"/>
    </row>
    <row r="272" spans="1:22" x14ac:dyDescent="0.25">
      <c r="B272" s="26" t="s">
        <v>618</v>
      </c>
      <c r="C272" s="29">
        <f>I278</f>
        <v>680</v>
      </c>
      <c r="E272" s="32"/>
      <c r="F272" s="24" t="s">
        <v>661</v>
      </c>
      <c r="G272" s="24"/>
      <c r="H272" s="33"/>
      <c r="I272" s="33">
        <v>100</v>
      </c>
      <c r="L272" s="24"/>
      <c r="M272" s="24"/>
      <c r="N272" s="24"/>
      <c r="O272" s="24"/>
      <c r="P272" s="24"/>
      <c r="Q272" s="24"/>
    </row>
    <row r="273" spans="2:17" x14ac:dyDescent="0.25">
      <c r="B273" t="s">
        <v>617</v>
      </c>
      <c r="C273" s="30">
        <f>C288</f>
        <v>-195.54</v>
      </c>
      <c r="E273" s="32"/>
      <c r="F273" s="24"/>
      <c r="G273" s="24"/>
      <c r="H273" s="33"/>
      <c r="I273" s="33"/>
      <c r="L273" s="24"/>
      <c r="M273" s="24"/>
      <c r="N273" s="24"/>
      <c r="O273" s="24"/>
      <c r="P273" s="24"/>
      <c r="Q273" s="24"/>
    </row>
    <row r="274" spans="2:17" x14ac:dyDescent="0.25">
      <c r="B274" s="28" t="s">
        <v>34</v>
      </c>
      <c r="C274" s="31">
        <f>C272-C273</f>
        <v>875.54</v>
      </c>
      <c r="E274" s="32"/>
      <c r="F274" s="24"/>
      <c r="G274" s="24"/>
      <c r="H274" s="33"/>
      <c r="I274" s="33"/>
      <c r="L274" s="24"/>
      <c r="M274" s="24"/>
      <c r="N274" s="24"/>
      <c r="O274" s="24"/>
      <c r="P274" s="24"/>
      <c r="Q274" s="24"/>
    </row>
    <row r="275" spans="2:17" x14ac:dyDescent="0.25">
      <c r="B275" s="42"/>
      <c r="C275" s="43"/>
      <c r="E275" s="32"/>
      <c r="F275" s="24"/>
      <c r="G275" s="24"/>
      <c r="H275" s="33"/>
      <c r="I275" s="33"/>
      <c r="L275" s="24"/>
      <c r="M275" s="24"/>
      <c r="N275" s="24"/>
      <c r="O275" s="24"/>
      <c r="P275" s="24"/>
      <c r="Q275" s="24"/>
    </row>
    <row r="276" spans="2:17" x14ac:dyDescent="0.25">
      <c r="B276" s="86" t="s">
        <v>22</v>
      </c>
      <c r="C276" s="87"/>
      <c r="E276" s="32"/>
      <c r="F276" s="24"/>
      <c r="G276" s="24"/>
      <c r="H276" s="33"/>
      <c r="I276" s="33"/>
      <c r="L276" s="24"/>
      <c r="M276" s="24"/>
      <c r="N276" s="24"/>
      <c r="O276" s="24"/>
      <c r="P276" s="24"/>
      <c r="Q276" s="24"/>
    </row>
    <row r="277" spans="2:17" x14ac:dyDescent="0.25">
      <c r="B277" s="88" t="str">
        <f>IF(C277&gt;0,"SALDO DE ADELANTO","SALDO A FAVOR'")</f>
        <v>SALDO A FAVOR'</v>
      </c>
      <c r="C277" s="166">
        <f>C250*-1</f>
        <v>-291.5</v>
      </c>
      <c r="E277" s="32"/>
      <c r="F277" s="24"/>
      <c r="G277" s="24"/>
      <c r="H277" s="33"/>
      <c r="I277" s="33"/>
      <c r="L277" s="24"/>
      <c r="M277" s="24"/>
      <c r="N277" s="24"/>
      <c r="O277" s="24"/>
      <c r="P277" s="24"/>
      <c r="Q277" s="24"/>
    </row>
    <row r="278" spans="2:17" x14ac:dyDescent="0.25">
      <c r="B278" s="51" t="s">
        <v>605</v>
      </c>
      <c r="C278" s="166">
        <f>P287</f>
        <v>0</v>
      </c>
      <c r="E278" s="190" t="s">
        <v>21</v>
      </c>
      <c r="F278" s="191"/>
      <c r="G278" s="192"/>
      <c r="H278" s="33"/>
      <c r="I278" s="48">
        <f>SUM(I271:I277)</f>
        <v>680</v>
      </c>
      <c r="L278" s="24"/>
      <c r="M278" s="24"/>
      <c r="N278" s="24"/>
      <c r="O278" s="24"/>
      <c r="P278" s="24"/>
      <c r="Q278" s="24"/>
    </row>
    <row r="279" spans="2:17" x14ac:dyDescent="0.25">
      <c r="B279" s="51" t="s">
        <v>606</v>
      </c>
      <c r="C279" s="166"/>
      <c r="E279" s="36"/>
      <c r="F279" s="36"/>
      <c r="G279" s="36"/>
      <c r="H279" s="37"/>
      <c r="I279" s="39"/>
      <c r="L279" s="24"/>
      <c r="M279" s="24"/>
      <c r="N279" s="24"/>
      <c r="O279" s="24"/>
      <c r="P279" s="24"/>
      <c r="Q279" s="24"/>
    </row>
    <row r="280" spans="2:17" x14ac:dyDescent="0.25">
      <c r="B280" s="51" t="s">
        <v>366</v>
      </c>
      <c r="C280" s="166"/>
      <c r="E280" s="36"/>
      <c r="F280" s="36"/>
      <c r="G280" s="36"/>
      <c r="H280" s="37"/>
      <c r="I280" s="39"/>
      <c r="L280" s="24"/>
      <c r="M280" s="24"/>
      <c r="N280" s="24"/>
      <c r="O280" s="24"/>
      <c r="P280" s="24"/>
      <c r="Q280" s="24"/>
    </row>
    <row r="281" spans="2:17" x14ac:dyDescent="0.25">
      <c r="B281" s="51" t="s">
        <v>209</v>
      </c>
      <c r="C281" s="166"/>
      <c r="G281" s="39"/>
      <c r="L281" s="24"/>
      <c r="M281" s="24"/>
      <c r="N281" s="24"/>
      <c r="O281" s="24"/>
      <c r="P281" s="24"/>
      <c r="Q281" s="24"/>
    </row>
    <row r="282" spans="2:17" x14ac:dyDescent="0.25">
      <c r="B282" s="51" t="s">
        <v>30</v>
      </c>
      <c r="C282" s="166"/>
      <c r="G282" s="39"/>
      <c r="L282" s="24"/>
      <c r="M282" s="24"/>
      <c r="N282" s="24"/>
      <c r="O282" s="24"/>
      <c r="P282" s="24"/>
      <c r="Q282" s="24"/>
    </row>
    <row r="283" spans="2:17" x14ac:dyDescent="0.25">
      <c r="B283" s="51" t="s">
        <v>607</v>
      </c>
      <c r="C283" s="166"/>
      <c r="L283" s="24"/>
      <c r="M283" s="24"/>
      <c r="N283" s="24"/>
      <c r="O283" s="24"/>
      <c r="P283" s="24"/>
      <c r="Q283" s="24"/>
    </row>
    <row r="284" spans="2:17" x14ac:dyDescent="0.25">
      <c r="B284" s="51" t="s">
        <v>608</v>
      </c>
      <c r="C284" s="166">
        <v>45.96</v>
      </c>
      <c r="L284" s="24"/>
      <c r="M284" s="24"/>
      <c r="N284" s="24"/>
      <c r="O284" s="24"/>
      <c r="P284" s="24"/>
      <c r="Q284" s="24"/>
    </row>
    <row r="285" spans="2:17" x14ac:dyDescent="0.25">
      <c r="B285" s="51" t="s">
        <v>610</v>
      </c>
      <c r="C285" s="166">
        <v>50</v>
      </c>
      <c r="L285" s="24"/>
      <c r="M285" s="24"/>
      <c r="N285" s="24"/>
      <c r="O285" s="24"/>
      <c r="P285" s="24"/>
      <c r="Q285" s="24"/>
    </row>
    <row r="286" spans="2:17" x14ac:dyDescent="0.25">
      <c r="B286" s="51"/>
      <c r="C286" s="166"/>
      <c r="L286" s="24"/>
      <c r="M286" s="24"/>
      <c r="N286" s="24"/>
      <c r="O286" s="24"/>
      <c r="P286" s="24"/>
      <c r="Q286" s="24"/>
    </row>
    <row r="287" spans="2:17" x14ac:dyDescent="0.25">
      <c r="B287" s="51"/>
      <c r="C287" s="166"/>
      <c r="L287" s="190" t="s">
        <v>185</v>
      </c>
      <c r="M287" s="191"/>
      <c r="N287" s="191"/>
      <c r="O287" s="192"/>
      <c r="P287" s="24">
        <f>SUM(P270:P286)</f>
        <v>0</v>
      </c>
      <c r="Q287" s="24"/>
    </row>
    <row r="288" spans="2:17" x14ac:dyDescent="0.25">
      <c r="B288" s="25" t="s">
        <v>33</v>
      </c>
      <c r="C288" s="35">
        <f>SUM(C277:C287)</f>
        <v>-195.54</v>
      </c>
    </row>
    <row r="290" spans="1:17" x14ac:dyDescent="0.25">
      <c r="G290" s="193" t="s">
        <v>95</v>
      </c>
      <c r="H290" s="193"/>
      <c r="I290" s="193"/>
    </row>
    <row r="291" spans="1:17" x14ac:dyDescent="0.25">
      <c r="G291" s="193"/>
      <c r="H291" s="193"/>
      <c r="I291" s="193"/>
    </row>
    <row r="292" spans="1:17" x14ac:dyDescent="0.25">
      <c r="G292" s="193"/>
      <c r="H292" s="193"/>
      <c r="I292" s="193"/>
    </row>
    <row r="294" spans="1:17" x14ac:dyDescent="0.25">
      <c r="A294" s="172"/>
      <c r="B294" s="172"/>
      <c r="C294" s="172"/>
      <c r="D294" s="172"/>
      <c r="E294" s="172"/>
      <c r="F294" s="172"/>
      <c r="G294" s="172"/>
      <c r="H294" s="172"/>
      <c r="I294" s="172"/>
      <c r="J294" s="172"/>
      <c r="K294" s="172"/>
      <c r="L294" s="172"/>
      <c r="M294" s="172"/>
      <c r="N294" s="172"/>
      <c r="O294" s="172"/>
      <c r="P294" s="172"/>
      <c r="Q294" s="172"/>
    </row>
    <row r="295" spans="1:17" x14ac:dyDescent="0.25">
      <c r="A295" s="172"/>
      <c r="B295" s="172"/>
      <c r="C295" s="172"/>
      <c r="D295" s="172"/>
      <c r="E295" s="172"/>
      <c r="F295" s="172"/>
      <c r="G295" s="172"/>
      <c r="H295" s="172"/>
      <c r="I295" s="172"/>
      <c r="J295" s="172"/>
      <c r="K295" s="172"/>
      <c r="L295" s="172"/>
      <c r="M295" s="172"/>
      <c r="N295" s="172"/>
      <c r="O295" s="172"/>
      <c r="P295" s="172"/>
      <c r="Q295" s="172"/>
    </row>
    <row r="297" spans="1:17" x14ac:dyDescent="0.25">
      <c r="F297" s="195" t="s">
        <v>146</v>
      </c>
      <c r="G297" s="195"/>
    </row>
    <row r="298" spans="1:17" x14ac:dyDescent="0.25">
      <c r="A298" s="41" t="s">
        <v>674</v>
      </c>
      <c r="F298" s="201"/>
      <c r="G298" s="201"/>
      <c r="L298" s="146" t="s">
        <v>3</v>
      </c>
      <c r="M298" s="146" t="s">
        <v>602</v>
      </c>
      <c r="N298" s="146" t="s">
        <v>676</v>
      </c>
      <c r="O298" s="146" t="s">
        <v>603</v>
      </c>
      <c r="P298" s="146" t="s">
        <v>21</v>
      </c>
      <c r="Q298" s="24"/>
    </row>
    <row r="299" spans="1:17" x14ac:dyDescent="0.25">
      <c r="B299" s="26" t="s">
        <v>2</v>
      </c>
      <c r="C299" s="29">
        <f>H307</f>
        <v>0</v>
      </c>
      <c r="E299" s="25" t="s">
        <v>3</v>
      </c>
      <c r="F299" s="25" t="s">
        <v>36</v>
      </c>
      <c r="G299" s="25" t="s">
        <v>37</v>
      </c>
      <c r="H299" s="25" t="s">
        <v>38</v>
      </c>
      <c r="I299" s="25" t="s">
        <v>38</v>
      </c>
      <c r="L299" s="143">
        <v>44922</v>
      </c>
      <c r="M299" s="24" t="s">
        <v>675</v>
      </c>
      <c r="N299" s="24">
        <v>1575.5</v>
      </c>
      <c r="O299" s="24">
        <v>1016</v>
      </c>
      <c r="P299" s="24">
        <v>700</v>
      </c>
      <c r="Q299" s="24"/>
    </row>
    <row r="300" spans="1:17" x14ac:dyDescent="0.25">
      <c r="C300" s="30"/>
      <c r="E300" s="32"/>
      <c r="F300" s="24"/>
      <c r="G300" s="24"/>
      <c r="H300" s="33"/>
      <c r="I300" s="33"/>
      <c r="L300" s="143">
        <v>44925</v>
      </c>
      <c r="M300" s="24" t="s">
        <v>59</v>
      </c>
      <c r="N300" s="24"/>
      <c r="O300" s="24"/>
      <c r="P300" s="24">
        <v>50</v>
      </c>
      <c r="Q300" s="24"/>
    </row>
    <row r="301" spans="1:17" x14ac:dyDescent="0.25">
      <c r="B301" s="26" t="s">
        <v>618</v>
      </c>
      <c r="C301" s="29">
        <f>I307</f>
        <v>0</v>
      </c>
      <c r="E301" s="32"/>
      <c r="F301" s="24"/>
      <c r="G301" s="24"/>
      <c r="H301" s="33"/>
      <c r="I301" s="33"/>
      <c r="L301" s="24"/>
      <c r="M301" s="24"/>
      <c r="N301" s="24"/>
      <c r="O301" s="24"/>
      <c r="P301" s="24"/>
      <c r="Q301" s="24"/>
    </row>
    <row r="302" spans="1:17" x14ac:dyDescent="0.25">
      <c r="B302" t="s">
        <v>617</v>
      </c>
      <c r="C302" s="30">
        <f>C317</f>
        <v>750</v>
      </c>
      <c r="E302" s="32"/>
      <c r="F302" s="24"/>
      <c r="G302" s="24"/>
      <c r="H302" s="33"/>
      <c r="I302" s="33"/>
      <c r="L302" s="24"/>
      <c r="M302" s="24"/>
      <c r="N302" s="24"/>
      <c r="O302" s="24"/>
      <c r="P302" s="24"/>
      <c r="Q302" s="24"/>
    </row>
    <row r="303" spans="1:17" x14ac:dyDescent="0.25">
      <c r="B303" s="28" t="s">
        <v>34</v>
      </c>
      <c r="C303" s="31">
        <f>C301-C302</f>
        <v>-750</v>
      </c>
      <c r="E303" s="32"/>
      <c r="F303" s="24"/>
      <c r="G303" s="24"/>
      <c r="H303" s="33"/>
      <c r="I303" s="33"/>
      <c r="L303" s="24"/>
      <c r="M303" s="24"/>
      <c r="N303" s="24"/>
      <c r="O303" s="24"/>
      <c r="P303" s="24"/>
      <c r="Q303" s="24"/>
    </row>
    <row r="304" spans="1:17" x14ac:dyDescent="0.25">
      <c r="B304" s="42"/>
      <c r="C304" s="43"/>
      <c r="E304" s="32"/>
      <c r="F304" s="24"/>
      <c r="G304" s="24"/>
      <c r="H304" s="33"/>
      <c r="I304" s="33"/>
      <c r="L304" s="24"/>
      <c r="M304" s="24"/>
      <c r="N304" s="24"/>
      <c r="O304" s="24"/>
      <c r="P304" s="24"/>
      <c r="Q304" s="24"/>
    </row>
    <row r="305" spans="2:17" x14ac:dyDescent="0.25">
      <c r="B305" s="86" t="s">
        <v>22</v>
      </c>
      <c r="C305" s="87"/>
      <c r="E305" s="32"/>
      <c r="F305" s="24"/>
      <c r="G305" s="24"/>
      <c r="H305" s="33"/>
      <c r="I305" s="33"/>
      <c r="L305" s="24"/>
      <c r="M305" s="24"/>
      <c r="N305" s="24"/>
      <c r="O305" s="24"/>
      <c r="P305" s="24"/>
      <c r="Q305" s="24"/>
    </row>
    <row r="306" spans="2:17" x14ac:dyDescent="0.25">
      <c r="B306" s="88" t="str">
        <f>IF(C306&gt;0,"SALDO DE ADELANTO","SALDO A FAVOR'")</f>
        <v>SALDO A FAVOR'</v>
      </c>
      <c r="C306" s="166">
        <f>C279*-1</f>
        <v>0</v>
      </c>
      <c r="E306" s="32"/>
      <c r="F306" s="24"/>
      <c r="G306" s="24"/>
      <c r="H306" s="33"/>
      <c r="I306" s="33"/>
      <c r="L306" s="24"/>
      <c r="M306" s="24"/>
      <c r="N306" s="24"/>
      <c r="O306" s="24"/>
      <c r="P306" s="24"/>
      <c r="Q306" s="24"/>
    </row>
    <row r="307" spans="2:17" x14ac:dyDescent="0.25">
      <c r="B307" s="51" t="s">
        <v>605</v>
      </c>
      <c r="C307" s="166">
        <f>P316</f>
        <v>750</v>
      </c>
      <c r="E307" s="190" t="s">
        <v>21</v>
      </c>
      <c r="F307" s="191"/>
      <c r="G307" s="192"/>
      <c r="H307" s="33"/>
      <c r="I307" s="48">
        <f>SUM(I300:I306)</f>
        <v>0</v>
      </c>
      <c r="L307" s="24"/>
      <c r="M307" s="24"/>
      <c r="N307" s="24"/>
      <c r="O307" s="24"/>
      <c r="P307" s="24"/>
      <c r="Q307" s="24"/>
    </row>
    <row r="308" spans="2:17" x14ac:dyDescent="0.25">
      <c r="B308" s="51" t="s">
        <v>606</v>
      </c>
      <c r="C308" s="166"/>
      <c r="E308" s="36"/>
      <c r="F308" s="36"/>
      <c r="G308" s="36"/>
      <c r="H308" s="37"/>
      <c r="I308" s="39"/>
      <c r="L308" s="24"/>
      <c r="M308" s="24"/>
      <c r="N308" s="24"/>
      <c r="O308" s="24"/>
      <c r="P308" s="24"/>
      <c r="Q308" s="24"/>
    </row>
    <row r="309" spans="2:17" x14ac:dyDescent="0.25">
      <c r="B309" s="51" t="s">
        <v>366</v>
      </c>
      <c r="C309" s="166"/>
      <c r="E309" s="36"/>
      <c r="F309" s="36"/>
      <c r="G309" s="36"/>
      <c r="H309" s="37"/>
      <c r="I309" s="39"/>
      <c r="L309" s="24"/>
      <c r="M309" s="24"/>
      <c r="N309" s="24"/>
      <c r="O309" s="24"/>
      <c r="P309" s="24"/>
      <c r="Q309" s="24"/>
    </row>
    <row r="310" spans="2:17" x14ac:dyDescent="0.25">
      <c r="B310" s="51" t="s">
        <v>209</v>
      </c>
      <c r="C310" s="166"/>
      <c r="G310" s="39"/>
      <c r="L310" s="24"/>
      <c r="M310" s="24"/>
      <c r="N310" s="24"/>
      <c r="O310" s="24"/>
      <c r="P310" s="24"/>
      <c r="Q310" s="24"/>
    </row>
    <row r="311" spans="2:17" x14ac:dyDescent="0.25">
      <c r="B311" s="51" t="s">
        <v>30</v>
      </c>
      <c r="C311" s="166"/>
      <c r="G311" s="39"/>
      <c r="L311" s="24"/>
      <c r="M311" s="24"/>
      <c r="N311" s="24"/>
      <c r="O311" s="24"/>
      <c r="P311" s="24"/>
      <c r="Q311" s="24"/>
    </row>
    <row r="312" spans="2:17" x14ac:dyDescent="0.25">
      <c r="B312" s="51" t="s">
        <v>607</v>
      </c>
      <c r="C312" s="166"/>
      <c r="L312" s="24"/>
      <c r="M312" s="24"/>
      <c r="N312" s="24"/>
      <c r="O312" s="24"/>
      <c r="P312" s="24"/>
      <c r="Q312" s="24"/>
    </row>
    <row r="313" spans="2:17" x14ac:dyDescent="0.25">
      <c r="B313" s="51" t="s">
        <v>608</v>
      </c>
      <c r="C313" s="166"/>
      <c r="L313" s="24"/>
      <c r="M313" s="24"/>
      <c r="N313" s="24"/>
      <c r="O313" s="24"/>
      <c r="P313" s="24"/>
      <c r="Q313" s="24"/>
    </row>
    <row r="314" spans="2:17" x14ac:dyDescent="0.25">
      <c r="B314" s="51" t="s">
        <v>610</v>
      </c>
      <c r="C314" s="166"/>
      <c r="L314" s="24"/>
      <c r="M314" s="24"/>
      <c r="N314" s="24"/>
      <c r="O314" s="24"/>
      <c r="P314" s="24"/>
      <c r="Q314" s="24"/>
    </row>
    <row r="315" spans="2:17" x14ac:dyDescent="0.25">
      <c r="B315" s="51"/>
      <c r="C315" s="166"/>
      <c r="L315" s="24"/>
      <c r="M315" s="24"/>
      <c r="N315" s="24"/>
      <c r="O315" s="24"/>
      <c r="P315" s="24"/>
      <c r="Q315" s="24"/>
    </row>
    <row r="316" spans="2:17" x14ac:dyDescent="0.25">
      <c r="B316" s="51"/>
      <c r="C316" s="166"/>
      <c r="L316" s="190" t="s">
        <v>185</v>
      </c>
      <c r="M316" s="191"/>
      <c r="N316" s="191"/>
      <c r="O316" s="192"/>
      <c r="P316" s="24">
        <f>SUM(P299:P315)</f>
        <v>750</v>
      </c>
      <c r="Q316" s="24"/>
    </row>
    <row r="317" spans="2:17" x14ac:dyDescent="0.25">
      <c r="B317" s="25" t="s">
        <v>33</v>
      </c>
      <c r="C317" s="35">
        <f>SUM(C306:C316)</f>
        <v>750</v>
      </c>
    </row>
  </sheetData>
  <mergeCells count="29">
    <mergeCell ref="L287:O287"/>
    <mergeCell ref="B9:C9"/>
    <mergeCell ref="E208:G208"/>
    <mergeCell ref="E186:G186"/>
    <mergeCell ref="E166:G166"/>
    <mergeCell ref="B25:C25"/>
    <mergeCell ref="E27:G27"/>
    <mergeCell ref="B44:C44"/>
    <mergeCell ref="B76:C76"/>
    <mergeCell ref="E75:G75"/>
    <mergeCell ref="B64:C64"/>
    <mergeCell ref="E65:G65"/>
    <mergeCell ref="E46:G46"/>
    <mergeCell ref="E307:G307"/>
    <mergeCell ref="L316:O316"/>
    <mergeCell ref="G290:I292"/>
    <mergeCell ref="E7:G7"/>
    <mergeCell ref="E220:G220"/>
    <mergeCell ref="E98:G98"/>
    <mergeCell ref="E242:F242"/>
    <mergeCell ref="F297:G298"/>
    <mergeCell ref="E149:G149"/>
    <mergeCell ref="E132:G132"/>
    <mergeCell ref="E118:G118"/>
    <mergeCell ref="E254:G254"/>
    <mergeCell ref="E235:G235"/>
    <mergeCell ref="F268:G269"/>
    <mergeCell ref="F263:I263"/>
    <mergeCell ref="E278:G278"/>
  </mergeCell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51"/>
  <sheetViews>
    <sheetView view="pageLayout" topLeftCell="A249" zoomScale="90" zoomScaleNormal="100" zoomScalePageLayoutView="90" workbookViewId="0">
      <selection activeCell="C271" sqref="C271"/>
    </sheetView>
  </sheetViews>
  <sheetFormatPr baseColWidth="10" defaultRowHeight="15" x14ac:dyDescent="0.25"/>
  <cols>
    <col min="1" max="1" width="10.85546875" customWidth="1"/>
    <col min="2" max="2" width="18.28515625" customWidth="1"/>
    <col min="7" max="7" width="12.140625" customWidth="1"/>
    <col min="8" max="8" width="11.42578125" customWidth="1"/>
    <col min="11" max="11" width="8.7109375" customWidth="1"/>
    <col min="13" max="13" width="17.85546875" customWidth="1"/>
  </cols>
  <sheetData>
    <row r="1" spans="1:9" x14ac:dyDescent="0.25">
      <c r="A1" t="s">
        <v>55</v>
      </c>
    </row>
    <row r="2" spans="1:9" x14ac:dyDescent="0.25">
      <c r="B2" s="26" t="s">
        <v>2</v>
      </c>
      <c r="C2" s="29">
        <f>H16</f>
        <v>2185</v>
      </c>
      <c r="E2" s="24" t="s">
        <v>3</v>
      </c>
      <c r="F2" s="24" t="s">
        <v>36</v>
      </c>
      <c r="G2" s="24" t="s">
        <v>37</v>
      </c>
      <c r="H2" s="24" t="s">
        <v>38</v>
      </c>
    </row>
    <row r="3" spans="1:9" x14ac:dyDescent="0.25">
      <c r="B3" t="s">
        <v>20</v>
      </c>
      <c r="C3" s="30">
        <f>C2*0.04</f>
        <v>87.4</v>
      </c>
      <c r="E3" s="32">
        <v>44655</v>
      </c>
      <c r="F3" s="24" t="s">
        <v>53</v>
      </c>
      <c r="G3" s="24" t="s">
        <v>42</v>
      </c>
      <c r="H3" s="33">
        <v>130</v>
      </c>
    </row>
    <row r="4" spans="1:9" x14ac:dyDescent="0.25">
      <c r="B4" s="26" t="s">
        <v>21</v>
      </c>
      <c r="C4" s="29">
        <f>C2-C3</f>
        <v>2097.6</v>
      </c>
      <c r="E4" s="32">
        <v>44659</v>
      </c>
      <c r="F4" s="24" t="s">
        <v>53</v>
      </c>
      <c r="G4" s="24" t="s">
        <v>42</v>
      </c>
      <c r="H4" s="33">
        <v>130</v>
      </c>
    </row>
    <row r="5" spans="1:9" x14ac:dyDescent="0.25">
      <c r="B5" t="s">
        <v>22</v>
      </c>
      <c r="C5" s="30">
        <f>C15</f>
        <v>0</v>
      </c>
      <c r="E5" s="32">
        <v>44656</v>
      </c>
      <c r="F5" s="24" t="s">
        <v>54</v>
      </c>
      <c r="G5" s="24" t="s">
        <v>42</v>
      </c>
      <c r="H5" s="33">
        <v>220</v>
      </c>
    </row>
    <row r="6" spans="1:9" x14ac:dyDescent="0.25">
      <c r="B6" s="28" t="s">
        <v>34</v>
      </c>
      <c r="C6" s="31">
        <f>C4-C5</f>
        <v>2097.6</v>
      </c>
      <c r="E6" s="32">
        <v>44663</v>
      </c>
      <c r="F6" s="24" t="s">
        <v>54</v>
      </c>
      <c r="G6" s="24" t="s">
        <v>42</v>
      </c>
      <c r="H6" s="33">
        <v>220</v>
      </c>
    </row>
    <row r="7" spans="1:9" x14ac:dyDescent="0.25">
      <c r="E7" s="32">
        <v>44707</v>
      </c>
      <c r="F7" s="24" t="s">
        <v>70</v>
      </c>
      <c r="G7" s="24" t="s">
        <v>42</v>
      </c>
      <c r="H7" s="33">
        <v>175</v>
      </c>
    </row>
    <row r="8" spans="1:9" x14ac:dyDescent="0.25">
      <c r="B8" s="196" t="s">
        <v>22</v>
      </c>
      <c r="C8" s="197"/>
      <c r="E8" s="32">
        <v>44708</v>
      </c>
      <c r="F8" s="24" t="s">
        <v>70</v>
      </c>
      <c r="G8" s="24" t="s">
        <v>69</v>
      </c>
      <c r="H8" s="33">
        <v>175</v>
      </c>
    </row>
    <row r="9" spans="1:9" x14ac:dyDescent="0.25">
      <c r="B9" s="24"/>
      <c r="C9" s="33"/>
      <c r="E9" s="32">
        <v>44711</v>
      </c>
      <c r="F9" s="24" t="s">
        <v>70</v>
      </c>
      <c r="G9" s="24" t="s">
        <v>42</v>
      </c>
      <c r="H9" s="33">
        <v>175</v>
      </c>
    </row>
    <row r="10" spans="1:9" x14ac:dyDescent="0.25">
      <c r="B10" s="24"/>
      <c r="C10" s="33"/>
      <c r="E10" s="32">
        <v>44712</v>
      </c>
      <c r="F10" s="24" t="s">
        <v>70</v>
      </c>
      <c r="G10" s="24" t="s">
        <v>69</v>
      </c>
      <c r="H10" s="33">
        <v>175</v>
      </c>
    </row>
    <row r="11" spans="1:9" x14ac:dyDescent="0.25">
      <c r="B11" s="24"/>
      <c r="C11" s="33"/>
      <c r="E11" s="32">
        <v>44721</v>
      </c>
      <c r="F11" s="24" t="s">
        <v>72</v>
      </c>
      <c r="G11" s="24" t="s">
        <v>69</v>
      </c>
      <c r="H11" s="33">
        <v>150</v>
      </c>
    </row>
    <row r="12" spans="1:9" x14ac:dyDescent="0.25">
      <c r="B12" s="24"/>
      <c r="C12" s="33"/>
      <c r="E12" s="32">
        <v>44721</v>
      </c>
      <c r="F12" s="24" t="s">
        <v>70</v>
      </c>
      <c r="G12" s="24" t="s">
        <v>42</v>
      </c>
      <c r="H12" s="33">
        <v>175</v>
      </c>
    </row>
    <row r="13" spans="1:9" x14ac:dyDescent="0.25">
      <c r="B13" s="24"/>
      <c r="C13" s="33"/>
      <c r="E13" s="32">
        <v>44721</v>
      </c>
      <c r="F13" s="24" t="s">
        <v>70</v>
      </c>
      <c r="G13" s="24" t="s">
        <v>16</v>
      </c>
      <c r="H13" s="33">
        <v>230</v>
      </c>
    </row>
    <row r="14" spans="1:9" x14ac:dyDescent="0.25">
      <c r="B14" s="24"/>
      <c r="C14" s="33"/>
      <c r="E14" s="32">
        <v>44722</v>
      </c>
      <c r="F14" s="24" t="s">
        <v>70</v>
      </c>
      <c r="G14" s="24" t="s">
        <v>16</v>
      </c>
      <c r="H14" s="33">
        <v>230</v>
      </c>
    </row>
    <row r="15" spans="1:9" x14ac:dyDescent="0.25">
      <c r="B15" s="25" t="s">
        <v>33</v>
      </c>
      <c r="C15" s="35">
        <f>SUM(C9:C14)</f>
        <v>0</v>
      </c>
      <c r="E15" s="24"/>
      <c r="F15" s="24"/>
      <c r="G15" s="24"/>
      <c r="H15" s="24"/>
    </row>
    <row r="16" spans="1:9" x14ac:dyDescent="0.25">
      <c r="E16" s="190" t="s">
        <v>21</v>
      </c>
      <c r="F16" s="191"/>
      <c r="G16" s="192"/>
      <c r="H16" s="48">
        <f>SUM(H3:H15)</f>
        <v>2185</v>
      </c>
      <c r="I16" t="s">
        <v>107</v>
      </c>
    </row>
    <row r="18" spans="1:11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</row>
    <row r="19" spans="1:11" x14ac:dyDescent="0.25">
      <c r="A19" t="s">
        <v>106</v>
      </c>
    </row>
    <row r="20" spans="1:11" x14ac:dyDescent="0.25">
      <c r="B20" s="26" t="s">
        <v>2</v>
      </c>
      <c r="C20" s="29">
        <f>H32</f>
        <v>780</v>
      </c>
      <c r="E20" s="24" t="s">
        <v>3</v>
      </c>
      <c r="F20" s="24" t="s">
        <v>36</v>
      </c>
      <c r="G20" s="24" t="s">
        <v>37</v>
      </c>
      <c r="H20" s="24" t="s">
        <v>38</v>
      </c>
    </row>
    <row r="21" spans="1:11" x14ac:dyDescent="0.25">
      <c r="B21" t="s">
        <v>20</v>
      </c>
      <c r="C21" s="30">
        <f>C20*0.04</f>
        <v>31.2</v>
      </c>
      <c r="E21" s="32">
        <v>44691</v>
      </c>
      <c r="F21" s="24" t="s">
        <v>54</v>
      </c>
      <c r="G21" s="24" t="s">
        <v>42</v>
      </c>
      <c r="H21" s="33">
        <v>220</v>
      </c>
    </row>
    <row r="22" spans="1:11" x14ac:dyDescent="0.25">
      <c r="B22" s="26" t="s">
        <v>21</v>
      </c>
      <c r="C22" s="29">
        <f>C20-C21</f>
        <v>748.8</v>
      </c>
      <c r="E22" s="32">
        <v>44698</v>
      </c>
      <c r="F22" s="24" t="s">
        <v>54</v>
      </c>
      <c r="G22" s="24" t="s">
        <v>42</v>
      </c>
      <c r="H22" s="33">
        <v>220</v>
      </c>
    </row>
    <row r="23" spans="1:11" x14ac:dyDescent="0.25">
      <c r="B23" t="s">
        <v>22</v>
      </c>
      <c r="C23" s="30">
        <f>C33</f>
        <v>235</v>
      </c>
      <c r="E23" s="32">
        <v>44724</v>
      </c>
      <c r="F23" s="24" t="s">
        <v>43</v>
      </c>
      <c r="G23" s="24" t="s">
        <v>42</v>
      </c>
      <c r="H23" s="33">
        <v>170</v>
      </c>
    </row>
    <row r="24" spans="1:11" x14ac:dyDescent="0.25">
      <c r="B24" s="28" t="s">
        <v>34</v>
      </c>
      <c r="C24" s="31">
        <f>C22-C23</f>
        <v>513.79999999999995</v>
      </c>
      <c r="E24" s="32">
        <v>44729</v>
      </c>
      <c r="F24" s="24" t="s">
        <v>43</v>
      </c>
      <c r="G24" s="24" t="s">
        <v>42</v>
      </c>
      <c r="H24" s="33">
        <v>170</v>
      </c>
    </row>
    <row r="25" spans="1:11" x14ac:dyDescent="0.25">
      <c r="E25" s="32"/>
      <c r="F25" s="24"/>
      <c r="G25" s="24"/>
      <c r="H25" s="33"/>
    </row>
    <row r="26" spans="1:11" x14ac:dyDescent="0.25">
      <c r="B26" s="196" t="s">
        <v>22</v>
      </c>
      <c r="C26" s="197"/>
      <c r="E26" s="32"/>
      <c r="F26" s="24"/>
      <c r="G26" s="24"/>
      <c r="H26" s="33"/>
    </row>
    <row r="27" spans="1:11" x14ac:dyDescent="0.25">
      <c r="B27" s="24" t="s">
        <v>85</v>
      </c>
      <c r="C27" s="33">
        <v>80</v>
      </c>
      <c r="E27" s="32"/>
      <c r="F27" s="24"/>
      <c r="G27" s="24"/>
      <c r="H27" s="33"/>
    </row>
    <row r="28" spans="1:11" x14ac:dyDescent="0.25">
      <c r="B28" s="24" t="s">
        <v>92</v>
      </c>
      <c r="C28" s="33">
        <v>20</v>
      </c>
      <c r="E28" s="32"/>
      <c r="F28" s="24"/>
      <c r="G28" s="24"/>
      <c r="H28" s="33"/>
    </row>
    <row r="29" spans="1:11" x14ac:dyDescent="0.25">
      <c r="B29" s="24" t="s">
        <v>93</v>
      </c>
      <c r="C29" s="33">
        <v>10</v>
      </c>
      <c r="E29" s="32"/>
      <c r="F29" s="24"/>
      <c r="G29" s="24"/>
      <c r="H29" s="33"/>
      <c r="I29" t="s">
        <v>114</v>
      </c>
    </row>
    <row r="30" spans="1:11" x14ac:dyDescent="0.25">
      <c r="B30" s="24" t="s">
        <v>104</v>
      </c>
      <c r="C30" s="33">
        <v>10</v>
      </c>
      <c r="E30" s="32"/>
      <c r="F30" s="24"/>
      <c r="G30" s="24"/>
      <c r="H30" s="33"/>
    </row>
    <row r="31" spans="1:11" x14ac:dyDescent="0.25">
      <c r="B31" s="24" t="s">
        <v>105</v>
      </c>
      <c r="C31" s="33">
        <v>20</v>
      </c>
      <c r="E31" s="24"/>
      <c r="F31" s="24"/>
      <c r="G31" s="24"/>
      <c r="H31" s="24"/>
    </row>
    <row r="32" spans="1:11" x14ac:dyDescent="0.25">
      <c r="B32" s="24" t="s">
        <v>94</v>
      </c>
      <c r="C32" s="33">
        <v>95</v>
      </c>
      <c r="E32" s="190" t="s">
        <v>21</v>
      </c>
      <c r="F32" s="191"/>
      <c r="G32" s="192"/>
      <c r="H32" s="48">
        <f>SUM(H21:H31)</f>
        <v>780</v>
      </c>
    </row>
    <row r="33" spans="1:11" x14ac:dyDescent="0.25">
      <c r="B33" s="25" t="s">
        <v>33</v>
      </c>
      <c r="C33" s="35">
        <f>SUM(C27:C32)</f>
        <v>235</v>
      </c>
    </row>
    <row r="35" spans="1:11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</row>
    <row r="37" spans="1:11" x14ac:dyDescent="0.25">
      <c r="B37" s="26" t="s">
        <v>2</v>
      </c>
      <c r="C37" s="29">
        <f>H45</f>
        <v>880</v>
      </c>
      <c r="E37" s="24" t="s">
        <v>3</v>
      </c>
      <c r="F37" s="24" t="s">
        <v>36</v>
      </c>
      <c r="G37" s="24" t="s">
        <v>37</v>
      </c>
      <c r="H37" s="24" t="s">
        <v>38</v>
      </c>
      <c r="I37" s="24" t="s">
        <v>38</v>
      </c>
    </row>
    <row r="38" spans="1:11" x14ac:dyDescent="0.25">
      <c r="B38" t="s">
        <v>20</v>
      </c>
      <c r="C38" s="30">
        <f>C37*0.04</f>
        <v>35.200000000000003</v>
      </c>
      <c r="E38" s="32">
        <v>44719</v>
      </c>
      <c r="F38" s="24" t="s">
        <v>17</v>
      </c>
      <c r="G38" s="24" t="s">
        <v>42</v>
      </c>
      <c r="H38" s="33">
        <v>120</v>
      </c>
      <c r="I38" s="48">
        <f>H38*0.96</f>
        <v>115.19999999999999</v>
      </c>
    </row>
    <row r="39" spans="1:11" x14ac:dyDescent="0.25">
      <c r="B39" s="26" t="s">
        <v>21</v>
      </c>
      <c r="C39" s="29">
        <f>C37-C38</f>
        <v>844.8</v>
      </c>
      <c r="E39" s="32">
        <v>44719</v>
      </c>
      <c r="F39" s="24" t="s">
        <v>39</v>
      </c>
      <c r="G39" s="24" t="s">
        <v>40</v>
      </c>
      <c r="H39" s="33">
        <v>300</v>
      </c>
      <c r="I39" s="48">
        <f t="shared" ref="I39:I44" si="0">H39*0.96</f>
        <v>288</v>
      </c>
    </row>
    <row r="40" spans="1:11" x14ac:dyDescent="0.25">
      <c r="B40" t="s">
        <v>22</v>
      </c>
      <c r="C40" s="30">
        <f>C44</f>
        <v>0</v>
      </c>
      <c r="E40" s="32">
        <v>44726</v>
      </c>
      <c r="F40" s="24" t="s">
        <v>67</v>
      </c>
      <c r="G40" s="24" t="s">
        <v>17</v>
      </c>
      <c r="H40" s="33">
        <v>170</v>
      </c>
      <c r="I40" s="48">
        <f t="shared" si="0"/>
        <v>163.19999999999999</v>
      </c>
    </row>
    <row r="41" spans="1:11" x14ac:dyDescent="0.25">
      <c r="B41" s="28" t="s">
        <v>34</v>
      </c>
      <c r="C41" s="31">
        <f>C39-C40</f>
        <v>844.8</v>
      </c>
      <c r="E41" s="32">
        <v>44726</v>
      </c>
      <c r="F41" s="24" t="s">
        <v>67</v>
      </c>
      <c r="G41" s="24" t="s">
        <v>17</v>
      </c>
      <c r="H41" s="33">
        <v>170</v>
      </c>
      <c r="I41" s="48">
        <f t="shared" si="0"/>
        <v>163.19999999999999</v>
      </c>
    </row>
    <row r="42" spans="1:11" x14ac:dyDescent="0.25">
      <c r="E42" s="32">
        <v>44741</v>
      </c>
      <c r="F42" s="24" t="s">
        <v>121</v>
      </c>
      <c r="G42" s="24" t="s">
        <v>42</v>
      </c>
      <c r="H42" s="33">
        <v>120</v>
      </c>
      <c r="I42" s="48">
        <f t="shared" si="0"/>
        <v>115.19999999999999</v>
      </c>
    </row>
    <row r="43" spans="1:11" x14ac:dyDescent="0.25">
      <c r="C43" s="67"/>
      <c r="E43" s="32"/>
      <c r="F43" s="24"/>
      <c r="G43" s="24"/>
      <c r="H43" s="33"/>
      <c r="I43" s="48">
        <f t="shared" si="0"/>
        <v>0</v>
      </c>
    </row>
    <row r="44" spans="1:11" x14ac:dyDescent="0.25">
      <c r="C44" s="67"/>
      <c r="E44" s="24"/>
      <c r="F44" s="24"/>
      <c r="G44" s="24"/>
      <c r="H44" s="24"/>
      <c r="I44" s="48">
        <f t="shared" si="0"/>
        <v>0</v>
      </c>
    </row>
    <row r="45" spans="1:11" x14ac:dyDescent="0.25">
      <c r="E45" s="190" t="s">
        <v>21</v>
      </c>
      <c r="F45" s="191"/>
      <c r="G45" s="192"/>
      <c r="H45" s="48">
        <f>SUM(H38:H44)</f>
        <v>880</v>
      </c>
      <c r="I45" s="48">
        <f>SUM(I38:I44)</f>
        <v>844.8</v>
      </c>
    </row>
    <row r="46" spans="1:11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</row>
    <row r="47" spans="1:11" x14ac:dyDescent="0.25">
      <c r="A47" t="s">
        <v>144</v>
      </c>
    </row>
    <row r="48" spans="1:11" x14ac:dyDescent="0.25">
      <c r="B48" s="26" t="s">
        <v>2</v>
      </c>
      <c r="C48" s="29">
        <f>I55</f>
        <v>1603.1999999999998</v>
      </c>
      <c r="E48" s="24" t="s">
        <v>3</v>
      </c>
      <c r="F48" s="24" t="s">
        <v>36</v>
      </c>
      <c r="G48" s="24" t="s">
        <v>37</v>
      </c>
      <c r="H48" s="24" t="s">
        <v>38</v>
      </c>
      <c r="I48" s="24" t="s">
        <v>38</v>
      </c>
    </row>
    <row r="49" spans="2:9" x14ac:dyDescent="0.25">
      <c r="B49" t="s">
        <v>22</v>
      </c>
      <c r="C49" s="30">
        <f>C54</f>
        <v>22</v>
      </c>
      <c r="E49" s="32">
        <v>44725</v>
      </c>
      <c r="F49" s="24" t="s">
        <v>128</v>
      </c>
      <c r="G49" s="24" t="s">
        <v>136</v>
      </c>
      <c r="H49" s="33">
        <v>175</v>
      </c>
      <c r="I49" s="48">
        <f>H49*0.96</f>
        <v>168</v>
      </c>
    </row>
    <row r="50" spans="2:9" x14ac:dyDescent="0.25">
      <c r="B50" s="28" t="s">
        <v>34</v>
      </c>
      <c r="C50" s="31">
        <f>C48-C49</f>
        <v>1581.1999999999998</v>
      </c>
      <c r="E50" s="32">
        <v>44728</v>
      </c>
      <c r="F50" s="24" t="s">
        <v>128</v>
      </c>
      <c r="G50" s="24" t="s">
        <v>136</v>
      </c>
      <c r="H50" s="33">
        <v>175</v>
      </c>
      <c r="I50" s="48">
        <f t="shared" ref="I50:I54" si="1">H50*0.96</f>
        <v>168</v>
      </c>
    </row>
    <row r="51" spans="2:9" x14ac:dyDescent="0.25">
      <c r="E51" s="32">
        <v>44729</v>
      </c>
      <c r="F51" s="24" t="s">
        <v>128</v>
      </c>
      <c r="G51" s="24" t="s">
        <v>129</v>
      </c>
      <c r="H51" s="33">
        <v>230</v>
      </c>
      <c r="I51" s="48">
        <f t="shared" si="1"/>
        <v>220.79999999999998</v>
      </c>
    </row>
    <row r="52" spans="2:9" x14ac:dyDescent="0.25">
      <c r="B52" s="196" t="s">
        <v>22</v>
      </c>
      <c r="C52" s="197"/>
      <c r="E52" s="32">
        <v>44742</v>
      </c>
      <c r="F52" s="24" t="s">
        <v>41</v>
      </c>
      <c r="G52" s="24" t="s">
        <v>140</v>
      </c>
      <c r="H52" s="33">
        <v>890</v>
      </c>
      <c r="I52" s="48">
        <f t="shared" si="1"/>
        <v>854.4</v>
      </c>
    </row>
    <row r="53" spans="2:9" x14ac:dyDescent="0.25">
      <c r="B53" s="24" t="s">
        <v>141</v>
      </c>
      <c r="C53" s="33">
        <v>22</v>
      </c>
      <c r="E53" s="32">
        <v>44748</v>
      </c>
      <c r="F53" s="24" t="s">
        <v>41</v>
      </c>
      <c r="G53" s="24" t="s">
        <v>42</v>
      </c>
      <c r="H53" s="33">
        <v>200</v>
      </c>
      <c r="I53" s="48">
        <f t="shared" si="1"/>
        <v>192</v>
      </c>
    </row>
    <row r="54" spans="2:9" x14ac:dyDescent="0.25">
      <c r="B54" s="25" t="s">
        <v>33</v>
      </c>
      <c r="C54" s="35">
        <f>SUM(C53:C53)</f>
        <v>22</v>
      </c>
      <c r="E54" s="32"/>
      <c r="F54" s="24"/>
      <c r="G54" s="24"/>
      <c r="H54" s="33"/>
      <c r="I54" s="48">
        <f t="shared" si="1"/>
        <v>0</v>
      </c>
    </row>
    <row r="55" spans="2:9" x14ac:dyDescent="0.25">
      <c r="E55" s="190" t="s">
        <v>21</v>
      </c>
      <c r="F55" s="191"/>
      <c r="G55" s="192"/>
      <c r="H55" s="48">
        <f>SUM(H49:H54)</f>
        <v>1670</v>
      </c>
      <c r="I55" s="48">
        <f>SUM(I49:I54)</f>
        <v>1603.1999999999998</v>
      </c>
    </row>
    <row r="58" spans="2:9" x14ac:dyDescent="0.25">
      <c r="B58" t="s">
        <v>126</v>
      </c>
      <c r="D58" s="60" t="s">
        <v>148</v>
      </c>
      <c r="E58" s="60"/>
      <c r="F58" t="s">
        <v>127</v>
      </c>
    </row>
    <row r="60" spans="2:9" x14ac:dyDescent="0.25">
      <c r="B60" t="s">
        <v>149</v>
      </c>
    </row>
    <row r="67" spans="1:9" x14ac:dyDescent="0.25">
      <c r="A67" t="s">
        <v>157</v>
      </c>
    </row>
    <row r="68" spans="1:9" x14ac:dyDescent="0.25">
      <c r="B68" s="26" t="s">
        <v>2</v>
      </c>
      <c r="C68" s="29">
        <f>I79</f>
        <v>1929.6000000000001</v>
      </c>
      <c r="E68" s="24" t="s">
        <v>3</v>
      </c>
      <c r="F68" s="24" t="s">
        <v>36</v>
      </c>
      <c r="G68" s="24" t="s">
        <v>37</v>
      </c>
      <c r="H68" s="24" t="s">
        <v>38</v>
      </c>
      <c r="I68" s="24" t="s">
        <v>38</v>
      </c>
    </row>
    <row r="69" spans="1:9" x14ac:dyDescent="0.25">
      <c r="B69" t="s">
        <v>22</v>
      </c>
      <c r="C69" s="30">
        <f>C80</f>
        <v>270</v>
      </c>
      <c r="E69" s="32">
        <v>44728</v>
      </c>
      <c r="F69" s="24" t="s">
        <v>158</v>
      </c>
      <c r="G69" s="24" t="s">
        <v>137</v>
      </c>
      <c r="H69" s="33">
        <v>150</v>
      </c>
      <c r="I69" s="48">
        <f>H69*0.96</f>
        <v>144</v>
      </c>
    </row>
    <row r="70" spans="1:9" x14ac:dyDescent="0.25">
      <c r="B70" s="28" t="s">
        <v>34</v>
      </c>
      <c r="C70" s="31">
        <f>C68-C69</f>
        <v>1659.6000000000001</v>
      </c>
      <c r="E70" s="32">
        <v>44739</v>
      </c>
      <c r="F70" s="24" t="s">
        <v>128</v>
      </c>
      <c r="G70" s="24" t="s">
        <v>137</v>
      </c>
      <c r="H70" s="33">
        <v>175</v>
      </c>
      <c r="I70" s="48">
        <f t="shared" ref="I70:I78" si="2">H70*0.96</f>
        <v>168</v>
      </c>
    </row>
    <row r="71" spans="1:9" x14ac:dyDescent="0.25">
      <c r="E71" s="32">
        <v>44739</v>
      </c>
      <c r="F71" s="24" t="s">
        <v>128</v>
      </c>
      <c r="G71" s="24" t="s">
        <v>137</v>
      </c>
      <c r="H71" s="33">
        <v>175</v>
      </c>
      <c r="I71" s="48">
        <f t="shared" si="2"/>
        <v>168</v>
      </c>
    </row>
    <row r="72" spans="1:9" x14ac:dyDescent="0.25">
      <c r="B72" s="196" t="s">
        <v>22</v>
      </c>
      <c r="C72" s="197"/>
      <c r="E72" s="32">
        <v>44740</v>
      </c>
      <c r="F72" s="24" t="s">
        <v>128</v>
      </c>
      <c r="G72" s="24" t="s">
        <v>159</v>
      </c>
      <c r="H72" s="33">
        <v>175</v>
      </c>
      <c r="I72" s="48">
        <f t="shared" si="2"/>
        <v>168</v>
      </c>
    </row>
    <row r="73" spans="1:9" x14ac:dyDescent="0.25">
      <c r="B73" s="77" t="s">
        <v>171</v>
      </c>
      <c r="C73" s="79">
        <v>95</v>
      </c>
      <c r="E73" s="32">
        <v>44735</v>
      </c>
      <c r="F73" s="24" t="s">
        <v>158</v>
      </c>
      <c r="G73" s="24" t="s">
        <v>129</v>
      </c>
      <c r="H73" s="33">
        <v>180</v>
      </c>
      <c r="I73" s="48">
        <f t="shared" si="2"/>
        <v>172.79999999999998</v>
      </c>
    </row>
    <row r="74" spans="1:9" x14ac:dyDescent="0.25">
      <c r="B74" s="24" t="s">
        <v>169</v>
      </c>
      <c r="C74" s="33">
        <v>30</v>
      </c>
      <c r="E74" s="32">
        <v>44740</v>
      </c>
      <c r="F74" s="24" t="s">
        <v>128</v>
      </c>
      <c r="G74" s="24" t="s">
        <v>69</v>
      </c>
      <c r="H74" s="33">
        <v>175</v>
      </c>
      <c r="I74" s="48">
        <f t="shared" si="2"/>
        <v>168</v>
      </c>
    </row>
    <row r="75" spans="1:9" x14ac:dyDescent="0.25">
      <c r="B75" s="24" t="s">
        <v>197</v>
      </c>
      <c r="C75" s="33">
        <v>80</v>
      </c>
      <c r="E75" s="32">
        <v>44755</v>
      </c>
      <c r="F75" s="24" t="s">
        <v>43</v>
      </c>
      <c r="G75" s="24" t="s">
        <v>80</v>
      </c>
      <c r="H75" s="33">
        <v>220</v>
      </c>
      <c r="I75" s="48">
        <f t="shared" si="2"/>
        <v>211.2</v>
      </c>
    </row>
    <row r="76" spans="1:9" x14ac:dyDescent="0.25">
      <c r="B76" s="24" t="s">
        <v>172</v>
      </c>
      <c r="C76" s="33">
        <v>20</v>
      </c>
      <c r="E76" s="32">
        <v>44713</v>
      </c>
      <c r="F76" s="24" t="s">
        <v>54</v>
      </c>
      <c r="G76" s="24" t="s">
        <v>16</v>
      </c>
      <c r="H76" s="33">
        <v>220</v>
      </c>
      <c r="I76" s="48">
        <f t="shared" si="2"/>
        <v>211.2</v>
      </c>
    </row>
    <row r="77" spans="1:9" x14ac:dyDescent="0.25">
      <c r="B77" s="24" t="s">
        <v>175</v>
      </c>
      <c r="C77" s="33">
        <v>10</v>
      </c>
      <c r="E77" s="32">
        <v>44704</v>
      </c>
      <c r="F77" s="24" t="s">
        <v>168</v>
      </c>
      <c r="G77" s="24" t="s">
        <v>166</v>
      </c>
      <c r="H77" s="33">
        <v>370</v>
      </c>
      <c r="I77" s="48">
        <f t="shared" si="2"/>
        <v>355.2</v>
      </c>
    </row>
    <row r="78" spans="1:9" x14ac:dyDescent="0.25">
      <c r="B78" s="24" t="s">
        <v>170</v>
      </c>
      <c r="C78" s="33">
        <v>30</v>
      </c>
      <c r="E78" s="32">
        <v>44748</v>
      </c>
      <c r="F78" s="24" t="s">
        <v>196</v>
      </c>
      <c r="G78" s="24" t="s">
        <v>42</v>
      </c>
      <c r="H78" s="33">
        <v>170</v>
      </c>
      <c r="I78" s="48">
        <f t="shared" si="2"/>
        <v>163.19999999999999</v>
      </c>
    </row>
    <row r="79" spans="1:9" x14ac:dyDescent="0.25">
      <c r="B79" s="24" t="s">
        <v>193</v>
      </c>
      <c r="C79" s="33">
        <v>5</v>
      </c>
      <c r="E79" s="190" t="s">
        <v>21</v>
      </c>
      <c r="F79" s="191"/>
      <c r="G79" s="192"/>
      <c r="H79" s="48">
        <f>SUM(H69:H78)</f>
        <v>2010</v>
      </c>
      <c r="I79" s="48">
        <f>SUM(I69:I78)</f>
        <v>1929.6000000000001</v>
      </c>
    </row>
    <row r="80" spans="1:9" x14ac:dyDescent="0.25">
      <c r="B80" s="25" t="s">
        <v>33</v>
      </c>
      <c r="C80" s="35">
        <f>SUM(C73:C79)</f>
        <v>270</v>
      </c>
    </row>
    <row r="82" spans="1:10" x14ac:dyDescent="0.25">
      <c r="C82" s="60" t="s">
        <v>148</v>
      </c>
    </row>
    <row r="83" spans="1:10" x14ac:dyDescent="0.25">
      <c r="A83" t="s">
        <v>126</v>
      </c>
      <c r="D83" s="60"/>
      <c r="E83" t="s">
        <v>127</v>
      </c>
    </row>
    <row r="85" spans="1:10" x14ac:dyDescent="0.25">
      <c r="A85" t="s">
        <v>216</v>
      </c>
    </row>
    <row r="86" spans="1:10" x14ac:dyDescent="0.25">
      <c r="A86" t="s">
        <v>195</v>
      </c>
    </row>
    <row r="88" spans="1:10" x14ac:dyDescent="0.25">
      <c r="A88" t="s">
        <v>157</v>
      </c>
    </row>
    <row r="89" spans="1:10" x14ac:dyDescent="0.25">
      <c r="B89" s="26" t="s">
        <v>2</v>
      </c>
      <c r="C89" s="29">
        <f>I96</f>
        <v>712</v>
      </c>
      <c r="E89" s="24" t="s">
        <v>3</v>
      </c>
      <c r="F89" s="24" t="s">
        <v>36</v>
      </c>
      <c r="G89" s="24" t="s">
        <v>37</v>
      </c>
      <c r="H89" s="24" t="s">
        <v>38</v>
      </c>
      <c r="I89" s="24" t="s">
        <v>38</v>
      </c>
    </row>
    <row r="90" spans="1:10" x14ac:dyDescent="0.25">
      <c r="B90" t="s">
        <v>22</v>
      </c>
      <c r="C90" s="30">
        <f>C95</f>
        <v>0</v>
      </c>
      <c r="E90" s="32">
        <v>44768</v>
      </c>
      <c r="F90" s="24" t="s">
        <v>41</v>
      </c>
      <c r="G90" s="24" t="s">
        <v>42</v>
      </c>
      <c r="H90" s="33">
        <v>150</v>
      </c>
      <c r="I90" s="48">
        <v>150</v>
      </c>
    </row>
    <row r="91" spans="1:10" x14ac:dyDescent="0.25">
      <c r="B91" s="28" t="s">
        <v>34</v>
      </c>
      <c r="C91" s="31">
        <f>C89-C90</f>
        <v>712</v>
      </c>
      <c r="E91" s="32">
        <v>44754</v>
      </c>
      <c r="F91" s="24" t="s">
        <v>39</v>
      </c>
      <c r="G91" s="24" t="s">
        <v>116</v>
      </c>
      <c r="H91" s="33">
        <v>350</v>
      </c>
      <c r="I91" s="48">
        <f>H91*0.96</f>
        <v>336</v>
      </c>
    </row>
    <row r="92" spans="1:10" x14ac:dyDescent="0.25">
      <c r="E92" s="32">
        <v>44769</v>
      </c>
      <c r="F92" s="24" t="s">
        <v>213</v>
      </c>
      <c r="G92" s="24" t="s">
        <v>16</v>
      </c>
      <c r="H92" s="33">
        <v>150</v>
      </c>
      <c r="I92" s="48">
        <f>H92*0.96</f>
        <v>144</v>
      </c>
    </row>
    <row r="93" spans="1:10" x14ac:dyDescent="0.25">
      <c r="B93" s="196" t="s">
        <v>22</v>
      </c>
      <c r="C93" s="197"/>
      <c r="E93" s="32"/>
      <c r="F93" s="24"/>
      <c r="G93" s="24"/>
      <c r="H93" s="33"/>
      <c r="I93" s="48">
        <v>82</v>
      </c>
    </row>
    <row r="94" spans="1:10" x14ac:dyDescent="0.25">
      <c r="B94" s="77"/>
      <c r="C94" s="79"/>
      <c r="E94" s="32"/>
      <c r="F94" s="24"/>
      <c r="G94" s="24"/>
      <c r="H94" s="33"/>
      <c r="I94" s="48"/>
    </row>
    <row r="95" spans="1:10" x14ac:dyDescent="0.25">
      <c r="B95" s="25" t="s">
        <v>33</v>
      </c>
      <c r="C95" s="35">
        <f>SUM(C94:C94)</f>
        <v>0</v>
      </c>
      <c r="E95" s="32"/>
      <c r="F95" s="24"/>
      <c r="G95" s="24"/>
      <c r="H95" s="33"/>
      <c r="I95" s="48"/>
      <c r="J95" t="s">
        <v>214</v>
      </c>
    </row>
    <row r="96" spans="1:10" x14ac:dyDescent="0.25">
      <c r="E96" s="190" t="s">
        <v>21</v>
      </c>
      <c r="F96" s="191"/>
      <c r="G96" s="192"/>
      <c r="H96" s="48">
        <f>SUM(H90:H95)</f>
        <v>650</v>
      </c>
      <c r="I96" s="48">
        <f>SUM(I90:I95)</f>
        <v>712</v>
      </c>
      <c r="J96" t="s">
        <v>215</v>
      </c>
    </row>
    <row r="97" spans="1:9" x14ac:dyDescent="0.25">
      <c r="C97" s="60" t="s">
        <v>148</v>
      </c>
      <c r="E97" t="s">
        <v>127</v>
      </c>
    </row>
    <row r="100" spans="1:9" x14ac:dyDescent="0.25">
      <c r="A100" t="s">
        <v>236</v>
      </c>
    </row>
    <row r="101" spans="1:9" x14ac:dyDescent="0.25">
      <c r="B101" s="26" t="s">
        <v>2</v>
      </c>
      <c r="C101" s="29">
        <f>I113</f>
        <v>1915.2</v>
      </c>
      <c r="E101" s="24" t="s">
        <v>3</v>
      </c>
      <c r="F101" s="24" t="s">
        <v>36</v>
      </c>
      <c r="G101" s="24" t="s">
        <v>37</v>
      </c>
      <c r="H101" s="24" t="s">
        <v>38</v>
      </c>
      <c r="I101" s="24" t="s">
        <v>38</v>
      </c>
    </row>
    <row r="102" spans="1:9" x14ac:dyDescent="0.25">
      <c r="B102" t="s">
        <v>22</v>
      </c>
      <c r="C102" s="30">
        <f>C114</f>
        <v>162</v>
      </c>
      <c r="E102" s="32">
        <v>44732</v>
      </c>
      <c r="F102" s="24" t="s">
        <v>70</v>
      </c>
      <c r="G102" s="24" t="s">
        <v>42</v>
      </c>
      <c r="H102" s="33">
        <v>175</v>
      </c>
      <c r="I102" s="48">
        <f>H102*0.96</f>
        <v>168</v>
      </c>
    </row>
    <row r="103" spans="1:9" x14ac:dyDescent="0.25">
      <c r="B103" s="28" t="s">
        <v>34</v>
      </c>
      <c r="C103" s="31">
        <f>C101-C102</f>
        <v>1753.2</v>
      </c>
      <c r="E103" s="32">
        <v>44734</v>
      </c>
      <c r="F103" s="24" t="s">
        <v>70</v>
      </c>
      <c r="G103" s="24" t="s">
        <v>16</v>
      </c>
      <c r="H103" s="33">
        <v>230</v>
      </c>
      <c r="I103" s="48">
        <f t="shared" ref="I103:I109" si="3">H103*0.96</f>
        <v>220.79999999999998</v>
      </c>
    </row>
    <row r="104" spans="1:9" x14ac:dyDescent="0.25">
      <c r="E104" s="32">
        <v>44735</v>
      </c>
      <c r="F104" s="24" t="s">
        <v>70</v>
      </c>
      <c r="G104" s="24" t="s">
        <v>16</v>
      </c>
      <c r="H104" s="33">
        <v>230</v>
      </c>
      <c r="I104" s="48">
        <f t="shared" si="3"/>
        <v>220.79999999999998</v>
      </c>
    </row>
    <row r="105" spans="1:9" x14ac:dyDescent="0.25">
      <c r="B105" s="196" t="s">
        <v>22</v>
      </c>
      <c r="C105" s="197"/>
      <c r="E105" s="32">
        <v>44743</v>
      </c>
      <c r="F105" s="24" t="s">
        <v>70</v>
      </c>
      <c r="G105" s="24" t="s">
        <v>137</v>
      </c>
      <c r="H105" s="33">
        <v>175</v>
      </c>
      <c r="I105" s="48">
        <f t="shared" si="3"/>
        <v>168</v>
      </c>
    </row>
    <row r="106" spans="1:9" x14ac:dyDescent="0.25">
      <c r="B106" s="105" t="s">
        <v>193</v>
      </c>
      <c r="C106" s="79">
        <v>15</v>
      </c>
      <c r="E106" s="32">
        <v>44749</v>
      </c>
      <c r="F106" s="24" t="s">
        <v>70</v>
      </c>
      <c r="G106" s="24" t="s">
        <v>42</v>
      </c>
      <c r="H106" s="33">
        <v>175</v>
      </c>
      <c r="I106" s="48">
        <f t="shared" si="3"/>
        <v>168</v>
      </c>
    </row>
    <row r="107" spans="1:9" x14ac:dyDescent="0.25">
      <c r="B107" s="24" t="s">
        <v>141</v>
      </c>
      <c r="C107" s="33">
        <v>22</v>
      </c>
      <c r="E107" s="32">
        <v>44753</v>
      </c>
      <c r="F107" s="24" t="s">
        <v>70</v>
      </c>
      <c r="G107" s="24" t="s">
        <v>69</v>
      </c>
      <c r="H107" s="33">
        <v>230</v>
      </c>
      <c r="I107" s="48">
        <f t="shared" si="3"/>
        <v>220.79999999999998</v>
      </c>
    </row>
    <row r="108" spans="1:9" x14ac:dyDescent="0.25">
      <c r="B108" s="24" t="s">
        <v>254</v>
      </c>
      <c r="C108" s="33">
        <v>95</v>
      </c>
      <c r="E108" s="32">
        <v>44757</v>
      </c>
      <c r="F108" s="24" t="s">
        <v>70</v>
      </c>
      <c r="G108" s="24" t="s">
        <v>16</v>
      </c>
      <c r="H108" s="33">
        <v>230</v>
      </c>
      <c r="I108" s="48">
        <f t="shared" si="3"/>
        <v>220.79999999999998</v>
      </c>
    </row>
    <row r="109" spans="1:9" x14ac:dyDescent="0.25">
      <c r="B109" s="24" t="s">
        <v>110</v>
      </c>
      <c r="C109" s="33">
        <v>10</v>
      </c>
      <c r="E109" s="32">
        <v>44774</v>
      </c>
      <c r="F109" s="24" t="s">
        <v>43</v>
      </c>
      <c r="G109" s="24" t="s">
        <v>69</v>
      </c>
      <c r="H109" s="33">
        <v>190</v>
      </c>
      <c r="I109" s="48">
        <f t="shared" si="3"/>
        <v>182.4</v>
      </c>
    </row>
    <row r="110" spans="1:9" x14ac:dyDescent="0.25">
      <c r="B110" s="24" t="s">
        <v>209</v>
      </c>
      <c r="C110" s="33">
        <v>20</v>
      </c>
      <c r="E110" s="32">
        <v>44765</v>
      </c>
      <c r="F110" s="24" t="s">
        <v>43</v>
      </c>
      <c r="G110" s="24" t="s">
        <v>42</v>
      </c>
      <c r="H110" s="33">
        <v>170</v>
      </c>
      <c r="I110" s="48">
        <f>H110*0.96</f>
        <v>163.19999999999999</v>
      </c>
    </row>
    <row r="111" spans="1:9" x14ac:dyDescent="0.25">
      <c r="B111" s="24"/>
      <c r="C111" s="33"/>
      <c r="E111" s="32">
        <v>44764</v>
      </c>
      <c r="F111" s="24" t="s">
        <v>43</v>
      </c>
      <c r="G111" s="24" t="s">
        <v>69</v>
      </c>
      <c r="H111" s="33">
        <v>190</v>
      </c>
      <c r="I111" s="48">
        <f>H111*0.96</f>
        <v>182.4</v>
      </c>
    </row>
    <row r="112" spans="1:9" x14ac:dyDescent="0.25">
      <c r="B112" s="24"/>
      <c r="C112" s="33"/>
      <c r="E112" s="32"/>
      <c r="F112" s="24"/>
      <c r="G112" s="24"/>
      <c r="H112" s="33"/>
      <c r="I112" s="48"/>
    </row>
    <row r="113" spans="1:10" x14ac:dyDescent="0.25">
      <c r="B113" s="24"/>
      <c r="C113" s="33"/>
      <c r="E113" s="190" t="s">
        <v>21</v>
      </c>
      <c r="F113" s="191"/>
      <c r="G113" s="192"/>
      <c r="H113" s="48">
        <f>SUM(H102:H112)</f>
        <v>1995</v>
      </c>
      <c r="I113" s="48">
        <f>SUM(I102:I112)</f>
        <v>1915.2</v>
      </c>
    </row>
    <row r="114" spans="1:10" x14ac:dyDescent="0.25">
      <c r="B114" s="25" t="s">
        <v>33</v>
      </c>
      <c r="C114" s="35">
        <f>SUM(C106:C113)</f>
        <v>162</v>
      </c>
    </row>
    <row r="116" spans="1:10" x14ac:dyDescent="0.25">
      <c r="C116" s="60" t="s">
        <v>148</v>
      </c>
    </row>
    <row r="117" spans="1:10" x14ac:dyDescent="0.25">
      <c r="A117" t="s">
        <v>126</v>
      </c>
      <c r="D117" s="60"/>
      <c r="E117" t="s">
        <v>127</v>
      </c>
    </row>
    <row r="119" spans="1:10" x14ac:dyDescent="0.25">
      <c r="A119" t="s">
        <v>265</v>
      </c>
    </row>
    <row r="120" spans="1:10" x14ac:dyDescent="0.25">
      <c r="A120" t="s">
        <v>266</v>
      </c>
    </row>
    <row r="121" spans="1:10" x14ac:dyDescent="0.25">
      <c r="A121" s="95"/>
      <c r="B121" s="95"/>
      <c r="C121" s="95"/>
      <c r="D121" s="95"/>
      <c r="E121" s="95"/>
      <c r="F121" s="95"/>
      <c r="G121" s="95"/>
      <c r="H121" s="95"/>
      <c r="I121" s="95"/>
      <c r="J121" s="95"/>
    </row>
    <row r="122" spans="1:10" x14ac:dyDescent="0.25">
      <c r="A122" t="s">
        <v>236</v>
      </c>
    </row>
    <row r="123" spans="1:10" x14ac:dyDescent="0.25">
      <c r="B123" s="26" t="s">
        <v>2</v>
      </c>
      <c r="C123" s="29">
        <f>I131</f>
        <v>729.59999999999991</v>
      </c>
      <c r="E123" s="24" t="s">
        <v>3</v>
      </c>
      <c r="F123" s="24" t="s">
        <v>36</v>
      </c>
      <c r="G123" s="24" t="s">
        <v>37</v>
      </c>
      <c r="H123" s="24" t="s">
        <v>38</v>
      </c>
      <c r="I123" s="24" t="s">
        <v>38</v>
      </c>
    </row>
    <row r="124" spans="1:10" x14ac:dyDescent="0.25">
      <c r="B124" t="s">
        <v>22</v>
      </c>
      <c r="C124" s="30">
        <f>C132</f>
        <v>0</v>
      </c>
      <c r="E124" s="32">
        <v>44777</v>
      </c>
      <c r="F124" s="24" t="s">
        <v>43</v>
      </c>
      <c r="G124" s="24" t="s">
        <v>42</v>
      </c>
      <c r="H124" s="33">
        <v>170</v>
      </c>
      <c r="I124" s="48">
        <f>H124*0.96</f>
        <v>163.19999999999999</v>
      </c>
    </row>
    <row r="125" spans="1:10" x14ac:dyDescent="0.25">
      <c r="B125" s="28" t="s">
        <v>34</v>
      </c>
      <c r="C125" s="31">
        <f>C123-C124</f>
        <v>729.59999999999991</v>
      </c>
      <c r="E125" s="32">
        <v>44714</v>
      </c>
      <c r="F125" s="24" t="s">
        <v>66</v>
      </c>
      <c r="G125" s="24" t="s">
        <v>17</v>
      </c>
      <c r="H125" s="33">
        <v>170</v>
      </c>
      <c r="I125" s="48">
        <f>H125*0.96</f>
        <v>163.19999999999999</v>
      </c>
    </row>
    <row r="126" spans="1:10" x14ac:dyDescent="0.25">
      <c r="E126" s="32">
        <v>44771</v>
      </c>
      <c r="F126" s="24" t="s">
        <v>53</v>
      </c>
      <c r="G126" s="24" t="s">
        <v>42</v>
      </c>
      <c r="H126" s="33">
        <v>130</v>
      </c>
      <c r="I126" s="48">
        <f>H126*0.96</f>
        <v>124.8</v>
      </c>
    </row>
    <row r="127" spans="1:10" x14ac:dyDescent="0.25">
      <c r="B127" s="196" t="s">
        <v>22</v>
      </c>
      <c r="C127" s="197"/>
      <c r="E127" s="32">
        <v>44764</v>
      </c>
      <c r="F127" s="24" t="s">
        <v>53</v>
      </c>
      <c r="G127" s="24" t="s">
        <v>67</v>
      </c>
      <c r="H127" s="33">
        <v>160</v>
      </c>
      <c r="I127" s="48">
        <f>H127*0.96</f>
        <v>153.6</v>
      </c>
    </row>
    <row r="128" spans="1:10" x14ac:dyDescent="0.25">
      <c r="B128" s="105"/>
      <c r="C128" s="79"/>
      <c r="E128" s="32">
        <v>44790</v>
      </c>
      <c r="F128" s="24" t="s">
        <v>53</v>
      </c>
      <c r="G128" s="24" t="s">
        <v>42</v>
      </c>
      <c r="H128" s="33">
        <v>130</v>
      </c>
      <c r="I128" s="48">
        <f>H128*0.96</f>
        <v>124.8</v>
      </c>
    </row>
    <row r="129" spans="1:11" x14ac:dyDescent="0.25">
      <c r="B129" s="24"/>
      <c r="C129" s="33"/>
      <c r="E129" s="32"/>
      <c r="F129" s="24"/>
      <c r="G129" s="24"/>
      <c r="H129" s="33"/>
      <c r="I129" s="48"/>
    </row>
    <row r="130" spans="1:11" x14ac:dyDescent="0.25">
      <c r="B130" s="24"/>
      <c r="C130" s="33"/>
      <c r="E130" s="32"/>
      <c r="F130" s="24"/>
      <c r="G130" s="24"/>
      <c r="H130" s="33"/>
      <c r="I130" s="48"/>
      <c r="J130" t="s">
        <v>95</v>
      </c>
    </row>
    <row r="131" spans="1:11" x14ac:dyDescent="0.25">
      <c r="B131" s="24"/>
      <c r="C131" s="33"/>
      <c r="E131" s="190" t="s">
        <v>21</v>
      </c>
      <c r="F131" s="191"/>
      <c r="G131" s="192"/>
      <c r="H131" s="48">
        <f>SUM(H124:H130)</f>
        <v>760</v>
      </c>
      <c r="I131" s="48">
        <f>SUM(I124:I130)</f>
        <v>729.59999999999991</v>
      </c>
      <c r="J131" t="s">
        <v>288</v>
      </c>
    </row>
    <row r="132" spans="1:11" x14ac:dyDescent="0.25">
      <c r="B132" s="25" t="s">
        <v>33</v>
      </c>
      <c r="C132" s="35">
        <f>SUM(C128:C131)</f>
        <v>0</v>
      </c>
    </row>
    <row r="133" spans="1:11" x14ac:dyDescent="0.25">
      <c r="A133" t="s">
        <v>236</v>
      </c>
    </row>
    <row r="134" spans="1:11" x14ac:dyDescent="0.25">
      <c r="B134" s="26" t="s">
        <v>2</v>
      </c>
      <c r="C134" s="29">
        <f>I142</f>
        <v>1564.8</v>
      </c>
      <c r="E134" s="24" t="s">
        <v>3</v>
      </c>
      <c r="F134" s="24" t="s">
        <v>36</v>
      </c>
      <c r="G134" s="24" t="s">
        <v>37</v>
      </c>
      <c r="H134" s="24" t="s">
        <v>38</v>
      </c>
      <c r="I134" s="24" t="s">
        <v>38</v>
      </c>
    </row>
    <row r="135" spans="1:11" x14ac:dyDescent="0.25">
      <c r="B135" t="s">
        <v>22</v>
      </c>
      <c r="C135" s="30">
        <f>C141</f>
        <v>250</v>
      </c>
      <c r="E135" s="32">
        <v>44782</v>
      </c>
      <c r="F135" s="24" t="s">
        <v>43</v>
      </c>
      <c r="G135" s="24" t="s">
        <v>112</v>
      </c>
      <c r="H135" s="33">
        <v>230</v>
      </c>
      <c r="I135" s="48">
        <f>H135*0.96</f>
        <v>220.79999999999998</v>
      </c>
    </row>
    <row r="136" spans="1:11" x14ac:dyDescent="0.25">
      <c r="B136" s="28" t="s">
        <v>34</v>
      </c>
      <c r="C136" s="31">
        <f>C134-C135</f>
        <v>1314.8</v>
      </c>
      <c r="E136" s="32">
        <v>44777</v>
      </c>
      <c r="F136" s="24" t="s">
        <v>39</v>
      </c>
      <c r="G136" s="24" t="s">
        <v>116</v>
      </c>
      <c r="H136" s="33">
        <v>350</v>
      </c>
      <c r="I136" s="48">
        <f t="shared" ref="I136:I139" si="4">H136*0.96</f>
        <v>336</v>
      </c>
    </row>
    <row r="137" spans="1:11" x14ac:dyDescent="0.25">
      <c r="E137" s="32">
        <v>44795</v>
      </c>
      <c r="F137" s="24" t="s">
        <v>39</v>
      </c>
      <c r="G137" s="24" t="s">
        <v>116</v>
      </c>
      <c r="H137" s="33">
        <v>350</v>
      </c>
      <c r="I137" s="48">
        <f t="shared" si="4"/>
        <v>336</v>
      </c>
    </row>
    <row r="138" spans="1:11" x14ac:dyDescent="0.25">
      <c r="B138" s="196" t="s">
        <v>22</v>
      </c>
      <c r="C138" s="197"/>
      <c r="E138" s="32">
        <v>44797</v>
      </c>
      <c r="F138" s="24" t="s">
        <v>39</v>
      </c>
      <c r="G138" s="24" t="s">
        <v>116</v>
      </c>
      <c r="H138" s="33">
        <v>350</v>
      </c>
      <c r="I138" s="48">
        <f t="shared" si="4"/>
        <v>336</v>
      </c>
    </row>
    <row r="139" spans="1:11" x14ac:dyDescent="0.25">
      <c r="B139" s="105" t="s">
        <v>269</v>
      </c>
      <c r="C139" s="79">
        <v>50</v>
      </c>
      <c r="E139" s="32">
        <v>44802</v>
      </c>
      <c r="F139" s="24" t="s">
        <v>39</v>
      </c>
      <c r="G139" s="24" t="s">
        <v>116</v>
      </c>
      <c r="H139" s="33">
        <v>350</v>
      </c>
      <c r="I139" s="48">
        <f t="shared" si="4"/>
        <v>336</v>
      </c>
    </row>
    <row r="140" spans="1:11" x14ac:dyDescent="0.25">
      <c r="B140" s="24" t="s">
        <v>59</v>
      </c>
      <c r="C140" s="33">
        <v>200</v>
      </c>
      <c r="E140" s="32"/>
      <c r="F140" s="24"/>
      <c r="G140" s="24"/>
      <c r="H140" s="33"/>
      <c r="I140" s="48"/>
    </row>
    <row r="141" spans="1:11" x14ac:dyDescent="0.25">
      <c r="B141" s="25" t="s">
        <v>33</v>
      </c>
      <c r="C141" s="35">
        <f>SUM(C139:C140)</f>
        <v>250</v>
      </c>
      <c r="E141" s="32"/>
      <c r="F141" s="24"/>
      <c r="G141" s="24"/>
      <c r="H141" s="33"/>
      <c r="I141" s="48"/>
    </row>
    <row r="142" spans="1:11" x14ac:dyDescent="0.25">
      <c r="B142" t="s">
        <v>288</v>
      </c>
      <c r="E142" s="190" t="s">
        <v>21</v>
      </c>
      <c r="F142" s="191"/>
      <c r="G142" s="192"/>
      <c r="H142" s="48">
        <f>SUM(H135:H141)</f>
        <v>1630</v>
      </c>
      <c r="I142" s="48">
        <f>SUM(I135:I141)</f>
        <v>1564.8</v>
      </c>
      <c r="J142" t="s">
        <v>95</v>
      </c>
    </row>
    <row r="143" spans="1:11" x14ac:dyDescent="0.25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</row>
    <row r="144" spans="1:11" x14ac:dyDescent="0.25">
      <c r="A144" s="41" t="s">
        <v>310</v>
      </c>
    </row>
    <row r="145" spans="1:11" x14ac:dyDescent="0.25">
      <c r="B145" s="26" t="s">
        <v>2</v>
      </c>
      <c r="C145" s="29">
        <f>I153</f>
        <v>844.4</v>
      </c>
      <c r="E145" s="24" t="s">
        <v>3</v>
      </c>
      <c r="F145" s="24" t="s">
        <v>36</v>
      </c>
      <c r="G145" s="24" t="s">
        <v>37</v>
      </c>
      <c r="H145" s="24" t="s">
        <v>38</v>
      </c>
      <c r="I145" s="24" t="s">
        <v>38</v>
      </c>
    </row>
    <row r="146" spans="1:11" x14ac:dyDescent="0.25">
      <c r="B146" t="s">
        <v>22</v>
      </c>
      <c r="C146" s="30">
        <f>C152</f>
        <v>0</v>
      </c>
      <c r="E146" s="32">
        <v>44747</v>
      </c>
      <c r="F146" s="24" t="s">
        <v>54</v>
      </c>
      <c r="G146" s="24" t="s">
        <v>16</v>
      </c>
      <c r="H146" s="33">
        <v>220</v>
      </c>
      <c r="I146" s="48">
        <v>220</v>
      </c>
    </row>
    <row r="147" spans="1:11" x14ac:dyDescent="0.25">
      <c r="B147" s="28" t="s">
        <v>34</v>
      </c>
      <c r="C147" s="31">
        <f>C145-C146</f>
        <v>844.4</v>
      </c>
      <c r="E147" s="32">
        <v>44747</v>
      </c>
      <c r="F147" s="24" t="s">
        <v>54</v>
      </c>
      <c r="G147" s="24" t="s">
        <v>42</v>
      </c>
      <c r="H147" s="33">
        <v>220</v>
      </c>
      <c r="I147" s="48">
        <v>220</v>
      </c>
    </row>
    <row r="148" spans="1:11" x14ac:dyDescent="0.25">
      <c r="E148" s="32">
        <v>44784</v>
      </c>
      <c r="F148" s="24" t="s">
        <v>311</v>
      </c>
      <c r="G148" s="24" t="s">
        <v>5</v>
      </c>
      <c r="H148" s="33">
        <v>130</v>
      </c>
      <c r="I148" s="48">
        <f>H148*0.96</f>
        <v>124.8</v>
      </c>
    </row>
    <row r="149" spans="1:11" x14ac:dyDescent="0.25">
      <c r="B149" s="196" t="s">
        <v>22</v>
      </c>
      <c r="C149" s="197"/>
      <c r="E149" s="32">
        <v>44781</v>
      </c>
      <c r="F149" s="24" t="s">
        <v>312</v>
      </c>
      <c r="G149" s="24" t="s">
        <v>42</v>
      </c>
      <c r="H149" s="33">
        <v>170</v>
      </c>
      <c r="I149" s="48">
        <f>H149*0.96</f>
        <v>163.19999999999999</v>
      </c>
    </row>
    <row r="150" spans="1:11" x14ac:dyDescent="0.25">
      <c r="B150" s="105"/>
      <c r="C150" s="79"/>
      <c r="E150" s="32" t="s">
        <v>313</v>
      </c>
      <c r="F150" s="24"/>
      <c r="G150" s="24"/>
      <c r="H150" s="33"/>
      <c r="I150" s="48">
        <v>116.4</v>
      </c>
    </row>
    <row r="151" spans="1:11" x14ac:dyDescent="0.25">
      <c r="B151" s="24"/>
      <c r="C151" s="33"/>
      <c r="E151" s="32"/>
      <c r="F151" s="24"/>
      <c r="G151" s="24"/>
      <c r="H151" s="33"/>
      <c r="I151" s="48"/>
    </row>
    <row r="152" spans="1:11" x14ac:dyDescent="0.25">
      <c r="B152" s="25" t="s">
        <v>33</v>
      </c>
      <c r="C152" s="35">
        <f>SUM(C150:C151)</f>
        <v>0</v>
      </c>
      <c r="E152" s="32"/>
      <c r="F152" s="24"/>
      <c r="G152" s="24"/>
      <c r="H152" s="33"/>
      <c r="I152" s="48"/>
    </row>
    <row r="153" spans="1:11" x14ac:dyDescent="0.25">
      <c r="B153" t="s">
        <v>288</v>
      </c>
      <c r="C153" t="s">
        <v>95</v>
      </c>
      <c r="E153" s="190" t="s">
        <v>21</v>
      </c>
      <c r="F153" s="191"/>
      <c r="G153" s="192"/>
      <c r="H153" s="48">
        <f>SUM(H146:H152)</f>
        <v>740</v>
      </c>
      <c r="I153" s="48">
        <f>SUM(I146:I152)</f>
        <v>844.4</v>
      </c>
    </row>
    <row r="154" spans="1:11" x14ac:dyDescent="0.25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</row>
    <row r="155" spans="1:11" x14ac:dyDescent="0.25">
      <c r="A155" s="41"/>
    </row>
    <row r="156" spans="1:11" x14ac:dyDescent="0.25">
      <c r="B156" s="26"/>
      <c r="C156" s="29"/>
      <c r="E156" s="24"/>
      <c r="F156" s="24"/>
      <c r="G156" s="24"/>
      <c r="H156" s="24"/>
      <c r="I156" s="24"/>
    </row>
    <row r="157" spans="1:11" x14ac:dyDescent="0.25">
      <c r="C157" s="30"/>
      <c r="E157" s="32"/>
      <c r="F157" s="24"/>
      <c r="G157" s="24"/>
      <c r="H157" s="33"/>
      <c r="I157" s="48"/>
    </row>
    <row r="158" spans="1:11" x14ac:dyDescent="0.25">
      <c r="B158" s="28"/>
      <c r="C158" s="31"/>
      <c r="E158" s="32"/>
      <c r="F158" s="24"/>
      <c r="G158" s="24"/>
      <c r="H158" s="33"/>
      <c r="I158" s="48"/>
    </row>
    <row r="159" spans="1:11" x14ac:dyDescent="0.25">
      <c r="E159" s="32"/>
      <c r="F159" s="24"/>
      <c r="G159" s="24"/>
      <c r="H159" s="33"/>
      <c r="I159" s="48"/>
    </row>
    <row r="160" spans="1:11" x14ac:dyDescent="0.25">
      <c r="B160" s="196"/>
      <c r="C160" s="197"/>
      <c r="E160" s="32"/>
      <c r="F160" s="24"/>
      <c r="G160" s="24"/>
      <c r="H160" s="33"/>
      <c r="I160" s="48"/>
    </row>
    <row r="161" spans="1:9" x14ac:dyDescent="0.25">
      <c r="B161" s="105"/>
      <c r="C161" s="79"/>
      <c r="E161" s="32"/>
      <c r="F161" s="24"/>
      <c r="G161" s="24"/>
      <c r="H161" s="33"/>
      <c r="I161" s="48"/>
    </row>
    <row r="162" spans="1:9" x14ac:dyDescent="0.25">
      <c r="B162" s="24"/>
      <c r="C162" s="33"/>
      <c r="E162" s="32"/>
      <c r="F162" s="24"/>
      <c r="G162" s="24"/>
      <c r="H162" s="33"/>
      <c r="I162" s="48"/>
    </row>
    <row r="163" spans="1:9" x14ac:dyDescent="0.25">
      <c r="B163" s="25"/>
      <c r="C163" s="35"/>
      <c r="E163" s="32"/>
      <c r="F163" s="24"/>
      <c r="G163" s="24"/>
      <c r="H163" s="33"/>
      <c r="I163" s="48"/>
    </row>
    <row r="164" spans="1:9" x14ac:dyDescent="0.25">
      <c r="E164" s="190"/>
      <c r="F164" s="191"/>
      <c r="G164" s="192"/>
      <c r="H164" s="48"/>
      <c r="I164" s="48"/>
    </row>
    <row r="166" spans="1:9" x14ac:dyDescent="0.25">
      <c r="A166" s="41" t="s">
        <v>374</v>
      </c>
    </row>
    <row r="167" spans="1:9" x14ac:dyDescent="0.25">
      <c r="B167" s="26" t="s">
        <v>2</v>
      </c>
      <c r="C167" s="29">
        <f>I176</f>
        <v>1410.3999999999999</v>
      </c>
      <c r="E167" s="24" t="s">
        <v>3</v>
      </c>
      <c r="F167" s="24" t="s">
        <v>36</v>
      </c>
      <c r="G167" s="24" t="s">
        <v>37</v>
      </c>
      <c r="H167" s="24" t="s">
        <v>38</v>
      </c>
      <c r="I167" s="24" t="s">
        <v>38</v>
      </c>
    </row>
    <row r="168" spans="1:9" x14ac:dyDescent="0.25">
      <c r="B168" t="s">
        <v>22</v>
      </c>
      <c r="C168" s="30">
        <f>C178</f>
        <v>332.6</v>
      </c>
      <c r="E168" s="32">
        <v>44798</v>
      </c>
      <c r="F168" s="24" t="s">
        <v>43</v>
      </c>
      <c r="G168" s="24" t="s">
        <v>80</v>
      </c>
      <c r="H168" s="33">
        <v>230</v>
      </c>
      <c r="I168" s="48">
        <f>H168*0.96</f>
        <v>220.79999999999998</v>
      </c>
    </row>
    <row r="169" spans="1:9" x14ac:dyDescent="0.25">
      <c r="B169" s="28" t="s">
        <v>34</v>
      </c>
      <c r="C169" s="31">
        <f>C167-C168</f>
        <v>1077.7999999999997</v>
      </c>
      <c r="E169" s="32">
        <v>44799</v>
      </c>
      <c r="F169" s="24" t="s">
        <v>43</v>
      </c>
      <c r="G169" s="24" t="s">
        <v>69</v>
      </c>
      <c r="H169" s="33">
        <v>190</v>
      </c>
      <c r="I169" s="48">
        <f>H169*0.96</f>
        <v>182.4</v>
      </c>
    </row>
    <row r="170" spans="1:9" x14ac:dyDescent="0.25">
      <c r="E170" s="32">
        <v>44818</v>
      </c>
      <c r="F170" s="24" t="s">
        <v>179</v>
      </c>
      <c r="G170" s="24" t="s">
        <v>372</v>
      </c>
      <c r="H170" s="33">
        <v>580</v>
      </c>
      <c r="I170" s="48">
        <v>580</v>
      </c>
    </row>
    <row r="171" spans="1:9" x14ac:dyDescent="0.25">
      <c r="B171" s="196" t="s">
        <v>22</v>
      </c>
      <c r="C171" s="197"/>
      <c r="E171" s="32">
        <v>44817</v>
      </c>
      <c r="F171" s="24" t="s">
        <v>179</v>
      </c>
      <c r="G171" s="24" t="s">
        <v>373</v>
      </c>
      <c r="H171" s="33">
        <v>155</v>
      </c>
      <c r="I171" s="48">
        <f>H171*0.96</f>
        <v>148.79999999999998</v>
      </c>
    </row>
    <row r="172" spans="1:9" x14ac:dyDescent="0.25">
      <c r="A172" s="107"/>
      <c r="B172" s="128" t="s">
        <v>375</v>
      </c>
      <c r="C172" s="57">
        <v>110</v>
      </c>
      <c r="E172" s="32">
        <v>44764</v>
      </c>
      <c r="F172" s="24" t="s">
        <v>53</v>
      </c>
      <c r="G172" s="24" t="s">
        <v>67</v>
      </c>
      <c r="H172" s="33">
        <v>160</v>
      </c>
      <c r="I172" s="48">
        <f>H172*0.96</f>
        <v>153.6</v>
      </c>
    </row>
    <row r="173" spans="1:9" x14ac:dyDescent="0.25">
      <c r="B173" s="57" t="s">
        <v>209</v>
      </c>
      <c r="C173" s="57">
        <v>20</v>
      </c>
      <c r="E173" s="32">
        <v>44790</v>
      </c>
      <c r="F173" s="24" t="s">
        <v>53</v>
      </c>
      <c r="G173" s="24" t="s">
        <v>42</v>
      </c>
      <c r="H173" s="33">
        <v>130</v>
      </c>
      <c r="I173" s="48">
        <f>H173*0.96</f>
        <v>124.8</v>
      </c>
    </row>
    <row r="174" spans="1:9" x14ac:dyDescent="0.25">
      <c r="B174" s="57" t="s">
        <v>110</v>
      </c>
      <c r="C174" s="57">
        <v>10</v>
      </c>
      <c r="E174" s="24"/>
      <c r="F174" s="24"/>
      <c r="G174" s="24"/>
      <c r="H174" s="24"/>
      <c r="I174" s="24"/>
    </row>
    <row r="175" spans="1:9" x14ac:dyDescent="0.25">
      <c r="B175" s="57" t="s">
        <v>367</v>
      </c>
      <c r="C175" s="57">
        <v>95</v>
      </c>
      <c r="E175" s="24"/>
      <c r="F175" s="24"/>
      <c r="G175" s="24"/>
      <c r="H175" s="24"/>
      <c r="I175" s="24"/>
    </row>
    <row r="176" spans="1:9" x14ac:dyDescent="0.25">
      <c r="B176" s="105" t="s">
        <v>64</v>
      </c>
      <c r="C176" s="79">
        <v>80</v>
      </c>
      <c r="E176" s="190" t="s">
        <v>21</v>
      </c>
      <c r="F176" s="191"/>
      <c r="G176" s="192"/>
      <c r="H176" s="48">
        <f>SUM(H168:H175)</f>
        <v>1445</v>
      </c>
      <c r="I176" s="48">
        <f>SUM(I168:I175)</f>
        <v>1410.3999999999999</v>
      </c>
    </row>
    <row r="177" spans="1:9" x14ac:dyDescent="0.25">
      <c r="B177" s="24" t="s">
        <v>371</v>
      </c>
      <c r="C177" s="33">
        <v>17.600000000000001</v>
      </c>
    </row>
    <row r="178" spans="1:9" x14ac:dyDescent="0.25">
      <c r="B178" s="25" t="s">
        <v>33</v>
      </c>
      <c r="C178" s="35">
        <f>SUM(C172:C177)</f>
        <v>332.6</v>
      </c>
    </row>
    <row r="179" spans="1:9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x14ac:dyDescent="0.25">
      <c r="A180" s="41" t="s">
        <v>384</v>
      </c>
    </row>
    <row r="181" spans="1:9" x14ac:dyDescent="0.25">
      <c r="B181" s="26" t="s">
        <v>2</v>
      </c>
      <c r="C181" s="29">
        <f>I190</f>
        <v>1722.8</v>
      </c>
      <c r="E181" s="24" t="s">
        <v>3</v>
      </c>
      <c r="F181" s="24" t="s">
        <v>36</v>
      </c>
      <c r="G181" s="24" t="s">
        <v>37</v>
      </c>
      <c r="H181" s="24" t="s">
        <v>38</v>
      </c>
      <c r="I181" s="24" t="s">
        <v>38</v>
      </c>
    </row>
    <row r="182" spans="1:9" x14ac:dyDescent="0.25">
      <c r="B182" t="s">
        <v>22</v>
      </c>
      <c r="C182" s="30">
        <f>C192</f>
        <v>317.39999999999998</v>
      </c>
      <c r="E182" s="32">
        <v>44808</v>
      </c>
      <c r="F182" s="24" t="s">
        <v>39</v>
      </c>
      <c r="G182" s="24" t="s">
        <v>119</v>
      </c>
      <c r="H182" s="33">
        <v>360</v>
      </c>
      <c r="I182" s="48">
        <f>H182*0.96</f>
        <v>345.59999999999997</v>
      </c>
    </row>
    <row r="183" spans="1:9" x14ac:dyDescent="0.25">
      <c r="B183" s="28" t="s">
        <v>34</v>
      </c>
      <c r="C183" s="31">
        <f>C181-C182</f>
        <v>1405.4</v>
      </c>
      <c r="E183" s="32">
        <v>44811</v>
      </c>
      <c r="F183" s="24" t="s">
        <v>39</v>
      </c>
      <c r="G183" s="24" t="s">
        <v>40</v>
      </c>
      <c r="H183" s="33">
        <v>300</v>
      </c>
      <c r="I183" s="48">
        <f t="shared" ref="I183:I187" si="5">H183*0.96</f>
        <v>288</v>
      </c>
    </row>
    <row r="184" spans="1:9" x14ac:dyDescent="0.25">
      <c r="E184" s="32">
        <v>44812</v>
      </c>
      <c r="F184" s="24" t="s">
        <v>39</v>
      </c>
      <c r="G184" s="24" t="s">
        <v>119</v>
      </c>
      <c r="H184" s="33">
        <v>360</v>
      </c>
      <c r="I184" s="48">
        <f t="shared" si="5"/>
        <v>345.59999999999997</v>
      </c>
    </row>
    <row r="185" spans="1:9" x14ac:dyDescent="0.25">
      <c r="B185" s="196" t="s">
        <v>22</v>
      </c>
      <c r="C185" s="197"/>
      <c r="E185" s="32">
        <v>44775</v>
      </c>
      <c r="F185" s="24" t="s">
        <v>54</v>
      </c>
      <c r="G185" s="24" t="s">
        <v>116</v>
      </c>
      <c r="H185" s="33">
        <v>350</v>
      </c>
      <c r="I185" s="48">
        <v>350</v>
      </c>
    </row>
    <row r="186" spans="1:9" x14ac:dyDescent="0.25">
      <c r="A186" s="107"/>
      <c r="B186" s="128" t="s">
        <v>376</v>
      </c>
      <c r="C186" s="57">
        <v>317.39999999999998</v>
      </c>
      <c r="E186" s="32">
        <v>44785</v>
      </c>
      <c r="F186" s="24" t="s">
        <v>54</v>
      </c>
      <c r="G186" s="24" t="s">
        <v>42</v>
      </c>
      <c r="H186" s="33">
        <v>220</v>
      </c>
      <c r="I186" s="48">
        <f t="shared" si="5"/>
        <v>211.2</v>
      </c>
    </row>
    <row r="187" spans="1:9" x14ac:dyDescent="0.25">
      <c r="B187" s="57"/>
      <c r="C187" s="57"/>
      <c r="E187" s="32">
        <v>44791</v>
      </c>
      <c r="F187" s="24" t="s">
        <v>43</v>
      </c>
      <c r="G187" s="24" t="s">
        <v>69</v>
      </c>
      <c r="H187" s="33">
        <v>190</v>
      </c>
      <c r="I187" s="48">
        <f t="shared" si="5"/>
        <v>182.4</v>
      </c>
    </row>
    <row r="188" spans="1:9" x14ac:dyDescent="0.25">
      <c r="B188" s="57"/>
      <c r="C188" s="57"/>
      <c r="E188" s="24"/>
      <c r="F188" s="24"/>
      <c r="G188" s="24"/>
      <c r="H188" s="24"/>
      <c r="I188" s="24"/>
    </row>
    <row r="189" spans="1:9" x14ac:dyDescent="0.25">
      <c r="B189" s="57"/>
      <c r="C189" s="57"/>
      <c r="E189" s="24"/>
      <c r="F189" s="24"/>
      <c r="G189" s="24"/>
      <c r="H189" s="24"/>
      <c r="I189" s="24"/>
    </row>
    <row r="190" spans="1:9" x14ac:dyDescent="0.25">
      <c r="B190" s="105"/>
      <c r="C190" s="79"/>
      <c r="E190" s="190" t="s">
        <v>21</v>
      </c>
      <c r="F190" s="191"/>
      <c r="G190" s="192"/>
      <c r="H190" s="48">
        <f>SUM(H182:H189)</f>
        <v>1780</v>
      </c>
      <c r="I190" s="48">
        <f>SUM(I182:I189)</f>
        <v>1722.8</v>
      </c>
    </row>
    <row r="191" spans="1:9" x14ac:dyDescent="0.25">
      <c r="B191" s="24"/>
      <c r="C191" s="33"/>
    </row>
    <row r="192" spans="1:9" x14ac:dyDescent="0.25">
      <c r="B192" s="25" t="s">
        <v>33</v>
      </c>
      <c r="C192" s="35">
        <f>SUM(C186:C191)</f>
        <v>317.39999999999998</v>
      </c>
      <c r="E192" t="s">
        <v>95</v>
      </c>
    </row>
    <row r="193" spans="1:9" x14ac:dyDescent="0.25">
      <c r="B193" t="s">
        <v>83</v>
      </c>
    </row>
    <row r="199" spans="1:9" x14ac:dyDescent="0.25">
      <c r="A199" s="41" t="s">
        <v>389</v>
      </c>
    </row>
    <row r="200" spans="1:9" x14ac:dyDescent="0.25">
      <c r="B200" s="26" t="s">
        <v>2</v>
      </c>
      <c r="C200" s="29">
        <f>I209</f>
        <v>1254.8</v>
      </c>
      <c r="E200" s="24" t="s">
        <v>3</v>
      </c>
      <c r="F200" s="24" t="s">
        <v>36</v>
      </c>
      <c r="G200" s="24" t="s">
        <v>37</v>
      </c>
      <c r="H200" s="24" t="s">
        <v>38</v>
      </c>
      <c r="I200" s="24" t="s">
        <v>38</v>
      </c>
    </row>
    <row r="201" spans="1:9" x14ac:dyDescent="0.25">
      <c r="B201" t="s">
        <v>22</v>
      </c>
      <c r="C201" s="30">
        <f>C207</f>
        <v>71.34</v>
      </c>
      <c r="E201" s="32">
        <v>44810</v>
      </c>
      <c r="F201" s="24" t="s">
        <v>43</v>
      </c>
      <c r="G201" s="24" t="s">
        <v>80</v>
      </c>
      <c r="H201" s="33">
        <v>230</v>
      </c>
      <c r="I201" s="48">
        <f>H201*0.96</f>
        <v>220.79999999999998</v>
      </c>
    </row>
    <row r="202" spans="1:9" x14ac:dyDescent="0.25">
      <c r="B202" s="28" t="s">
        <v>34</v>
      </c>
      <c r="C202" s="31">
        <f>C200-C201</f>
        <v>1183.46</v>
      </c>
      <c r="E202" s="32">
        <v>44811</v>
      </c>
      <c r="F202" s="24" t="s">
        <v>43</v>
      </c>
      <c r="G202" s="24" t="s">
        <v>42</v>
      </c>
      <c r="H202" s="33">
        <v>170</v>
      </c>
      <c r="I202" s="48">
        <f>H202*0.96</f>
        <v>163.19999999999999</v>
      </c>
    </row>
    <row r="203" spans="1:9" x14ac:dyDescent="0.25">
      <c r="E203" s="32">
        <v>44832</v>
      </c>
      <c r="F203" s="24" t="s">
        <v>43</v>
      </c>
      <c r="G203" s="24" t="s">
        <v>80</v>
      </c>
      <c r="H203" s="33">
        <v>230</v>
      </c>
      <c r="I203" s="48">
        <f>H203*0.96</f>
        <v>220.79999999999998</v>
      </c>
    </row>
    <row r="204" spans="1:9" x14ac:dyDescent="0.25">
      <c r="B204" s="196" t="s">
        <v>22</v>
      </c>
      <c r="C204" s="197"/>
      <c r="E204" s="32"/>
      <c r="F204" s="24"/>
      <c r="G204" s="24"/>
      <c r="H204" s="33"/>
      <c r="I204" s="48">
        <v>70</v>
      </c>
    </row>
    <row r="205" spans="1:9" x14ac:dyDescent="0.25">
      <c r="A205" s="107"/>
      <c r="B205" s="128" t="s">
        <v>403</v>
      </c>
      <c r="C205" s="57">
        <v>71.34</v>
      </c>
      <c r="E205" s="32">
        <v>44825</v>
      </c>
      <c r="F205" s="24" t="s">
        <v>43</v>
      </c>
      <c r="G205" s="24" t="s">
        <v>18</v>
      </c>
      <c r="H205" s="33">
        <v>580</v>
      </c>
      <c r="I205" s="48">
        <v>580</v>
      </c>
    </row>
    <row r="206" spans="1:9" x14ac:dyDescent="0.25">
      <c r="B206" s="57"/>
      <c r="C206" s="57"/>
      <c r="E206" s="32"/>
      <c r="F206" s="24"/>
      <c r="G206" s="24"/>
      <c r="H206" s="33"/>
      <c r="I206" s="48"/>
    </row>
    <row r="207" spans="1:9" x14ac:dyDescent="0.25">
      <c r="B207" s="25" t="s">
        <v>33</v>
      </c>
      <c r="C207" s="35">
        <f>SUM(C205:C206)</f>
        <v>71.34</v>
      </c>
      <c r="E207" s="24"/>
      <c r="F207" s="24"/>
      <c r="G207" s="24"/>
      <c r="H207" s="24"/>
      <c r="I207" s="24"/>
    </row>
    <row r="208" spans="1:9" x14ac:dyDescent="0.25">
      <c r="E208" s="24"/>
      <c r="F208" s="24"/>
      <c r="G208" s="24"/>
      <c r="H208" s="24"/>
      <c r="I208" s="24"/>
    </row>
    <row r="209" spans="1:10" x14ac:dyDescent="0.25">
      <c r="B209" t="s">
        <v>95</v>
      </c>
      <c r="E209" s="190" t="s">
        <v>21</v>
      </c>
      <c r="F209" s="191"/>
      <c r="G209" s="192"/>
      <c r="H209" s="48">
        <f>SUM(H201:H208)</f>
        <v>1210</v>
      </c>
      <c r="I209" s="48">
        <f>SUM(I201:I208)</f>
        <v>1254.8</v>
      </c>
    </row>
    <row r="210" spans="1:10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10" x14ac:dyDescent="0.25">
      <c r="A211" s="41" t="s">
        <v>419</v>
      </c>
    </row>
    <row r="212" spans="1:10" x14ac:dyDescent="0.25">
      <c r="B212" s="26" t="s">
        <v>2</v>
      </c>
      <c r="C212" s="29">
        <f>I218</f>
        <v>1121.5999999999999</v>
      </c>
      <c r="E212" s="24" t="s">
        <v>3</v>
      </c>
      <c r="F212" s="24" t="s">
        <v>36</v>
      </c>
      <c r="G212" s="24" t="s">
        <v>37</v>
      </c>
      <c r="H212" s="24" t="s">
        <v>38</v>
      </c>
      <c r="I212" s="24" t="s">
        <v>38</v>
      </c>
    </row>
    <row r="213" spans="1:10" x14ac:dyDescent="0.25">
      <c r="B213" t="s">
        <v>22</v>
      </c>
      <c r="C213" s="30">
        <f>C218</f>
        <v>0</v>
      </c>
      <c r="E213" s="32">
        <v>44836</v>
      </c>
      <c r="F213" s="24" t="s">
        <v>43</v>
      </c>
      <c r="G213" s="24" t="s">
        <v>16</v>
      </c>
      <c r="H213" s="33">
        <v>210</v>
      </c>
      <c r="I213" s="48">
        <f>H213*0.96</f>
        <v>201.6</v>
      </c>
    </row>
    <row r="214" spans="1:10" x14ac:dyDescent="0.25">
      <c r="B214" s="28" t="s">
        <v>34</v>
      </c>
      <c r="C214" s="31">
        <f>C212-C213</f>
        <v>1121.5999999999999</v>
      </c>
      <c r="E214" s="32">
        <v>44839</v>
      </c>
      <c r="F214" s="24" t="s">
        <v>43</v>
      </c>
      <c r="G214" s="24" t="s">
        <v>18</v>
      </c>
      <c r="H214" s="33">
        <v>580</v>
      </c>
      <c r="I214" s="48">
        <v>580</v>
      </c>
      <c r="J214" s="26" t="s">
        <v>95</v>
      </c>
    </row>
    <row r="215" spans="1:10" x14ac:dyDescent="0.25">
      <c r="E215" s="32">
        <v>44816</v>
      </c>
      <c r="F215" s="24" t="s">
        <v>70</v>
      </c>
      <c r="G215" s="24" t="s">
        <v>42</v>
      </c>
      <c r="H215" s="33">
        <v>170</v>
      </c>
      <c r="I215" s="48">
        <v>170</v>
      </c>
    </row>
    <row r="216" spans="1:10" x14ac:dyDescent="0.25">
      <c r="B216" s="196" t="s">
        <v>22</v>
      </c>
      <c r="C216" s="197"/>
      <c r="E216" s="32">
        <v>44818</v>
      </c>
      <c r="F216" s="24" t="s">
        <v>70</v>
      </c>
      <c r="G216" s="24" t="s">
        <v>69</v>
      </c>
      <c r="H216" s="33">
        <v>170</v>
      </c>
      <c r="I216" s="48">
        <v>170</v>
      </c>
    </row>
    <row r="217" spans="1:10" x14ac:dyDescent="0.25">
      <c r="A217" s="107" t="s">
        <v>95</v>
      </c>
      <c r="B217" s="24"/>
      <c r="C217" s="33"/>
      <c r="E217" s="24"/>
      <c r="F217" s="24"/>
      <c r="G217" s="24"/>
      <c r="H217" s="24"/>
      <c r="I217" s="24"/>
    </row>
    <row r="218" spans="1:10" x14ac:dyDescent="0.25">
      <c r="B218" s="25" t="s">
        <v>33</v>
      </c>
      <c r="C218" s="35">
        <f>SUM(C217:C217)</f>
        <v>0</v>
      </c>
      <c r="E218" s="190" t="s">
        <v>21</v>
      </c>
      <c r="F218" s="191"/>
      <c r="G218" s="192"/>
      <c r="H218" s="48">
        <f>SUM(H213:H217)</f>
        <v>1130</v>
      </c>
      <c r="I218" s="48">
        <f>SUM(I213:I217)</f>
        <v>1121.5999999999999</v>
      </c>
    </row>
    <row r="219" spans="1:10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10" x14ac:dyDescent="0.25">
      <c r="A220" s="41" t="s">
        <v>448</v>
      </c>
    </row>
    <row r="221" spans="1:10" x14ac:dyDescent="0.25">
      <c r="B221" s="26" t="s">
        <v>2</v>
      </c>
      <c r="C221" s="29">
        <f>I226</f>
        <v>163.19999999999999</v>
      </c>
      <c r="E221" s="24" t="s">
        <v>3</v>
      </c>
      <c r="F221" s="24" t="s">
        <v>36</v>
      </c>
      <c r="G221" s="24" t="s">
        <v>37</v>
      </c>
      <c r="H221" s="24" t="s">
        <v>38</v>
      </c>
      <c r="I221" s="24" t="s">
        <v>38</v>
      </c>
    </row>
    <row r="222" spans="1:10" x14ac:dyDescent="0.25">
      <c r="B222" t="s">
        <v>22</v>
      </c>
      <c r="C222" s="30">
        <f>C228</f>
        <v>0</v>
      </c>
      <c r="E222" s="32">
        <v>44839</v>
      </c>
      <c r="F222" s="24" t="s">
        <v>268</v>
      </c>
      <c r="G222" s="24" t="s">
        <v>69</v>
      </c>
      <c r="H222" s="33">
        <v>170</v>
      </c>
      <c r="I222" s="48">
        <f>H222*0.96</f>
        <v>163.19999999999999</v>
      </c>
    </row>
    <row r="223" spans="1:10" x14ac:dyDescent="0.25">
      <c r="B223" s="28" t="s">
        <v>34</v>
      </c>
      <c r="C223" s="31">
        <f>C221-C222</f>
        <v>163.19999999999999</v>
      </c>
      <c r="E223" s="32"/>
      <c r="F223" s="24"/>
      <c r="G223" s="24"/>
      <c r="H223" s="33"/>
      <c r="I223" s="48"/>
    </row>
    <row r="224" spans="1:10" x14ac:dyDescent="0.25">
      <c r="E224" s="32"/>
      <c r="F224" s="24"/>
      <c r="G224" s="24"/>
      <c r="H224" s="33"/>
      <c r="I224" s="48"/>
    </row>
    <row r="225" spans="1:9" x14ac:dyDescent="0.25">
      <c r="B225" s="196" t="s">
        <v>22</v>
      </c>
      <c r="C225" s="197"/>
      <c r="E225" s="32"/>
      <c r="F225" s="24"/>
      <c r="G225" s="24"/>
      <c r="H225" s="33"/>
      <c r="I225" s="48"/>
    </row>
    <row r="226" spans="1:9" x14ac:dyDescent="0.25">
      <c r="A226" s="107"/>
      <c r="B226" s="128"/>
      <c r="C226" s="57"/>
      <c r="E226" s="190" t="s">
        <v>21</v>
      </c>
      <c r="F226" s="191"/>
      <c r="G226" s="192"/>
      <c r="H226" s="48">
        <f>SUM(H222:H225)</f>
        <v>170</v>
      </c>
      <c r="I226" s="48">
        <f>SUM(I222:I225)</f>
        <v>163.19999999999999</v>
      </c>
    </row>
    <row r="227" spans="1:9" x14ac:dyDescent="0.25">
      <c r="B227" s="57"/>
      <c r="C227" s="57"/>
    </row>
    <row r="228" spans="1:9" x14ac:dyDescent="0.25">
      <c r="B228" s="25" t="s">
        <v>33</v>
      </c>
      <c r="C228" s="35">
        <f>SUM(C226:C227)</f>
        <v>0</v>
      </c>
    </row>
    <row r="230" spans="1:9" x14ac:dyDescent="0.25">
      <c r="B230" t="s">
        <v>95</v>
      </c>
    </row>
    <row r="232" spans="1:9" x14ac:dyDescent="0.25">
      <c r="A232" s="41" t="s">
        <v>473</v>
      </c>
    </row>
    <row r="233" spans="1:9" x14ac:dyDescent="0.25">
      <c r="B233" s="26" t="s">
        <v>2</v>
      </c>
      <c r="C233" s="29">
        <f>I242</f>
        <v>1390.4</v>
      </c>
      <c r="E233" s="24" t="s">
        <v>3</v>
      </c>
      <c r="F233" s="24" t="s">
        <v>36</v>
      </c>
      <c r="G233" s="24" t="s">
        <v>37</v>
      </c>
      <c r="H233" s="24" t="s">
        <v>38</v>
      </c>
      <c r="I233" s="24" t="s">
        <v>38</v>
      </c>
    </row>
    <row r="234" spans="1:9" x14ac:dyDescent="0.25">
      <c r="B234" t="s">
        <v>22</v>
      </c>
      <c r="C234" s="30">
        <f>C244</f>
        <v>735.01</v>
      </c>
      <c r="E234" s="32">
        <v>44810</v>
      </c>
      <c r="F234" s="24" t="s">
        <v>421</v>
      </c>
      <c r="G234" s="24" t="s">
        <v>136</v>
      </c>
      <c r="H234" s="33">
        <v>220</v>
      </c>
      <c r="I234" s="48">
        <f>H234*0.96</f>
        <v>211.2</v>
      </c>
    </row>
    <row r="235" spans="1:9" x14ac:dyDescent="0.25">
      <c r="B235" s="28" t="s">
        <v>34</v>
      </c>
      <c r="C235" s="31">
        <f>C233-C234</f>
        <v>655.3900000000001</v>
      </c>
      <c r="E235" s="32">
        <v>44833</v>
      </c>
      <c r="F235" s="24" t="s">
        <v>421</v>
      </c>
      <c r="G235" s="24" t="s">
        <v>136</v>
      </c>
      <c r="H235" s="33">
        <v>220</v>
      </c>
      <c r="I235" s="48">
        <f>H235*0.96</f>
        <v>211.2</v>
      </c>
    </row>
    <row r="236" spans="1:9" x14ac:dyDescent="0.25">
      <c r="E236" s="32">
        <v>44847</v>
      </c>
      <c r="F236" s="24" t="s">
        <v>224</v>
      </c>
      <c r="G236" s="24" t="s">
        <v>460</v>
      </c>
      <c r="H236" s="33">
        <v>300</v>
      </c>
      <c r="I236" s="48">
        <f>H236*0.96</f>
        <v>288</v>
      </c>
    </row>
    <row r="237" spans="1:9" x14ac:dyDescent="0.25">
      <c r="B237" s="196" t="s">
        <v>22</v>
      </c>
      <c r="C237" s="197"/>
      <c r="E237" s="32">
        <v>44823</v>
      </c>
      <c r="F237" s="24" t="s">
        <v>70</v>
      </c>
      <c r="G237" s="24" t="s">
        <v>42</v>
      </c>
      <c r="H237" s="33">
        <v>170</v>
      </c>
      <c r="I237" s="48">
        <v>170</v>
      </c>
    </row>
    <row r="238" spans="1:9" x14ac:dyDescent="0.25">
      <c r="A238" s="107"/>
      <c r="B238" s="128" t="s">
        <v>444</v>
      </c>
      <c r="C238" s="57">
        <v>80</v>
      </c>
      <c r="E238" s="32">
        <v>44824</v>
      </c>
      <c r="F238" s="24" t="s">
        <v>70</v>
      </c>
      <c r="G238" s="24" t="s">
        <v>69</v>
      </c>
      <c r="H238" s="33">
        <v>170</v>
      </c>
      <c r="I238" s="48">
        <v>170</v>
      </c>
    </row>
    <row r="239" spans="1:9" x14ac:dyDescent="0.25">
      <c r="B239" s="57" t="s">
        <v>461</v>
      </c>
      <c r="C239" s="57">
        <v>60</v>
      </c>
      <c r="E239" s="32">
        <v>44826</v>
      </c>
      <c r="F239" s="24" t="s">
        <v>70</v>
      </c>
      <c r="G239" s="24" t="s">
        <v>16</v>
      </c>
      <c r="H239" s="33">
        <v>190</v>
      </c>
      <c r="I239" s="48">
        <v>190</v>
      </c>
    </row>
    <row r="240" spans="1:9" x14ac:dyDescent="0.25">
      <c r="B240" s="57" t="s">
        <v>245</v>
      </c>
      <c r="C240" s="57">
        <v>20</v>
      </c>
      <c r="E240" s="32">
        <v>44834</v>
      </c>
      <c r="F240" s="24" t="s">
        <v>482</v>
      </c>
      <c r="G240" s="24" t="s">
        <v>16</v>
      </c>
      <c r="H240" s="33">
        <v>150</v>
      </c>
      <c r="I240" s="48">
        <v>150</v>
      </c>
    </row>
    <row r="241" spans="1:10" x14ac:dyDescent="0.25">
      <c r="B241" s="57" t="s">
        <v>87</v>
      </c>
      <c r="C241" s="57">
        <v>10</v>
      </c>
      <c r="E241" s="24"/>
      <c r="F241" s="24"/>
      <c r="G241" s="24"/>
      <c r="H241" s="24"/>
      <c r="I241" s="24"/>
    </row>
    <row r="242" spans="1:10" x14ac:dyDescent="0.25">
      <c r="B242" s="105" t="s">
        <v>30</v>
      </c>
      <c r="C242" s="79">
        <v>95</v>
      </c>
      <c r="E242" s="190" t="s">
        <v>21</v>
      </c>
      <c r="F242" s="191"/>
      <c r="G242" s="192"/>
      <c r="H242" s="48">
        <f>SUM(H234:H241)</f>
        <v>1420</v>
      </c>
      <c r="I242" s="48">
        <f>SUM(I234:I241)</f>
        <v>1390.4</v>
      </c>
    </row>
    <row r="243" spans="1:10" x14ac:dyDescent="0.25">
      <c r="B243" s="24" t="s">
        <v>472</v>
      </c>
      <c r="C243" s="33">
        <v>470.01</v>
      </c>
    </row>
    <row r="244" spans="1:10" x14ac:dyDescent="0.25">
      <c r="B244" s="25" t="s">
        <v>33</v>
      </c>
      <c r="C244" s="35">
        <f>SUM(C238:C243)</f>
        <v>735.01</v>
      </c>
      <c r="E244" t="s">
        <v>95</v>
      </c>
    </row>
    <row r="245" spans="1:10" x14ac:dyDescent="0.25">
      <c r="A245" s="95"/>
      <c r="B245" s="95"/>
      <c r="C245" s="95"/>
      <c r="D245" s="95"/>
      <c r="E245" s="95"/>
      <c r="F245" s="95"/>
      <c r="G245" s="95"/>
      <c r="H245" s="95"/>
      <c r="I245" s="95"/>
      <c r="J245" s="95"/>
    </row>
    <row r="246" spans="1:10" x14ac:dyDescent="0.25">
      <c r="A246" s="41" t="s">
        <v>473</v>
      </c>
    </row>
    <row r="247" spans="1:10" x14ac:dyDescent="0.25">
      <c r="B247" s="26" t="s">
        <v>2</v>
      </c>
      <c r="C247" s="29">
        <f>I256</f>
        <v>915.8</v>
      </c>
      <c r="E247" s="24" t="s">
        <v>3</v>
      </c>
      <c r="F247" s="24" t="s">
        <v>36</v>
      </c>
      <c r="G247" s="24" t="s">
        <v>37</v>
      </c>
      <c r="H247" s="24" t="s">
        <v>38</v>
      </c>
      <c r="I247" s="24" t="s">
        <v>38</v>
      </c>
    </row>
    <row r="248" spans="1:10" x14ac:dyDescent="0.25">
      <c r="B248" t="s">
        <v>22</v>
      </c>
      <c r="C248" s="30">
        <f>C258</f>
        <v>455.78</v>
      </c>
      <c r="E248" s="32">
        <v>44860</v>
      </c>
      <c r="F248" s="24" t="s">
        <v>43</v>
      </c>
      <c r="G248" s="24" t="s">
        <v>112</v>
      </c>
      <c r="H248" s="33">
        <v>230</v>
      </c>
      <c r="I248" s="48">
        <f>H248*0.96</f>
        <v>220.79999999999998</v>
      </c>
    </row>
    <row r="249" spans="1:10" x14ac:dyDescent="0.25">
      <c r="B249" s="28" t="s">
        <v>34</v>
      </c>
      <c r="C249" s="31">
        <f>C247-C248</f>
        <v>460.02</v>
      </c>
      <c r="E249" s="32">
        <v>44867</v>
      </c>
      <c r="F249" s="24" t="s">
        <v>43</v>
      </c>
      <c r="G249" s="24" t="s">
        <v>18</v>
      </c>
      <c r="H249" s="33">
        <v>580</v>
      </c>
      <c r="I249" s="48">
        <v>580</v>
      </c>
    </row>
    <row r="250" spans="1:10" x14ac:dyDescent="0.25">
      <c r="E250" s="32">
        <v>44819</v>
      </c>
      <c r="F250" s="24" t="s">
        <v>504</v>
      </c>
      <c r="G250" s="24" t="s">
        <v>458</v>
      </c>
      <c r="H250" s="33">
        <v>120</v>
      </c>
      <c r="I250" s="48">
        <v>115</v>
      </c>
    </row>
    <row r="251" spans="1:10" x14ac:dyDescent="0.25">
      <c r="B251" s="196" t="s">
        <v>22</v>
      </c>
      <c r="C251" s="197"/>
      <c r="E251" s="32"/>
      <c r="F251" s="24"/>
      <c r="G251" s="24"/>
      <c r="H251" s="33"/>
      <c r="I251" s="48"/>
    </row>
    <row r="252" spans="1:10" x14ac:dyDescent="0.25">
      <c r="A252" s="107"/>
      <c r="B252" s="128" t="s">
        <v>64</v>
      </c>
      <c r="C252" s="57">
        <v>90</v>
      </c>
      <c r="E252" s="32"/>
      <c r="F252" s="24"/>
      <c r="G252" s="24"/>
      <c r="H252" s="33"/>
      <c r="I252" s="48"/>
    </row>
    <row r="253" spans="1:10" x14ac:dyDescent="0.25">
      <c r="B253" s="57" t="s">
        <v>64</v>
      </c>
      <c r="C253" s="57">
        <v>300</v>
      </c>
      <c r="E253" s="32"/>
      <c r="F253" s="24"/>
      <c r="G253" s="24"/>
      <c r="H253" s="33"/>
      <c r="I253" s="48"/>
    </row>
    <row r="254" spans="1:10" x14ac:dyDescent="0.25">
      <c r="B254" s="57" t="s">
        <v>502</v>
      </c>
      <c r="C254" s="57">
        <v>23.78</v>
      </c>
      <c r="E254" s="32"/>
      <c r="F254" s="24"/>
      <c r="G254" s="24"/>
      <c r="H254" s="33"/>
      <c r="I254" s="48"/>
    </row>
    <row r="255" spans="1:10" x14ac:dyDescent="0.25">
      <c r="B255" s="57" t="s">
        <v>503</v>
      </c>
      <c r="C255" s="57">
        <v>42</v>
      </c>
      <c r="E255" s="24"/>
      <c r="F255" s="24"/>
      <c r="G255" s="24"/>
      <c r="H255" s="24"/>
      <c r="I255" s="24"/>
    </row>
    <row r="256" spans="1:10" x14ac:dyDescent="0.25">
      <c r="B256" s="105"/>
      <c r="C256" s="79"/>
      <c r="E256" s="190" t="s">
        <v>21</v>
      </c>
      <c r="F256" s="191"/>
      <c r="G256" s="192"/>
      <c r="H256" s="48">
        <f>SUM(H248:H255)</f>
        <v>930</v>
      </c>
      <c r="I256" s="48">
        <f>SUM(I248:I255)</f>
        <v>915.8</v>
      </c>
    </row>
    <row r="257" spans="1:11" x14ac:dyDescent="0.25">
      <c r="B257" s="24"/>
      <c r="C257" s="33"/>
    </row>
    <row r="258" spans="1:11" x14ac:dyDescent="0.25">
      <c r="B258" s="25" t="s">
        <v>33</v>
      </c>
      <c r="C258" s="35">
        <f>SUM(C252:C257)</f>
        <v>455.78</v>
      </c>
      <c r="E258" t="s">
        <v>95</v>
      </c>
    </row>
    <row r="259" spans="1:11" x14ac:dyDescent="0.25">
      <c r="A259" s="95"/>
      <c r="B259" s="95"/>
      <c r="C259" s="95"/>
      <c r="D259" s="95"/>
      <c r="E259" s="95"/>
      <c r="F259" s="95"/>
      <c r="G259" s="95"/>
      <c r="H259" s="95"/>
      <c r="I259" s="95"/>
    </row>
    <row r="265" spans="1:11" x14ac:dyDescent="0.25">
      <c r="A265" s="41" t="s">
        <v>530</v>
      </c>
    </row>
    <row r="266" spans="1:11" x14ac:dyDescent="0.25">
      <c r="B266" s="26" t="s">
        <v>2</v>
      </c>
      <c r="C266" s="29">
        <f>I276</f>
        <v>1674.8</v>
      </c>
      <c r="E266" s="24" t="s">
        <v>3</v>
      </c>
      <c r="F266" s="24" t="s">
        <v>36</v>
      </c>
      <c r="G266" s="24" t="s">
        <v>37</v>
      </c>
      <c r="H266" s="24" t="s">
        <v>38</v>
      </c>
      <c r="I266" s="24" t="s">
        <v>38</v>
      </c>
    </row>
    <row r="267" spans="1:11" x14ac:dyDescent="0.25">
      <c r="B267" t="s">
        <v>22</v>
      </c>
      <c r="C267" s="30">
        <f>C278</f>
        <v>163.95999999999998</v>
      </c>
      <c r="E267" s="32">
        <v>44813</v>
      </c>
      <c r="F267" s="24" t="s">
        <v>519</v>
      </c>
      <c r="G267" s="24" t="s">
        <v>17</v>
      </c>
      <c r="H267" s="33">
        <v>170</v>
      </c>
      <c r="I267" s="48">
        <v>170</v>
      </c>
      <c r="K267" s="41" t="s">
        <v>542</v>
      </c>
    </row>
    <row r="268" spans="1:11" x14ac:dyDescent="0.25">
      <c r="B268" s="28" t="s">
        <v>34</v>
      </c>
      <c r="C268" s="31">
        <f>C266-C267</f>
        <v>1510.84</v>
      </c>
      <c r="E268" s="32">
        <v>44845</v>
      </c>
      <c r="F268" s="24" t="s">
        <v>519</v>
      </c>
      <c r="G268" s="24" t="s">
        <v>69</v>
      </c>
      <c r="H268" s="33">
        <v>170</v>
      </c>
      <c r="I268" s="48">
        <v>170</v>
      </c>
    </row>
    <row r="269" spans="1:11" x14ac:dyDescent="0.25">
      <c r="E269" s="32" t="s">
        <v>521</v>
      </c>
      <c r="F269" s="24"/>
      <c r="G269" s="24"/>
      <c r="H269" s="33"/>
      <c r="I269" s="48">
        <v>40</v>
      </c>
    </row>
    <row r="270" spans="1:11" x14ac:dyDescent="0.25">
      <c r="B270" s="196" t="s">
        <v>22</v>
      </c>
      <c r="C270" s="197"/>
      <c r="E270" s="32">
        <v>44878</v>
      </c>
      <c r="F270" s="24" t="s">
        <v>43</v>
      </c>
      <c r="G270" s="24" t="s">
        <v>69</v>
      </c>
      <c r="H270" s="33">
        <v>190</v>
      </c>
      <c r="I270" s="48">
        <f>H270*0.96</f>
        <v>182.4</v>
      </c>
    </row>
    <row r="271" spans="1:11" x14ac:dyDescent="0.25">
      <c r="A271" s="107"/>
      <c r="B271" s="128" t="s">
        <v>516</v>
      </c>
      <c r="C271" s="57">
        <v>3.96</v>
      </c>
      <c r="E271" s="32" t="s">
        <v>534</v>
      </c>
      <c r="F271" s="24"/>
      <c r="G271" s="24"/>
      <c r="H271" s="33"/>
      <c r="I271" s="48">
        <v>60</v>
      </c>
    </row>
    <row r="272" spans="1:11" x14ac:dyDescent="0.25">
      <c r="B272" s="57" t="s">
        <v>520</v>
      </c>
      <c r="C272" s="57">
        <v>80</v>
      </c>
      <c r="E272" s="32">
        <v>44874</v>
      </c>
      <c r="F272" s="24" t="s">
        <v>39</v>
      </c>
      <c r="G272" s="24" t="s">
        <v>117</v>
      </c>
      <c r="H272" s="33">
        <v>320</v>
      </c>
      <c r="I272" s="48">
        <f>H272*0.96</f>
        <v>307.2</v>
      </c>
    </row>
    <row r="273" spans="1:11" x14ac:dyDescent="0.25">
      <c r="B273" s="57" t="s">
        <v>529</v>
      </c>
      <c r="C273" s="57">
        <v>60</v>
      </c>
      <c r="E273" s="32">
        <v>44874</v>
      </c>
      <c r="F273" s="24" t="s">
        <v>39</v>
      </c>
      <c r="G273" s="24" t="s">
        <v>117</v>
      </c>
      <c r="H273" s="33">
        <v>320</v>
      </c>
      <c r="I273" s="48">
        <f>H273*0.96</f>
        <v>307.2</v>
      </c>
      <c r="K273" s="107"/>
    </row>
    <row r="274" spans="1:11" x14ac:dyDescent="0.25">
      <c r="B274" s="57"/>
      <c r="C274" s="57"/>
      <c r="E274" s="32">
        <v>44865</v>
      </c>
      <c r="F274" s="24" t="s">
        <v>62</v>
      </c>
      <c r="G274" s="24" t="s">
        <v>42</v>
      </c>
      <c r="H274" s="33">
        <v>150</v>
      </c>
      <c r="I274" s="48">
        <v>150</v>
      </c>
    </row>
    <row r="275" spans="1:11" x14ac:dyDescent="0.25">
      <c r="B275" s="57" t="s">
        <v>209</v>
      </c>
      <c r="C275" s="57">
        <v>20</v>
      </c>
      <c r="E275" s="32">
        <v>44881</v>
      </c>
      <c r="F275" s="24" t="s">
        <v>39</v>
      </c>
      <c r="G275" s="24" t="s">
        <v>40</v>
      </c>
      <c r="H275" s="33">
        <v>300</v>
      </c>
      <c r="I275" s="48">
        <f>H275*0.96</f>
        <v>288</v>
      </c>
    </row>
    <row r="276" spans="1:11" x14ac:dyDescent="0.25">
      <c r="B276" s="105"/>
      <c r="C276" s="79"/>
      <c r="E276" s="190" t="s">
        <v>21</v>
      </c>
      <c r="F276" s="191"/>
      <c r="G276" s="192"/>
      <c r="H276" s="48">
        <f>SUM(H267:H275)</f>
        <v>1620</v>
      </c>
      <c r="I276" s="48">
        <f>SUM(I267:I275)</f>
        <v>1674.8</v>
      </c>
    </row>
    <row r="277" spans="1:11" x14ac:dyDescent="0.25">
      <c r="B277" s="24"/>
      <c r="C277" s="33"/>
    </row>
    <row r="278" spans="1:11" x14ac:dyDescent="0.25">
      <c r="B278" s="25" t="s">
        <v>33</v>
      </c>
      <c r="C278" s="35">
        <f>SUM(C271:C277)</f>
        <v>163.95999999999998</v>
      </c>
      <c r="F278" s="147" t="s">
        <v>95</v>
      </c>
    </row>
    <row r="279" spans="1:11" x14ac:dyDescent="0.25">
      <c r="A279" s="95"/>
      <c r="B279" s="95"/>
      <c r="C279" s="95"/>
      <c r="D279" s="95"/>
      <c r="E279" s="95"/>
      <c r="F279" s="95"/>
      <c r="G279" s="95"/>
      <c r="H279" s="95"/>
    </row>
    <row r="280" spans="1:11" x14ac:dyDescent="0.25">
      <c r="A280" s="41" t="s">
        <v>566</v>
      </c>
    </row>
    <row r="281" spans="1:11" x14ac:dyDescent="0.25">
      <c r="B281" s="26" t="s">
        <v>2</v>
      </c>
      <c r="C281" s="29">
        <f>I291</f>
        <v>960</v>
      </c>
      <c r="E281" s="24" t="s">
        <v>3</v>
      </c>
      <c r="F281" s="24" t="s">
        <v>36</v>
      </c>
      <c r="G281" s="24" t="s">
        <v>37</v>
      </c>
      <c r="H281" s="24" t="s">
        <v>38</v>
      </c>
      <c r="I281" s="24" t="s">
        <v>38</v>
      </c>
    </row>
    <row r="282" spans="1:11" x14ac:dyDescent="0.25">
      <c r="B282" t="s">
        <v>22</v>
      </c>
      <c r="C282" s="30">
        <f>C294</f>
        <v>545</v>
      </c>
      <c r="E282" s="32">
        <v>44851</v>
      </c>
      <c r="F282" s="24" t="s">
        <v>70</v>
      </c>
      <c r="G282" s="24" t="s">
        <v>69</v>
      </c>
      <c r="H282" s="33">
        <v>170</v>
      </c>
      <c r="I282" s="48">
        <v>170</v>
      </c>
    </row>
    <row r="283" spans="1:11" x14ac:dyDescent="0.25">
      <c r="B283" s="28" t="s">
        <v>34</v>
      </c>
      <c r="C283" s="31">
        <f>C281-C282</f>
        <v>415</v>
      </c>
      <c r="E283" s="32">
        <v>44852</v>
      </c>
      <c r="F283" s="24" t="s">
        <v>70</v>
      </c>
      <c r="G283" s="24" t="s">
        <v>69</v>
      </c>
      <c r="H283" s="33">
        <v>170</v>
      </c>
      <c r="I283" s="48">
        <v>170</v>
      </c>
    </row>
    <row r="284" spans="1:11" x14ac:dyDescent="0.25">
      <c r="B284" s="28"/>
      <c r="C284" s="31"/>
      <c r="E284" s="32">
        <v>44854</v>
      </c>
      <c r="F284" s="24" t="s">
        <v>70</v>
      </c>
      <c r="G284" s="24" t="s">
        <v>575</v>
      </c>
      <c r="H284" s="33">
        <v>380</v>
      </c>
      <c r="I284" s="48">
        <v>380</v>
      </c>
    </row>
    <row r="285" spans="1:11" x14ac:dyDescent="0.25">
      <c r="C285">
        <v>0</v>
      </c>
      <c r="E285" s="32">
        <v>44872</v>
      </c>
      <c r="F285" s="24" t="s">
        <v>504</v>
      </c>
      <c r="G285" s="24" t="s">
        <v>11</v>
      </c>
      <c r="H285" s="33">
        <v>120</v>
      </c>
      <c r="I285" s="48">
        <v>110</v>
      </c>
    </row>
    <row r="286" spans="1:11" x14ac:dyDescent="0.25">
      <c r="A286" s="107"/>
      <c r="B286" s="196" t="s">
        <v>22</v>
      </c>
      <c r="C286" s="197"/>
      <c r="E286" s="32">
        <v>44840</v>
      </c>
      <c r="F286" s="24" t="s">
        <v>504</v>
      </c>
      <c r="G286" s="24" t="s">
        <v>11</v>
      </c>
      <c r="H286" s="33">
        <v>140</v>
      </c>
      <c r="I286" s="48">
        <v>130</v>
      </c>
    </row>
    <row r="287" spans="1:11" x14ac:dyDescent="0.25">
      <c r="B287" s="128" t="s">
        <v>567</v>
      </c>
      <c r="C287" s="57">
        <v>100</v>
      </c>
      <c r="E287" s="32"/>
      <c r="F287" s="24"/>
      <c r="G287" s="24"/>
      <c r="H287" s="33"/>
      <c r="I287" s="48"/>
    </row>
    <row r="288" spans="1:11" x14ac:dyDescent="0.25">
      <c r="B288" s="57" t="s">
        <v>568</v>
      </c>
      <c r="C288" s="57">
        <v>95</v>
      </c>
      <c r="E288" s="32"/>
      <c r="F288" s="24"/>
      <c r="G288" s="24"/>
      <c r="H288" s="33"/>
      <c r="I288" s="48"/>
    </row>
    <row r="289" spans="1:17" x14ac:dyDescent="0.25">
      <c r="B289" s="57" t="s">
        <v>569</v>
      </c>
      <c r="C289" s="57">
        <v>350</v>
      </c>
      <c r="E289" s="32"/>
      <c r="F289" s="24"/>
      <c r="G289" s="24"/>
      <c r="H289" s="33"/>
      <c r="I289" s="48"/>
    </row>
    <row r="290" spans="1:17" x14ac:dyDescent="0.25">
      <c r="B290" s="57"/>
      <c r="C290" s="57"/>
      <c r="E290" s="32"/>
      <c r="F290" s="24"/>
      <c r="G290" s="24"/>
      <c r="H290" s="33"/>
      <c r="I290" s="48"/>
    </row>
    <row r="291" spans="1:17" x14ac:dyDescent="0.25">
      <c r="B291" s="57"/>
      <c r="C291" s="57"/>
      <c r="E291" s="190" t="s">
        <v>21</v>
      </c>
      <c r="F291" s="191"/>
      <c r="G291" s="192"/>
      <c r="H291" s="48">
        <f>SUM(H282:H290)</f>
        <v>980</v>
      </c>
      <c r="I291" s="48">
        <f>SUM(I282:I290)</f>
        <v>960</v>
      </c>
    </row>
    <row r="292" spans="1:17" x14ac:dyDescent="0.25">
      <c r="B292" s="105"/>
      <c r="C292" s="79"/>
    </row>
    <row r="293" spans="1:17" x14ac:dyDescent="0.25">
      <c r="B293" s="24"/>
      <c r="C293" s="33"/>
      <c r="E293" s="202" t="s">
        <v>95</v>
      </c>
      <c r="F293" s="202"/>
      <c r="G293" s="202"/>
    </row>
    <row r="294" spans="1:17" x14ac:dyDescent="0.25">
      <c r="A294" s="95"/>
      <c r="B294" s="25" t="s">
        <v>33</v>
      </c>
      <c r="C294" s="35">
        <f>SUM(C287:C293)</f>
        <v>545</v>
      </c>
      <c r="D294" s="95"/>
      <c r="E294" s="202"/>
      <c r="F294" s="202"/>
      <c r="G294" s="202"/>
      <c r="H294" s="95"/>
    </row>
    <row r="295" spans="1:17" x14ac:dyDescent="0.25">
      <c r="B295" s="95"/>
      <c r="C295" s="95"/>
    </row>
    <row r="298" spans="1:17" ht="23.25" x14ac:dyDescent="0.35">
      <c r="A298" s="41" t="s">
        <v>566</v>
      </c>
      <c r="F298" s="201" t="s">
        <v>148</v>
      </c>
      <c r="G298" s="201"/>
      <c r="H298" s="201"/>
    </row>
    <row r="299" spans="1:17" x14ac:dyDescent="0.25">
      <c r="E299" s="25" t="s">
        <v>3</v>
      </c>
      <c r="F299" s="25" t="s">
        <v>36</v>
      </c>
      <c r="G299" s="25" t="s">
        <v>37</v>
      </c>
      <c r="H299" s="25" t="s">
        <v>38</v>
      </c>
      <c r="I299" s="25" t="s">
        <v>38</v>
      </c>
      <c r="L299" s="146" t="s">
        <v>3</v>
      </c>
      <c r="M299" s="146" t="s">
        <v>602</v>
      </c>
      <c r="N299" s="146" t="s">
        <v>38</v>
      </c>
      <c r="O299" s="146" t="s">
        <v>603</v>
      </c>
      <c r="P299" s="146" t="s">
        <v>21</v>
      </c>
      <c r="Q299" s="24"/>
    </row>
    <row r="300" spans="1:17" x14ac:dyDescent="0.25">
      <c r="B300" s="26" t="s">
        <v>616</v>
      </c>
      <c r="C300" s="29">
        <f>I309</f>
        <v>750</v>
      </c>
      <c r="E300" s="32">
        <v>44858</v>
      </c>
      <c r="F300" s="24" t="s">
        <v>625</v>
      </c>
      <c r="G300" s="24" t="s">
        <v>136</v>
      </c>
      <c r="H300" s="33"/>
      <c r="I300" s="48">
        <v>170</v>
      </c>
      <c r="L300" s="143"/>
      <c r="M300" s="24"/>
      <c r="N300" s="33"/>
      <c r="O300" s="24"/>
      <c r="P300" s="33"/>
      <c r="Q300" s="24"/>
    </row>
    <row r="301" spans="1:17" x14ac:dyDescent="0.25">
      <c r="B301" t="s">
        <v>617</v>
      </c>
      <c r="C301" s="30">
        <f>C318</f>
        <v>105.96000000000001</v>
      </c>
      <c r="E301" s="32">
        <v>44859</v>
      </c>
      <c r="F301" s="24" t="s">
        <v>625</v>
      </c>
      <c r="G301" s="24" t="s">
        <v>137</v>
      </c>
      <c r="H301" s="33"/>
      <c r="I301" s="48">
        <v>170</v>
      </c>
      <c r="L301" s="24"/>
      <c r="M301" s="24"/>
      <c r="N301" s="24"/>
      <c r="O301" s="24"/>
      <c r="P301" s="24"/>
      <c r="Q301" s="24"/>
    </row>
    <row r="302" spans="1:17" x14ac:dyDescent="0.25">
      <c r="B302" s="28" t="s">
        <v>34</v>
      </c>
      <c r="C302" s="31">
        <f>C300-C301</f>
        <v>644.04</v>
      </c>
      <c r="E302" s="32">
        <v>44861</v>
      </c>
      <c r="F302" s="24" t="s">
        <v>625</v>
      </c>
      <c r="G302" s="24" t="s">
        <v>129</v>
      </c>
      <c r="H302" s="33"/>
      <c r="I302" s="48">
        <v>190</v>
      </c>
      <c r="L302" s="24"/>
      <c r="M302" s="24"/>
      <c r="N302" s="24"/>
      <c r="O302" s="24"/>
      <c r="P302" s="24"/>
      <c r="Q302" s="24"/>
    </row>
    <row r="303" spans="1:17" x14ac:dyDescent="0.25">
      <c r="E303" s="32">
        <v>44881</v>
      </c>
      <c r="F303" s="24" t="s">
        <v>43</v>
      </c>
      <c r="G303" s="24" t="s">
        <v>654</v>
      </c>
      <c r="H303" s="33"/>
      <c r="I303" s="48">
        <v>220</v>
      </c>
      <c r="L303" s="24"/>
      <c r="M303" s="24"/>
      <c r="N303" s="24"/>
      <c r="O303" s="24"/>
      <c r="P303" s="24"/>
      <c r="Q303" s="24"/>
    </row>
    <row r="304" spans="1:17" x14ac:dyDescent="0.25">
      <c r="A304" s="107"/>
      <c r="B304" s="196" t="s">
        <v>22</v>
      </c>
      <c r="C304" s="197"/>
      <c r="E304" s="32"/>
      <c r="F304" s="24"/>
      <c r="G304" s="24"/>
      <c r="H304" s="33"/>
      <c r="I304" s="48"/>
      <c r="L304" s="24"/>
      <c r="M304" s="24"/>
      <c r="N304" s="24"/>
      <c r="O304" s="24"/>
      <c r="P304" s="24"/>
      <c r="Q304" s="24"/>
    </row>
    <row r="305" spans="1:17" x14ac:dyDescent="0.25">
      <c r="B305" s="88" t="str">
        <f>IF(C277&gt;0,"SALDO DE ADELANTO","SALDO A FAVOR'")</f>
        <v>SALDO A FAVOR'</v>
      </c>
      <c r="C305" s="57"/>
      <c r="E305" s="32"/>
      <c r="F305" s="24"/>
      <c r="G305" s="24"/>
      <c r="H305" s="33"/>
      <c r="I305" s="48"/>
      <c r="L305" s="24"/>
      <c r="M305" s="24"/>
      <c r="N305" s="24"/>
      <c r="O305" s="24"/>
      <c r="P305" s="24"/>
      <c r="Q305" s="24"/>
    </row>
    <row r="306" spans="1:17" x14ac:dyDescent="0.25">
      <c r="B306" s="51" t="s">
        <v>605</v>
      </c>
      <c r="C306" s="163">
        <f>P316</f>
        <v>0</v>
      </c>
      <c r="E306" s="32"/>
      <c r="F306" s="24"/>
      <c r="G306" s="24"/>
      <c r="H306" s="33"/>
      <c r="I306" s="48"/>
      <c r="L306" s="24"/>
      <c r="M306" s="24"/>
      <c r="N306" s="24"/>
      <c r="O306" s="24"/>
      <c r="P306" s="24"/>
      <c r="Q306" s="24"/>
    </row>
    <row r="307" spans="1:17" x14ac:dyDescent="0.25">
      <c r="B307" s="51" t="s">
        <v>606</v>
      </c>
      <c r="C307" s="163"/>
      <c r="E307" s="32"/>
      <c r="F307" s="24"/>
      <c r="G307" s="24"/>
      <c r="H307" s="33"/>
      <c r="I307" s="48"/>
      <c r="L307" s="24"/>
      <c r="M307" s="24"/>
      <c r="N307" s="24"/>
      <c r="O307" s="24"/>
      <c r="P307" s="24"/>
      <c r="Q307" s="24"/>
    </row>
    <row r="308" spans="1:17" x14ac:dyDescent="0.25">
      <c r="B308" s="51" t="s">
        <v>663</v>
      </c>
      <c r="C308" s="163"/>
      <c r="E308" s="32"/>
      <c r="F308" s="24"/>
      <c r="G308" s="24"/>
      <c r="H308" s="33"/>
      <c r="I308" s="48"/>
      <c r="L308" s="24"/>
      <c r="M308" s="24"/>
      <c r="N308" s="24"/>
      <c r="O308" s="24"/>
      <c r="P308" s="24"/>
      <c r="Q308" s="24"/>
    </row>
    <row r="309" spans="1:17" x14ac:dyDescent="0.25">
      <c r="B309" s="51" t="s">
        <v>209</v>
      </c>
      <c r="C309" s="163"/>
      <c r="E309" s="190" t="s">
        <v>21</v>
      </c>
      <c r="F309" s="191"/>
      <c r="G309" s="192"/>
      <c r="H309" s="48">
        <f>SUM(H300:H308)</f>
        <v>0</v>
      </c>
      <c r="I309" s="48">
        <f>SUM(I300:I308)</f>
        <v>750</v>
      </c>
      <c r="L309" s="24"/>
      <c r="M309" s="24"/>
      <c r="N309" s="24"/>
      <c r="O309" s="24"/>
      <c r="P309" s="24"/>
      <c r="Q309" s="24"/>
    </row>
    <row r="310" spans="1:17" x14ac:dyDescent="0.25">
      <c r="B310" s="51" t="s">
        <v>30</v>
      </c>
      <c r="C310" s="163"/>
      <c r="L310" s="24"/>
      <c r="M310" s="24"/>
      <c r="N310" s="24"/>
      <c r="O310" s="24"/>
      <c r="P310" s="24"/>
      <c r="Q310" s="24"/>
    </row>
    <row r="311" spans="1:17" x14ac:dyDescent="0.25">
      <c r="B311" s="51" t="s">
        <v>607</v>
      </c>
      <c r="C311" s="163"/>
      <c r="E311" s="202"/>
      <c r="F311" s="202"/>
      <c r="G311" s="202"/>
      <c r="L311" s="24"/>
      <c r="M311" s="24"/>
      <c r="N311" s="24"/>
      <c r="O311" s="24"/>
      <c r="P311" s="24"/>
      <c r="Q311" s="24"/>
    </row>
    <row r="312" spans="1:17" x14ac:dyDescent="0.25">
      <c r="A312" s="76"/>
      <c r="B312" s="51" t="s">
        <v>608</v>
      </c>
      <c r="C312" s="163">
        <v>45.96</v>
      </c>
      <c r="D312" s="23"/>
      <c r="E312" s="202"/>
      <c r="F312" s="202"/>
      <c r="G312" s="202"/>
      <c r="H312" s="23"/>
      <c r="L312" s="24"/>
      <c r="M312" s="24"/>
      <c r="N312" s="24"/>
      <c r="O312" s="24"/>
      <c r="P312" s="24"/>
      <c r="Q312" s="24"/>
    </row>
    <row r="313" spans="1:17" x14ac:dyDescent="0.25">
      <c r="B313" s="57" t="s">
        <v>610</v>
      </c>
      <c r="C313" s="163">
        <v>60</v>
      </c>
      <c r="L313" s="24"/>
      <c r="M313" s="24"/>
      <c r="N313" s="24"/>
      <c r="O313" s="24"/>
      <c r="P313" s="24"/>
      <c r="Q313" s="24"/>
    </row>
    <row r="314" spans="1:17" x14ac:dyDescent="0.25">
      <c r="B314" s="57"/>
      <c r="C314" s="163"/>
      <c r="L314" s="24"/>
      <c r="M314" s="24"/>
      <c r="N314" s="24"/>
      <c r="O314" s="24"/>
      <c r="P314" s="24"/>
      <c r="Q314" s="24"/>
    </row>
    <row r="315" spans="1:17" x14ac:dyDescent="0.25">
      <c r="B315" s="57"/>
      <c r="C315" s="163"/>
      <c r="L315" s="203" t="s">
        <v>185</v>
      </c>
      <c r="M315" s="204"/>
      <c r="N315" s="204"/>
      <c r="O315" s="205"/>
      <c r="P315" s="24"/>
      <c r="Q315" s="24"/>
    </row>
    <row r="316" spans="1:17" x14ac:dyDescent="0.25">
      <c r="B316" s="105"/>
      <c r="C316" s="79"/>
      <c r="L316" s="206"/>
      <c r="M316" s="207"/>
      <c r="N316" s="207"/>
      <c r="O316" s="208"/>
      <c r="P316" s="48">
        <f>SUM(P300:P315)</f>
        <v>0</v>
      </c>
      <c r="Q316" s="24"/>
    </row>
    <row r="317" spans="1:17" x14ac:dyDescent="0.25">
      <c r="B317" s="24"/>
      <c r="C317" s="33"/>
    </row>
    <row r="318" spans="1:17" x14ac:dyDescent="0.25">
      <c r="B318" s="25" t="s">
        <v>33</v>
      </c>
      <c r="C318" s="164">
        <f>SUM(C305:C317)</f>
        <v>105.96000000000001</v>
      </c>
    </row>
    <row r="319" spans="1:17" x14ac:dyDescent="0.25">
      <c r="B319" s="23"/>
      <c r="C319" s="23"/>
    </row>
    <row r="325" spans="1:17" x14ac:dyDescent="0.25">
      <c r="F325" s="209" t="s">
        <v>95</v>
      </c>
      <c r="G325" s="209"/>
      <c r="H325" s="209"/>
    </row>
    <row r="326" spans="1:17" x14ac:dyDescent="0.25">
      <c r="F326" s="209"/>
      <c r="G326" s="209"/>
      <c r="H326" s="209"/>
    </row>
    <row r="330" spans="1:17" ht="23.25" x14ac:dyDescent="0.35">
      <c r="A330" s="41" t="s">
        <v>566</v>
      </c>
      <c r="F330" s="201" t="s">
        <v>148</v>
      </c>
      <c r="G330" s="201"/>
      <c r="H330" s="201"/>
    </row>
    <row r="331" spans="1:17" x14ac:dyDescent="0.25">
      <c r="E331" s="25" t="s">
        <v>3</v>
      </c>
      <c r="F331" s="25" t="s">
        <v>36</v>
      </c>
      <c r="G331" s="25" t="s">
        <v>37</v>
      </c>
      <c r="H331" s="25" t="s">
        <v>38</v>
      </c>
      <c r="I331" s="25" t="s">
        <v>38</v>
      </c>
      <c r="L331" s="146" t="s">
        <v>3</v>
      </c>
      <c r="M331" s="146" t="s">
        <v>602</v>
      </c>
      <c r="N331" s="146" t="s">
        <v>38</v>
      </c>
      <c r="O331" s="146" t="s">
        <v>603</v>
      </c>
      <c r="P331" s="146" t="s">
        <v>21</v>
      </c>
      <c r="Q331" s="24"/>
    </row>
    <row r="332" spans="1:17" x14ac:dyDescent="0.25">
      <c r="B332" s="26" t="s">
        <v>616</v>
      </c>
      <c r="C332" s="29">
        <f>I341</f>
        <v>0</v>
      </c>
      <c r="E332" s="32"/>
      <c r="F332" s="24"/>
      <c r="G332" s="24"/>
      <c r="H332" s="33"/>
      <c r="I332" s="48"/>
      <c r="L332" s="143">
        <v>44917</v>
      </c>
      <c r="M332" s="24" t="s">
        <v>609</v>
      </c>
      <c r="N332" s="33">
        <v>240</v>
      </c>
      <c r="O332" s="24"/>
      <c r="P332" s="33">
        <v>240</v>
      </c>
      <c r="Q332" s="24"/>
    </row>
    <row r="333" spans="1:17" x14ac:dyDescent="0.25">
      <c r="B333" t="s">
        <v>617</v>
      </c>
      <c r="C333" s="30">
        <f>C350</f>
        <v>240</v>
      </c>
      <c r="E333" s="32"/>
      <c r="F333" s="24"/>
      <c r="G333" s="24"/>
      <c r="H333" s="33"/>
      <c r="I333" s="48"/>
      <c r="L333" s="24"/>
      <c r="M333" s="24"/>
      <c r="N333" s="24"/>
      <c r="O333" s="24"/>
      <c r="P333" s="24"/>
      <c r="Q333" s="24"/>
    </row>
    <row r="334" spans="1:17" x14ac:dyDescent="0.25">
      <c r="B334" s="28" t="s">
        <v>34</v>
      </c>
      <c r="C334" s="31">
        <f>C332-C333</f>
        <v>-240</v>
      </c>
      <c r="E334" s="32"/>
      <c r="F334" s="24"/>
      <c r="G334" s="24"/>
      <c r="H334" s="33"/>
      <c r="I334" s="48"/>
      <c r="L334" s="24"/>
      <c r="M334" s="24"/>
      <c r="N334" s="24"/>
      <c r="O334" s="24"/>
      <c r="P334" s="24"/>
      <c r="Q334" s="24"/>
    </row>
    <row r="335" spans="1:17" x14ac:dyDescent="0.25">
      <c r="E335" s="32"/>
      <c r="F335" s="24"/>
      <c r="G335" s="24"/>
      <c r="H335" s="33"/>
      <c r="I335" s="48"/>
      <c r="L335" s="24"/>
      <c r="M335" s="24"/>
      <c r="N335" s="24"/>
      <c r="O335" s="24"/>
      <c r="P335" s="24"/>
      <c r="Q335" s="24"/>
    </row>
    <row r="336" spans="1:17" x14ac:dyDescent="0.25">
      <c r="A336" s="107"/>
      <c r="B336" s="196" t="s">
        <v>22</v>
      </c>
      <c r="C336" s="197"/>
      <c r="E336" s="32"/>
      <c r="F336" s="24"/>
      <c r="G336" s="24"/>
      <c r="H336" s="33"/>
      <c r="I336" s="48"/>
      <c r="L336" s="24"/>
      <c r="M336" s="24"/>
      <c r="N336" s="24"/>
      <c r="O336" s="24"/>
      <c r="P336" s="24"/>
      <c r="Q336" s="24"/>
    </row>
    <row r="337" spans="1:17" x14ac:dyDescent="0.25">
      <c r="B337" s="88" t="str">
        <f>IF(C309&gt;0,"SALDO DE ADELANTO","SALDO A FAVOR'")</f>
        <v>SALDO A FAVOR'</v>
      </c>
      <c r="C337" s="57"/>
      <c r="E337" s="32"/>
      <c r="F337" s="24"/>
      <c r="G337" s="24"/>
      <c r="H337" s="33"/>
      <c r="I337" s="48"/>
      <c r="L337" s="24"/>
      <c r="M337" s="24"/>
      <c r="N337" s="24"/>
      <c r="O337" s="24"/>
      <c r="P337" s="24"/>
      <c r="Q337" s="24"/>
    </row>
    <row r="338" spans="1:17" x14ac:dyDescent="0.25">
      <c r="B338" s="51" t="s">
        <v>605</v>
      </c>
      <c r="C338" s="163">
        <f>P348</f>
        <v>240</v>
      </c>
      <c r="E338" s="32"/>
      <c r="F338" s="24"/>
      <c r="G338" s="24"/>
      <c r="H338" s="33"/>
      <c r="I338" s="48"/>
      <c r="L338" s="24"/>
      <c r="M338" s="24"/>
      <c r="N338" s="24"/>
      <c r="O338" s="24"/>
      <c r="P338" s="24"/>
      <c r="Q338" s="24"/>
    </row>
    <row r="339" spans="1:17" x14ac:dyDescent="0.25">
      <c r="B339" s="51" t="s">
        <v>606</v>
      </c>
      <c r="C339" s="163"/>
      <c r="E339" s="32"/>
      <c r="F339" s="24"/>
      <c r="G339" s="24"/>
      <c r="H339" s="33"/>
      <c r="I339" s="48"/>
      <c r="L339" s="24"/>
      <c r="M339" s="24"/>
      <c r="N339" s="24"/>
      <c r="O339" s="24"/>
      <c r="P339" s="24"/>
      <c r="Q339" s="24"/>
    </row>
    <row r="340" spans="1:17" x14ac:dyDescent="0.25">
      <c r="B340" s="51" t="s">
        <v>663</v>
      </c>
      <c r="C340" s="163"/>
      <c r="E340" s="32"/>
      <c r="F340" s="24"/>
      <c r="G340" s="24"/>
      <c r="H340" s="33"/>
      <c r="I340" s="48"/>
      <c r="L340" s="24"/>
      <c r="M340" s="24"/>
      <c r="N340" s="24"/>
      <c r="O340" s="24"/>
      <c r="P340" s="24"/>
      <c r="Q340" s="24"/>
    </row>
    <row r="341" spans="1:17" x14ac:dyDescent="0.25">
      <c r="B341" s="51" t="s">
        <v>209</v>
      </c>
      <c r="C341" s="163"/>
      <c r="E341" s="190" t="s">
        <v>21</v>
      </c>
      <c r="F341" s="191"/>
      <c r="G341" s="192"/>
      <c r="H341" s="48">
        <f>SUM(H332:H340)</f>
        <v>0</v>
      </c>
      <c r="I341" s="48">
        <f>SUM(I332:I340)</f>
        <v>0</v>
      </c>
      <c r="L341" s="24"/>
      <c r="M341" s="24"/>
      <c r="N341" s="24"/>
      <c r="O341" s="24"/>
      <c r="P341" s="24"/>
      <c r="Q341" s="24"/>
    </row>
    <row r="342" spans="1:17" x14ac:dyDescent="0.25">
      <c r="B342" s="51" t="s">
        <v>30</v>
      </c>
      <c r="C342" s="163"/>
      <c r="L342" s="24"/>
      <c r="M342" s="24"/>
      <c r="N342" s="24"/>
      <c r="O342" s="24"/>
      <c r="P342" s="24"/>
      <c r="Q342" s="24"/>
    </row>
    <row r="343" spans="1:17" x14ac:dyDescent="0.25">
      <c r="B343" s="51" t="s">
        <v>607</v>
      </c>
      <c r="C343" s="163"/>
      <c r="E343" s="202"/>
      <c r="F343" s="202"/>
      <c r="G343" s="202"/>
      <c r="L343" s="24"/>
      <c r="M343" s="24"/>
      <c r="N343" s="24"/>
      <c r="O343" s="24"/>
      <c r="P343" s="24"/>
      <c r="Q343" s="24"/>
    </row>
    <row r="344" spans="1:17" x14ac:dyDescent="0.25">
      <c r="A344" s="76"/>
      <c r="B344" s="51" t="s">
        <v>608</v>
      </c>
      <c r="C344" s="163"/>
      <c r="D344" s="23"/>
      <c r="E344" s="202"/>
      <c r="F344" s="202"/>
      <c r="G344" s="202"/>
      <c r="H344" s="23"/>
      <c r="L344" s="24"/>
      <c r="M344" s="24"/>
      <c r="N344" s="24"/>
      <c r="O344" s="24"/>
      <c r="P344" s="24"/>
      <c r="Q344" s="24"/>
    </row>
    <row r="345" spans="1:17" x14ac:dyDescent="0.25">
      <c r="B345" s="57" t="s">
        <v>610</v>
      </c>
      <c r="C345" s="163"/>
      <c r="L345" s="24"/>
      <c r="M345" s="24"/>
      <c r="N345" s="24"/>
      <c r="O345" s="24"/>
      <c r="P345" s="24"/>
      <c r="Q345" s="24"/>
    </row>
    <row r="346" spans="1:17" x14ac:dyDescent="0.25">
      <c r="B346" s="57"/>
      <c r="C346" s="163"/>
      <c r="L346" s="24"/>
      <c r="M346" s="24"/>
      <c r="N346" s="24"/>
      <c r="O346" s="24"/>
      <c r="P346" s="24"/>
      <c r="Q346" s="24"/>
    </row>
    <row r="347" spans="1:17" x14ac:dyDescent="0.25">
      <c r="B347" s="57"/>
      <c r="C347" s="163"/>
      <c r="L347" s="203" t="s">
        <v>185</v>
      </c>
      <c r="M347" s="204"/>
      <c r="N347" s="204"/>
      <c r="O347" s="205"/>
      <c r="P347" s="24"/>
      <c r="Q347" s="24"/>
    </row>
    <row r="348" spans="1:17" x14ac:dyDescent="0.25">
      <c r="B348" s="105"/>
      <c r="C348" s="79"/>
      <c r="L348" s="206"/>
      <c r="M348" s="207"/>
      <c r="N348" s="207"/>
      <c r="O348" s="208"/>
      <c r="P348" s="48">
        <f>SUM(P332:P347)</f>
        <v>240</v>
      </c>
      <c r="Q348" s="24"/>
    </row>
    <row r="349" spans="1:17" x14ac:dyDescent="0.25">
      <c r="B349" s="24"/>
      <c r="C349" s="33"/>
    </row>
    <row r="350" spans="1:17" x14ac:dyDescent="0.25">
      <c r="B350" s="25" t="s">
        <v>33</v>
      </c>
      <c r="C350" s="164">
        <f>SUM(C337:C349)</f>
        <v>240</v>
      </c>
    </row>
    <row r="351" spans="1:17" x14ac:dyDescent="0.25">
      <c r="B351" s="23"/>
      <c r="C351" s="23"/>
    </row>
  </sheetData>
  <mergeCells count="51">
    <mergeCell ref="L347:O348"/>
    <mergeCell ref="F298:H298"/>
    <mergeCell ref="L315:O316"/>
    <mergeCell ref="B304:C304"/>
    <mergeCell ref="E309:G309"/>
    <mergeCell ref="E311:G312"/>
    <mergeCell ref="F325:H326"/>
    <mergeCell ref="F330:H330"/>
    <mergeCell ref="B336:C336"/>
    <mergeCell ref="E341:G341"/>
    <mergeCell ref="E343:G344"/>
    <mergeCell ref="E190:G190"/>
    <mergeCell ref="B216:C216"/>
    <mergeCell ref="E218:G218"/>
    <mergeCell ref="B286:C286"/>
    <mergeCell ref="E291:G291"/>
    <mergeCell ref="B270:C270"/>
    <mergeCell ref="E276:G276"/>
    <mergeCell ref="B204:C204"/>
    <mergeCell ref="E209:G209"/>
    <mergeCell ref="B251:C251"/>
    <mergeCell ref="E256:G256"/>
    <mergeCell ref="B237:C237"/>
    <mergeCell ref="E242:G242"/>
    <mergeCell ref="B225:C225"/>
    <mergeCell ref="E226:G226"/>
    <mergeCell ref="B8:C8"/>
    <mergeCell ref="E16:G16"/>
    <mergeCell ref="B26:C26"/>
    <mergeCell ref="E32:G32"/>
    <mergeCell ref="E79:G79"/>
    <mergeCell ref="B52:C52"/>
    <mergeCell ref="E55:G55"/>
    <mergeCell ref="B72:C72"/>
    <mergeCell ref="E45:G45"/>
    <mergeCell ref="E293:G294"/>
    <mergeCell ref="B171:C171"/>
    <mergeCell ref="B160:C160"/>
    <mergeCell ref="E164:G164"/>
    <mergeCell ref="B93:C93"/>
    <mergeCell ref="E96:G96"/>
    <mergeCell ref="E131:G131"/>
    <mergeCell ref="B105:C105"/>
    <mergeCell ref="E113:G113"/>
    <mergeCell ref="B149:C149"/>
    <mergeCell ref="E153:G153"/>
    <mergeCell ref="B138:C138"/>
    <mergeCell ref="E142:G142"/>
    <mergeCell ref="B127:C127"/>
    <mergeCell ref="E176:G176"/>
    <mergeCell ref="B185:C185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60"/>
  <sheetViews>
    <sheetView tabSelected="1" topLeftCell="A172" zoomScaleNormal="100" workbookViewId="0">
      <selection activeCell="N11" sqref="N11"/>
    </sheetView>
  </sheetViews>
  <sheetFormatPr baseColWidth="10" defaultRowHeight="15" x14ac:dyDescent="0.25"/>
  <cols>
    <col min="1" max="1" width="10.140625" customWidth="1"/>
    <col min="2" max="2" width="18.140625" customWidth="1"/>
    <col min="6" max="6" width="12.140625" customWidth="1"/>
    <col min="7" max="7" width="9.7109375" customWidth="1"/>
    <col min="8" max="8" width="10.7109375" customWidth="1"/>
    <col min="9" max="9" width="11.140625" customWidth="1"/>
    <col min="10" max="10" width="11.28515625" customWidth="1"/>
    <col min="11" max="11" width="8.7109375" customWidth="1"/>
    <col min="12" max="12" width="11.42578125" customWidth="1"/>
    <col min="16" max="16" width="11.85546875" bestFit="1" customWidth="1"/>
  </cols>
  <sheetData>
    <row r="1" spans="1:19" ht="16.5" customHeight="1" thickBot="1" x14ac:dyDescent="0.3">
      <c r="A1" t="s">
        <v>55</v>
      </c>
      <c r="J1" s="1" t="s">
        <v>3</v>
      </c>
      <c r="K1" s="2" t="s">
        <v>4</v>
      </c>
      <c r="L1" s="3" t="s">
        <v>5</v>
      </c>
      <c r="M1" s="6" t="s">
        <v>10</v>
      </c>
    </row>
    <row r="2" spans="1:19" x14ac:dyDescent="0.25">
      <c r="B2" s="26" t="s">
        <v>2</v>
      </c>
      <c r="C2" s="29">
        <f>H12</f>
        <v>1045</v>
      </c>
      <c r="E2" s="24" t="s">
        <v>3</v>
      </c>
      <c r="F2" s="24" t="s">
        <v>36</v>
      </c>
      <c r="G2" s="24" t="s">
        <v>37</v>
      </c>
      <c r="H2" s="24" t="s">
        <v>38</v>
      </c>
      <c r="J2" s="7">
        <v>44702</v>
      </c>
      <c r="K2" s="8" t="s">
        <v>74</v>
      </c>
      <c r="L2" s="9" t="s">
        <v>16</v>
      </c>
      <c r="M2" s="13">
        <v>118.8</v>
      </c>
    </row>
    <row r="3" spans="1:19" x14ac:dyDescent="0.25">
      <c r="B3" t="s">
        <v>20</v>
      </c>
      <c r="C3" s="30">
        <f>C2*0.04</f>
        <v>41.800000000000004</v>
      </c>
      <c r="E3" s="32">
        <v>44657</v>
      </c>
      <c r="F3" s="24" t="s">
        <v>53</v>
      </c>
      <c r="G3" s="24" t="s">
        <v>42</v>
      </c>
      <c r="H3" s="33">
        <v>130</v>
      </c>
      <c r="J3" s="14">
        <v>44704</v>
      </c>
      <c r="K3" s="15" t="s">
        <v>11</v>
      </c>
      <c r="L3" s="16" t="s">
        <v>12</v>
      </c>
      <c r="M3" s="20">
        <v>148.5</v>
      </c>
    </row>
    <row r="4" spans="1:19" x14ac:dyDescent="0.25">
      <c r="B4" s="26" t="s">
        <v>21</v>
      </c>
      <c r="C4" s="29">
        <f>C2-C3</f>
        <v>1003.2</v>
      </c>
      <c r="E4" s="32">
        <v>44656</v>
      </c>
      <c r="F4" s="24" t="s">
        <v>54</v>
      </c>
      <c r="G4" s="24" t="s">
        <v>42</v>
      </c>
      <c r="H4" s="33">
        <v>200</v>
      </c>
      <c r="J4" s="14">
        <v>44708</v>
      </c>
      <c r="K4" s="15" t="s">
        <v>74</v>
      </c>
      <c r="L4" s="16" t="s">
        <v>16</v>
      </c>
      <c r="M4" s="20">
        <v>173.25</v>
      </c>
    </row>
    <row r="5" spans="1:19" x14ac:dyDescent="0.25">
      <c r="B5" t="s">
        <v>22</v>
      </c>
      <c r="C5" s="30">
        <f>C12</f>
        <v>20</v>
      </c>
      <c r="E5" s="32">
        <v>44709</v>
      </c>
      <c r="F5" s="24" t="s">
        <v>43</v>
      </c>
      <c r="G5" s="24" t="s">
        <v>42</v>
      </c>
      <c r="H5" s="33">
        <v>170</v>
      </c>
      <c r="J5" s="14">
        <v>44712</v>
      </c>
      <c r="K5" s="15" t="s">
        <v>11</v>
      </c>
      <c r="L5" s="16" t="s">
        <v>77</v>
      </c>
      <c r="M5" s="20">
        <v>237.6</v>
      </c>
    </row>
    <row r="6" spans="1:19" ht="15.75" thickBot="1" x14ac:dyDescent="0.3">
      <c r="B6" s="28" t="s">
        <v>34</v>
      </c>
      <c r="C6" s="31">
        <f>C4-C5</f>
        <v>983.2</v>
      </c>
      <c r="E6" s="32">
        <v>44693</v>
      </c>
      <c r="F6" s="24" t="s">
        <v>66</v>
      </c>
      <c r="G6" s="24" t="s">
        <v>67</v>
      </c>
      <c r="H6" s="33">
        <v>200</v>
      </c>
      <c r="J6" s="21"/>
      <c r="K6" s="15"/>
      <c r="L6" s="18"/>
      <c r="M6" s="22">
        <f>SUM(M2:M5)</f>
        <v>678.15</v>
      </c>
    </row>
    <row r="7" spans="1:19" ht="15.75" thickBot="1" x14ac:dyDescent="0.3">
      <c r="E7" s="32">
        <v>44721</v>
      </c>
      <c r="F7" s="24" t="s">
        <v>68</v>
      </c>
      <c r="G7" s="24" t="s">
        <v>69</v>
      </c>
      <c r="H7" s="33">
        <v>170</v>
      </c>
      <c r="M7" s="49"/>
    </row>
    <row r="8" spans="1:19" ht="16.5" customHeight="1" thickBot="1" x14ac:dyDescent="0.3">
      <c r="B8" s="196" t="s">
        <v>22</v>
      </c>
      <c r="C8" s="197"/>
      <c r="E8" s="32">
        <v>44704</v>
      </c>
      <c r="F8" s="24" t="s">
        <v>70</v>
      </c>
      <c r="G8" s="24" t="s">
        <v>69</v>
      </c>
      <c r="H8" s="33">
        <v>175</v>
      </c>
      <c r="J8" s="1" t="s">
        <v>3</v>
      </c>
      <c r="K8" s="2" t="s">
        <v>4</v>
      </c>
      <c r="L8" s="3" t="s">
        <v>5</v>
      </c>
      <c r="M8" s="6" t="s">
        <v>10</v>
      </c>
    </row>
    <row r="9" spans="1:19" x14ac:dyDescent="0.25">
      <c r="B9" s="24" t="s">
        <v>56</v>
      </c>
      <c r="C9" s="33"/>
      <c r="E9" s="24"/>
      <c r="F9" s="24"/>
      <c r="G9" s="24"/>
      <c r="H9" s="33"/>
      <c r="J9" s="32">
        <v>44711</v>
      </c>
      <c r="K9" s="24" t="s">
        <v>78</v>
      </c>
      <c r="L9" s="24" t="s">
        <v>79</v>
      </c>
      <c r="M9" s="25">
        <v>153.44999999999999</v>
      </c>
    </row>
    <row r="10" spans="1:19" x14ac:dyDescent="0.25">
      <c r="B10" s="24" t="s">
        <v>57</v>
      </c>
      <c r="C10" s="33">
        <v>10</v>
      </c>
      <c r="E10" s="24"/>
      <c r="F10" s="24"/>
      <c r="G10" s="24"/>
      <c r="H10" s="33"/>
    </row>
    <row r="11" spans="1:19" x14ac:dyDescent="0.25">
      <c r="B11" s="24" t="s">
        <v>58</v>
      </c>
      <c r="C11" s="33">
        <v>10</v>
      </c>
      <c r="E11" s="24"/>
      <c r="F11" s="24"/>
      <c r="G11" s="24"/>
      <c r="H11" s="33"/>
    </row>
    <row r="12" spans="1:19" x14ac:dyDescent="0.25">
      <c r="B12" s="25" t="s">
        <v>33</v>
      </c>
      <c r="C12" s="35">
        <f>SUM(C9:C11)</f>
        <v>20</v>
      </c>
      <c r="E12" s="190" t="s">
        <v>21</v>
      </c>
      <c r="F12" s="191"/>
      <c r="G12" s="192"/>
      <c r="H12" s="33">
        <f>SUM(H3:H11)</f>
        <v>1045</v>
      </c>
    </row>
    <row r="13" spans="1:19" x14ac:dyDescent="0.25">
      <c r="A13" s="59"/>
      <c r="B13" s="59"/>
      <c r="C13" s="50"/>
      <c r="D13" s="50"/>
      <c r="E13" s="50"/>
      <c r="F13" s="50"/>
      <c r="G13" s="50"/>
      <c r="H13" s="50"/>
      <c r="I13" s="50"/>
      <c r="J13" s="50"/>
      <c r="K13" s="50"/>
      <c r="L13" s="50"/>
    </row>
    <row r="14" spans="1:19" x14ac:dyDescent="0.25">
      <c r="A14" t="s">
        <v>123</v>
      </c>
    </row>
    <row r="15" spans="1:19" x14ac:dyDescent="0.25">
      <c r="B15" s="26" t="s">
        <v>2</v>
      </c>
      <c r="C15" s="29">
        <f>H23</f>
        <v>780</v>
      </c>
      <c r="E15" s="24" t="s">
        <v>3</v>
      </c>
      <c r="F15" s="24" t="s">
        <v>36</v>
      </c>
      <c r="G15" s="24" t="s">
        <v>37</v>
      </c>
      <c r="H15" s="24" t="s">
        <v>38</v>
      </c>
    </row>
    <row r="16" spans="1:19" x14ac:dyDescent="0.25">
      <c r="B16" t="s">
        <v>20</v>
      </c>
      <c r="C16" s="30">
        <f>C15*0.04</f>
        <v>31.2</v>
      </c>
      <c r="E16" s="32">
        <v>44691</v>
      </c>
      <c r="F16" s="24" t="s">
        <v>54</v>
      </c>
      <c r="G16" s="24" t="s">
        <v>42</v>
      </c>
      <c r="H16" s="33">
        <v>220</v>
      </c>
      <c r="M16" s="23"/>
      <c r="N16" s="23"/>
      <c r="O16" s="23"/>
      <c r="P16" s="23"/>
      <c r="Q16" s="23"/>
      <c r="R16" s="23"/>
      <c r="S16" s="23"/>
    </row>
    <row r="17" spans="1:19" x14ac:dyDescent="0.25">
      <c r="B17" s="26" t="s">
        <v>21</v>
      </c>
      <c r="C17" s="29">
        <f>C15-C16</f>
        <v>748.8</v>
      </c>
      <c r="E17" s="32">
        <v>44729</v>
      </c>
      <c r="F17" s="24" t="s">
        <v>43</v>
      </c>
      <c r="G17" s="24" t="s">
        <v>16</v>
      </c>
      <c r="H17" s="33">
        <v>210</v>
      </c>
      <c r="M17" s="23"/>
      <c r="N17" s="23"/>
      <c r="O17" s="23"/>
      <c r="P17" s="23"/>
      <c r="Q17" s="23"/>
      <c r="R17" s="23"/>
      <c r="S17" s="23"/>
    </row>
    <row r="18" spans="1:19" x14ac:dyDescent="0.25">
      <c r="B18" t="s">
        <v>22</v>
      </c>
      <c r="C18" s="30">
        <f>C23</f>
        <v>10</v>
      </c>
      <c r="E18" s="32">
        <v>44723</v>
      </c>
      <c r="F18" s="24" t="s">
        <v>39</v>
      </c>
      <c r="G18" s="24" t="s">
        <v>116</v>
      </c>
      <c r="H18" s="33">
        <v>350</v>
      </c>
    </row>
    <row r="19" spans="1:19" x14ac:dyDescent="0.25">
      <c r="B19" s="28" t="s">
        <v>34</v>
      </c>
      <c r="C19" s="31">
        <f>C17-C18</f>
        <v>738.8</v>
      </c>
      <c r="E19" s="32"/>
      <c r="F19" s="24"/>
      <c r="G19" s="24"/>
      <c r="H19" s="33"/>
    </row>
    <row r="20" spans="1:19" x14ac:dyDescent="0.25">
      <c r="E20" s="32"/>
      <c r="F20" s="24"/>
      <c r="G20" s="24"/>
      <c r="H20" s="33"/>
    </row>
    <row r="21" spans="1:19" x14ac:dyDescent="0.25">
      <c r="B21" s="196" t="s">
        <v>22</v>
      </c>
      <c r="C21" s="197"/>
      <c r="E21" s="32"/>
      <c r="F21" s="24"/>
      <c r="G21" s="24"/>
      <c r="H21" s="33"/>
    </row>
    <row r="22" spans="1:19" x14ac:dyDescent="0.25">
      <c r="B22" s="24" t="s">
        <v>124</v>
      </c>
      <c r="C22" s="33">
        <v>10</v>
      </c>
      <c r="E22" s="24"/>
      <c r="F22" s="24"/>
      <c r="G22" s="24"/>
      <c r="H22" s="33"/>
    </row>
    <row r="23" spans="1:19" x14ac:dyDescent="0.25">
      <c r="B23" s="25" t="s">
        <v>33</v>
      </c>
      <c r="C23" s="35">
        <f>SUM(C22:C22)</f>
        <v>10</v>
      </c>
      <c r="E23" s="190" t="s">
        <v>21</v>
      </c>
      <c r="F23" s="191"/>
      <c r="G23" s="192"/>
      <c r="H23" s="33">
        <f>SUM(H16:H22)</f>
        <v>780</v>
      </c>
    </row>
    <row r="24" spans="1:19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</row>
    <row r="25" spans="1:19" x14ac:dyDescent="0.25">
      <c r="A25" t="s">
        <v>153</v>
      </c>
    </row>
    <row r="26" spans="1:19" x14ac:dyDescent="0.25">
      <c r="B26" s="26" t="s">
        <v>2</v>
      </c>
      <c r="C26" s="29">
        <f>I34</f>
        <v>1221.73</v>
      </c>
      <c r="E26" s="24" t="s">
        <v>3</v>
      </c>
      <c r="F26" s="24" t="s">
        <v>36</v>
      </c>
      <c r="G26" s="24" t="s">
        <v>37</v>
      </c>
      <c r="H26" s="24" t="s">
        <v>38</v>
      </c>
      <c r="I26" s="24" t="s">
        <v>38</v>
      </c>
    </row>
    <row r="27" spans="1:19" x14ac:dyDescent="0.25">
      <c r="B27" s="26" t="s">
        <v>21</v>
      </c>
      <c r="C27" s="29">
        <f>C26</f>
        <v>1221.73</v>
      </c>
      <c r="E27" s="32">
        <v>44748</v>
      </c>
      <c r="F27" s="24" t="s">
        <v>62</v>
      </c>
      <c r="G27" s="24" t="s">
        <v>42</v>
      </c>
      <c r="H27" s="33">
        <v>150</v>
      </c>
      <c r="I27" s="33">
        <v>150</v>
      </c>
    </row>
    <row r="28" spans="1:19" x14ac:dyDescent="0.25">
      <c r="B28" t="s">
        <v>22</v>
      </c>
      <c r="C28" s="30">
        <f>C34</f>
        <v>0</v>
      </c>
      <c r="E28" s="32">
        <v>44741</v>
      </c>
      <c r="F28" s="24" t="s">
        <v>62</v>
      </c>
      <c r="G28" s="24" t="s">
        <v>42</v>
      </c>
      <c r="H28" s="33">
        <v>150</v>
      </c>
      <c r="I28" s="33">
        <v>150</v>
      </c>
    </row>
    <row r="29" spans="1:19" x14ac:dyDescent="0.25">
      <c r="B29" s="28" t="s">
        <v>34</v>
      </c>
      <c r="C29" s="31">
        <f>C27-C28</f>
        <v>1221.73</v>
      </c>
      <c r="E29" s="32">
        <v>44734</v>
      </c>
      <c r="F29" s="24" t="s">
        <v>43</v>
      </c>
      <c r="G29" s="24" t="s">
        <v>42</v>
      </c>
      <c r="H29" s="33">
        <v>170</v>
      </c>
      <c r="I29" s="33">
        <f>H29*0.96</f>
        <v>163.19999999999999</v>
      </c>
    </row>
    <row r="30" spans="1:19" x14ac:dyDescent="0.25">
      <c r="E30" s="32">
        <v>44737</v>
      </c>
      <c r="F30" s="24" t="s">
        <v>43</v>
      </c>
      <c r="G30" s="24" t="s">
        <v>42</v>
      </c>
      <c r="H30" s="33">
        <v>170</v>
      </c>
      <c r="I30" s="33">
        <f t="shared" ref="I30:I31" si="0">H30*0.96</f>
        <v>163.19999999999999</v>
      </c>
    </row>
    <row r="31" spans="1:19" x14ac:dyDescent="0.25">
      <c r="E31" s="32">
        <v>44752</v>
      </c>
      <c r="F31" s="24" t="s">
        <v>43</v>
      </c>
      <c r="G31" s="24" t="s">
        <v>42</v>
      </c>
      <c r="H31" s="33">
        <v>170</v>
      </c>
      <c r="I31" s="33">
        <f t="shared" si="0"/>
        <v>163.19999999999999</v>
      </c>
    </row>
    <row r="32" spans="1:19" x14ac:dyDescent="0.25">
      <c r="B32" s="196" t="s">
        <v>22</v>
      </c>
      <c r="C32" s="197"/>
      <c r="E32" s="32" t="s">
        <v>152</v>
      </c>
      <c r="F32" s="24"/>
      <c r="G32" s="24"/>
      <c r="H32" s="33"/>
      <c r="I32" s="70">
        <v>432.13</v>
      </c>
    </row>
    <row r="33" spans="1:11" x14ac:dyDescent="0.25">
      <c r="B33" s="24"/>
      <c r="C33" s="33"/>
      <c r="E33" s="24"/>
      <c r="F33" s="24"/>
      <c r="G33" s="24"/>
      <c r="H33" s="33"/>
      <c r="I33" s="33"/>
    </row>
    <row r="34" spans="1:11" x14ac:dyDescent="0.25">
      <c r="B34" s="72" t="s">
        <v>33</v>
      </c>
      <c r="C34" s="73">
        <f>SUM(C33:C33)</f>
        <v>0</v>
      </c>
      <c r="E34" s="203" t="s">
        <v>21</v>
      </c>
      <c r="F34" s="204"/>
      <c r="G34" s="205"/>
      <c r="H34" s="74">
        <f>SUM(H27:H33)</f>
        <v>810</v>
      </c>
      <c r="I34" s="74">
        <f>SUM(I27:I33)</f>
        <v>1221.73</v>
      </c>
    </row>
    <row r="35" spans="1:11" s="23" customFormat="1" x14ac:dyDescent="0.25">
      <c r="C35" s="47"/>
      <c r="E35" s="75"/>
      <c r="F35" s="75"/>
      <c r="G35" s="75"/>
      <c r="H35" s="47"/>
      <c r="I35" s="47"/>
    </row>
    <row r="36" spans="1:11" ht="11.25" customHeight="1" x14ac:dyDescent="0.25">
      <c r="B36" s="14">
        <v>44718</v>
      </c>
      <c r="C36" s="15" t="s">
        <v>11</v>
      </c>
      <c r="D36" s="16" t="s">
        <v>12</v>
      </c>
      <c r="E36" s="17">
        <v>833031741</v>
      </c>
      <c r="F36" s="18" t="s">
        <v>75</v>
      </c>
      <c r="G36" s="18" t="s">
        <v>76</v>
      </c>
      <c r="H36" s="19">
        <v>150</v>
      </c>
      <c r="I36" s="68">
        <v>148.5</v>
      </c>
    </row>
    <row r="37" spans="1:11" ht="12" customHeight="1" x14ac:dyDescent="0.25">
      <c r="B37" s="14">
        <v>44719</v>
      </c>
      <c r="C37" s="15" t="s">
        <v>11</v>
      </c>
      <c r="D37" s="16" t="s">
        <v>12</v>
      </c>
      <c r="E37" s="17">
        <v>833031751</v>
      </c>
      <c r="F37" s="18" t="s">
        <v>75</v>
      </c>
      <c r="G37" s="18" t="s">
        <v>76</v>
      </c>
      <c r="H37" s="19">
        <v>150</v>
      </c>
      <c r="I37" s="68">
        <v>148.5</v>
      </c>
    </row>
    <row r="38" spans="1:11" ht="11.25" customHeight="1" x14ac:dyDescent="0.25">
      <c r="B38" s="14">
        <v>44727</v>
      </c>
      <c r="C38" s="15" t="s">
        <v>11</v>
      </c>
      <c r="D38" s="16" t="s">
        <v>15</v>
      </c>
      <c r="E38" s="17">
        <v>833031831</v>
      </c>
      <c r="F38" s="18" t="s">
        <v>75</v>
      </c>
      <c r="G38" s="18" t="s">
        <v>76</v>
      </c>
      <c r="H38" s="19">
        <v>150</v>
      </c>
      <c r="I38" s="68">
        <v>148.5</v>
      </c>
    </row>
    <row r="39" spans="1:11" x14ac:dyDescent="0.25">
      <c r="I39" s="69">
        <f>SUM(I36:I38)</f>
        <v>445.5</v>
      </c>
    </row>
    <row r="40" spans="1:11" ht="12.75" customHeight="1" x14ac:dyDescent="0.25">
      <c r="A40" t="s">
        <v>126</v>
      </c>
      <c r="C40" s="60" t="s">
        <v>76</v>
      </c>
      <c r="D40" s="60"/>
      <c r="E40" t="s">
        <v>127</v>
      </c>
      <c r="I40" s="71">
        <v>432.13</v>
      </c>
    </row>
    <row r="42" spans="1:11" x14ac:dyDescent="0.2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</row>
    <row r="43" spans="1:11" ht="12.75" customHeight="1" x14ac:dyDescent="0.25">
      <c r="A43" t="s">
        <v>160</v>
      </c>
    </row>
    <row r="44" spans="1:11" ht="16.5" customHeight="1" x14ac:dyDescent="0.25">
      <c r="B44" s="26" t="s">
        <v>2</v>
      </c>
      <c r="C44" s="29">
        <f>I50</f>
        <v>1161.7399999999998</v>
      </c>
      <c r="E44" s="24" t="s">
        <v>3</v>
      </c>
      <c r="F44" s="24" t="s">
        <v>36</v>
      </c>
      <c r="G44" s="24" t="s">
        <v>37</v>
      </c>
      <c r="H44" s="24" t="s">
        <v>38</v>
      </c>
      <c r="I44" s="24" t="s">
        <v>38</v>
      </c>
    </row>
    <row r="45" spans="1:11" ht="14.25" customHeight="1" x14ac:dyDescent="0.25">
      <c r="B45" s="26" t="s">
        <v>21</v>
      </c>
      <c r="C45" s="29">
        <f>C44</f>
        <v>1161.7399999999998</v>
      </c>
      <c r="E45" s="32">
        <v>44740</v>
      </c>
      <c r="F45" s="24" t="s">
        <v>70</v>
      </c>
      <c r="G45" s="24" t="s">
        <v>69</v>
      </c>
      <c r="H45" s="33">
        <v>175</v>
      </c>
      <c r="I45" s="33">
        <f>H45*0.96</f>
        <v>168</v>
      </c>
    </row>
    <row r="46" spans="1:11" ht="15.75" customHeight="1" x14ac:dyDescent="0.25">
      <c r="B46" t="s">
        <v>22</v>
      </c>
      <c r="C46" s="30">
        <f>C56</f>
        <v>183.32999999999998</v>
      </c>
      <c r="E46" s="32">
        <v>44726</v>
      </c>
      <c r="F46" s="24" t="s">
        <v>72</v>
      </c>
      <c r="G46" s="24" t="s">
        <v>16</v>
      </c>
      <c r="H46" s="33">
        <v>180</v>
      </c>
      <c r="I46" s="33">
        <f t="shared" ref="I46:I48" si="1">H46*0.96</f>
        <v>172.79999999999998</v>
      </c>
    </row>
    <row r="47" spans="1:11" x14ac:dyDescent="0.25">
      <c r="B47" s="28" t="s">
        <v>34</v>
      </c>
      <c r="C47" s="31">
        <f>C45-C46</f>
        <v>978.40999999999985</v>
      </c>
      <c r="E47" s="32">
        <v>44713</v>
      </c>
      <c r="F47" s="24" t="s">
        <v>54</v>
      </c>
      <c r="G47" s="24" t="s">
        <v>16</v>
      </c>
      <c r="H47" s="33">
        <v>200</v>
      </c>
      <c r="I47" s="33">
        <f t="shared" si="1"/>
        <v>192</v>
      </c>
    </row>
    <row r="48" spans="1:11" x14ac:dyDescent="0.25">
      <c r="E48" s="32">
        <v>44705</v>
      </c>
      <c r="F48" s="24" t="s">
        <v>168</v>
      </c>
      <c r="G48" s="24" t="s">
        <v>163</v>
      </c>
      <c r="H48" s="33">
        <v>180</v>
      </c>
      <c r="I48" s="33">
        <f t="shared" si="1"/>
        <v>172.79999999999998</v>
      </c>
    </row>
    <row r="49" spans="1:11" x14ac:dyDescent="0.25">
      <c r="E49" s="32" t="s">
        <v>200</v>
      </c>
      <c r="F49" s="24"/>
      <c r="G49" s="24"/>
      <c r="H49" s="33"/>
      <c r="I49" s="33">
        <v>456.14</v>
      </c>
    </row>
    <row r="50" spans="1:11" x14ac:dyDescent="0.25">
      <c r="B50" s="196" t="s">
        <v>22</v>
      </c>
      <c r="C50" s="197"/>
      <c r="E50" s="210" t="s">
        <v>21</v>
      </c>
      <c r="F50" s="210"/>
      <c r="G50" s="210"/>
      <c r="H50" s="33">
        <f>SUM(H45:H49)</f>
        <v>735</v>
      </c>
      <c r="I50" s="33">
        <f>SUM(I45:I49)</f>
        <v>1161.7399999999998</v>
      </c>
    </row>
    <row r="51" spans="1:11" ht="15.75" thickBot="1" x14ac:dyDescent="0.3">
      <c r="B51" s="51" t="s">
        <v>85</v>
      </c>
      <c r="C51" s="51">
        <v>50</v>
      </c>
    </row>
    <row r="52" spans="1:11" ht="19.5" customHeight="1" thickBot="1" x14ac:dyDescent="0.3">
      <c r="B52" s="51" t="s">
        <v>169</v>
      </c>
      <c r="C52" s="51">
        <v>30</v>
      </c>
      <c r="D52" s="1" t="s">
        <v>198</v>
      </c>
      <c r="E52" s="2" t="s">
        <v>4</v>
      </c>
      <c r="F52" s="3" t="s">
        <v>5</v>
      </c>
      <c r="G52" s="4" t="s">
        <v>6</v>
      </c>
      <c r="H52" s="5" t="s">
        <v>7</v>
      </c>
      <c r="I52" s="5" t="s">
        <v>8</v>
      </c>
      <c r="J52" s="6" t="s">
        <v>9</v>
      </c>
      <c r="K52" s="6" t="s">
        <v>10</v>
      </c>
    </row>
    <row r="53" spans="1:11" x14ac:dyDescent="0.25">
      <c r="B53" s="51" t="s">
        <v>170</v>
      </c>
      <c r="C53" s="51">
        <v>30</v>
      </c>
      <c r="D53" s="7">
        <v>44736</v>
      </c>
      <c r="E53" s="8" t="s">
        <v>11</v>
      </c>
      <c r="F53" s="9" t="s">
        <v>12</v>
      </c>
      <c r="G53" s="10">
        <v>833031911</v>
      </c>
      <c r="H53" s="11" t="s">
        <v>75</v>
      </c>
      <c r="I53" s="11" t="s">
        <v>76</v>
      </c>
      <c r="J53" s="12">
        <v>150</v>
      </c>
      <c r="K53" s="13">
        <v>148.5</v>
      </c>
    </row>
    <row r="54" spans="1:11" x14ac:dyDescent="0.25">
      <c r="B54" s="91" t="s">
        <v>201</v>
      </c>
      <c r="C54" s="51">
        <v>68.33</v>
      </c>
      <c r="D54" s="14">
        <v>44733</v>
      </c>
      <c r="E54" s="15" t="s">
        <v>11</v>
      </c>
      <c r="F54" s="16" t="s">
        <v>16</v>
      </c>
      <c r="G54" s="17">
        <v>833031864</v>
      </c>
      <c r="H54" s="18" t="s">
        <v>75</v>
      </c>
      <c r="I54" s="18" t="s">
        <v>76</v>
      </c>
      <c r="J54" s="19">
        <v>175</v>
      </c>
      <c r="K54" s="20">
        <v>173.25</v>
      </c>
    </row>
    <row r="55" spans="1:11" x14ac:dyDescent="0.25">
      <c r="B55" s="24" t="s">
        <v>193</v>
      </c>
      <c r="C55" s="33">
        <v>5</v>
      </c>
      <c r="D55" s="14">
        <v>44739</v>
      </c>
      <c r="E55" s="15" t="s">
        <v>11</v>
      </c>
      <c r="F55" s="16" t="s">
        <v>15</v>
      </c>
      <c r="G55" s="17">
        <v>833031921</v>
      </c>
      <c r="H55" s="18" t="s">
        <v>75</v>
      </c>
      <c r="I55" s="18" t="s">
        <v>76</v>
      </c>
      <c r="J55" s="19">
        <v>150</v>
      </c>
      <c r="K55" s="20">
        <v>148.5</v>
      </c>
    </row>
    <row r="56" spans="1:11" ht="15.75" thickBot="1" x14ac:dyDescent="0.3">
      <c r="B56" s="72" t="s">
        <v>33</v>
      </c>
      <c r="C56" s="73">
        <f>SUM(C51:C55)</f>
        <v>183.32999999999998</v>
      </c>
      <c r="D56" s="90"/>
      <c r="E56" s="90"/>
      <c r="F56" s="90"/>
      <c r="G56" s="90"/>
      <c r="H56" s="90"/>
      <c r="I56" s="90"/>
      <c r="J56" s="90"/>
      <c r="K56" s="22">
        <f>SUM(K53:K55)</f>
        <v>470.25</v>
      </c>
    </row>
    <row r="57" spans="1:11" x14ac:dyDescent="0.25">
      <c r="B57" t="s">
        <v>202</v>
      </c>
      <c r="J57" t="s">
        <v>199</v>
      </c>
      <c r="K57" s="49">
        <v>456.14</v>
      </c>
    </row>
    <row r="58" spans="1:11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</row>
    <row r="59" spans="1:11" x14ac:dyDescent="0.25">
      <c r="A59" t="s">
        <v>219</v>
      </c>
    </row>
    <row r="60" spans="1:11" x14ac:dyDescent="0.25">
      <c r="B60" s="26" t="s">
        <v>2</v>
      </c>
      <c r="C60" s="29">
        <f>I67</f>
        <v>918.13</v>
      </c>
      <c r="E60" s="24" t="s">
        <v>3</v>
      </c>
      <c r="F60" s="24" t="s">
        <v>36</v>
      </c>
      <c r="G60" s="24" t="s">
        <v>37</v>
      </c>
      <c r="H60" s="24" t="s">
        <v>38</v>
      </c>
      <c r="I60" s="24" t="s">
        <v>38</v>
      </c>
    </row>
    <row r="61" spans="1:11" x14ac:dyDescent="0.25">
      <c r="B61" s="26" t="s">
        <v>21</v>
      </c>
      <c r="C61" s="29">
        <f>C60</f>
        <v>918.13</v>
      </c>
      <c r="E61" s="32">
        <v>44768</v>
      </c>
      <c r="F61" s="24" t="s">
        <v>41</v>
      </c>
      <c r="G61" s="24" t="s">
        <v>42</v>
      </c>
      <c r="H61" s="33">
        <v>150</v>
      </c>
      <c r="I61" s="33">
        <v>150</v>
      </c>
    </row>
    <row r="62" spans="1:11" x14ac:dyDescent="0.25">
      <c r="B62" t="s">
        <v>22</v>
      </c>
      <c r="C62" s="30">
        <f>C70</f>
        <v>133.69</v>
      </c>
      <c r="E62" s="32">
        <v>44728</v>
      </c>
      <c r="F62" s="24" t="s">
        <v>128</v>
      </c>
      <c r="G62" s="24" t="s">
        <v>136</v>
      </c>
      <c r="H62" s="33">
        <v>175</v>
      </c>
      <c r="I62" s="33">
        <f>H62*0.96</f>
        <v>168</v>
      </c>
    </row>
    <row r="63" spans="1:11" x14ac:dyDescent="0.25">
      <c r="B63" s="28" t="s">
        <v>34</v>
      </c>
      <c r="C63" s="31">
        <f>C61-C62</f>
        <v>784.44</v>
      </c>
      <c r="E63" s="32">
        <v>44735</v>
      </c>
      <c r="F63" s="24" t="s">
        <v>128</v>
      </c>
      <c r="G63" s="24" t="s">
        <v>42</v>
      </c>
      <c r="H63" s="33">
        <v>175</v>
      </c>
      <c r="I63" s="33">
        <f>H63*0.96</f>
        <v>168</v>
      </c>
    </row>
    <row r="64" spans="1:11" x14ac:dyDescent="0.25">
      <c r="E64" s="32" t="s">
        <v>218</v>
      </c>
      <c r="F64" s="24"/>
      <c r="G64" s="24"/>
      <c r="H64" s="33"/>
      <c r="I64" s="33">
        <v>432.13</v>
      </c>
    </row>
    <row r="65" spans="1:11" x14ac:dyDescent="0.25">
      <c r="E65" s="32"/>
      <c r="F65" s="24"/>
      <c r="G65" s="24"/>
      <c r="H65" s="33"/>
      <c r="I65" s="33"/>
    </row>
    <row r="66" spans="1:11" x14ac:dyDescent="0.25">
      <c r="E66" s="32"/>
      <c r="F66" s="24"/>
      <c r="G66" s="24"/>
      <c r="H66" s="33"/>
      <c r="I66" s="33"/>
    </row>
    <row r="67" spans="1:11" x14ac:dyDescent="0.25">
      <c r="B67" s="196" t="s">
        <v>22</v>
      </c>
      <c r="C67" s="197"/>
      <c r="E67" s="210" t="s">
        <v>21</v>
      </c>
      <c r="F67" s="210"/>
      <c r="G67" s="210"/>
      <c r="H67" s="33">
        <f>SUM(H61:H66)</f>
        <v>500</v>
      </c>
      <c r="I67" s="33">
        <f>SUM(I61:I66)</f>
        <v>918.13</v>
      </c>
    </row>
    <row r="68" spans="1:11" ht="13.5" customHeight="1" thickBot="1" x14ac:dyDescent="0.3">
      <c r="B68" s="51" t="s">
        <v>171</v>
      </c>
      <c r="C68" s="51">
        <v>83.69</v>
      </c>
    </row>
    <row r="69" spans="1:11" ht="13.5" customHeight="1" thickBot="1" x14ac:dyDescent="0.3">
      <c r="B69" s="24" t="s">
        <v>197</v>
      </c>
      <c r="C69" s="33">
        <v>50</v>
      </c>
      <c r="D69" s="1" t="s">
        <v>3</v>
      </c>
      <c r="E69" s="2" t="s">
        <v>4</v>
      </c>
      <c r="F69" s="3" t="s">
        <v>5</v>
      </c>
      <c r="G69" s="4" t="s">
        <v>6</v>
      </c>
      <c r="H69" s="5" t="s">
        <v>7</v>
      </c>
      <c r="I69" s="5" t="s">
        <v>8</v>
      </c>
      <c r="J69" s="6" t="s">
        <v>9</v>
      </c>
      <c r="K69" s="6" t="s">
        <v>10</v>
      </c>
    </row>
    <row r="70" spans="1:11" x14ac:dyDescent="0.25">
      <c r="B70" s="25" t="s">
        <v>33</v>
      </c>
      <c r="C70" s="35">
        <f>SUM(C68:C69)</f>
        <v>133.69</v>
      </c>
      <c r="D70" s="7">
        <v>44753</v>
      </c>
      <c r="E70" s="8" t="s">
        <v>11</v>
      </c>
      <c r="F70" s="9" t="s">
        <v>15</v>
      </c>
      <c r="G70" s="10">
        <v>833032059</v>
      </c>
      <c r="H70" s="11" t="s">
        <v>75</v>
      </c>
      <c r="I70" s="11" t="s">
        <v>76</v>
      </c>
      <c r="J70" s="12">
        <v>150</v>
      </c>
      <c r="K70" s="13">
        <v>148.5</v>
      </c>
    </row>
    <row r="71" spans="1:11" x14ac:dyDescent="0.25">
      <c r="D71" s="14">
        <v>44755</v>
      </c>
      <c r="E71" s="15" t="s">
        <v>11</v>
      </c>
      <c r="F71" s="16" t="s">
        <v>15</v>
      </c>
      <c r="G71" s="17">
        <v>833032094</v>
      </c>
      <c r="H71" s="18" t="s">
        <v>75</v>
      </c>
      <c r="I71" s="18" t="s">
        <v>76</v>
      </c>
      <c r="J71" s="19">
        <v>150</v>
      </c>
      <c r="K71" s="20">
        <v>148.5</v>
      </c>
    </row>
    <row r="72" spans="1:11" x14ac:dyDescent="0.25">
      <c r="D72" s="14">
        <v>44760</v>
      </c>
      <c r="E72" s="15" t="s">
        <v>11</v>
      </c>
      <c r="F72" s="16" t="s">
        <v>16</v>
      </c>
      <c r="G72" s="17">
        <v>833032124</v>
      </c>
      <c r="H72" s="18" t="s">
        <v>75</v>
      </c>
      <c r="I72" s="18" t="s">
        <v>76</v>
      </c>
      <c r="J72" s="19">
        <v>150</v>
      </c>
      <c r="K72" s="20">
        <v>148.5</v>
      </c>
    </row>
    <row r="73" spans="1:11" x14ac:dyDescent="0.25">
      <c r="E73" s="90"/>
      <c r="F73" s="90"/>
      <c r="G73" s="90"/>
      <c r="H73" s="90"/>
      <c r="I73" s="90"/>
      <c r="J73" s="90"/>
      <c r="K73">
        <f>SUM(K70:K72)</f>
        <v>445.5</v>
      </c>
    </row>
    <row r="74" spans="1:11" x14ac:dyDescent="0.25">
      <c r="A74" t="s">
        <v>126</v>
      </c>
      <c r="C74" s="60" t="s">
        <v>76</v>
      </c>
      <c r="D74" s="60"/>
      <c r="E74" t="s">
        <v>127</v>
      </c>
      <c r="J74" t="s">
        <v>199</v>
      </c>
      <c r="K74" t="s">
        <v>217</v>
      </c>
    </row>
    <row r="76" spans="1:11" x14ac:dyDescent="0.25">
      <c r="A76" t="s">
        <v>220</v>
      </c>
    </row>
    <row r="78" spans="1:11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</row>
    <row r="79" spans="1:11" x14ac:dyDescent="0.25">
      <c r="A79" s="61">
        <v>45505</v>
      </c>
    </row>
    <row r="80" spans="1:11" x14ac:dyDescent="0.25">
      <c r="B80" s="26" t="s">
        <v>2</v>
      </c>
      <c r="C80" s="29">
        <f>I89</f>
        <v>812.40000000000009</v>
      </c>
      <c r="E80" s="24" t="s">
        <v>3</v>
      </c>
      <c r="F80" s="24" t="s">
        <v>36</v>
      </c>
      <c r="G80" s="24" t="s">
        <v>37</v>
      </c>
      <c r="H80" s="24" t="s">
        <v>38</v>
      </c>
      <c r="I80" s="24" t="s">
        <v>38</v>
      </c>
    </row>
    <row r="81" spans="1:10" x14ac:dyDescent="0.25">
      <c r="B81" s="26" t="s">
        <v>21</v>
      </c>
      <c r="C81" s="29">
        <f>C80</f>
        <v>812.40000000000009</v>
      </c>
      <c r="E81" s="32">
        <v>44749</v>
      </c>
      <c r="F81" s="24" t="s">
        <v>70</v>
      </c>
      <c r="G81" s="24" t="s">
        <v>42</v>
      </c>
      <c r="H81" s="33">
        <v>175</v>
      </c>
      <c r="I81" s="33">
        <f>H81*0.96</f>
        <v>168</v>
      </c>
    </row>
    <row r="82" spans="1:10" x14ac:dyDescent="0.25">
      <c r="B82" t="s">
        <v>22</v>
      </c>
      <c r="C82" s="30">
        <f>C89</f>
        <v>95</v>
      </c>
      <c r="E82" s="32">
        <v>44755</v>
      </c>
      <c r="F82" s="24" t="s">
        <v>70</v>
      </c>
      <c r="G82" s="24" t="s">
        <v>69</v>
      </c>
      <c r="H82" s="33">
        <v>175</v>
      </c>
      <c r="I82" s="33">
        <f>H82*0.96</f>
        <v>168</v>
      </c>
    </row>
    <row r="83" spans="1:10" x14ac:dyDescent="0.25">
      <c r="B83" s="28" t="s">
        <v>34</v>
      </c>
      <c r="C83" s="31">
        <f>C81-C82</f>
        <v>717.40000000000009</v>
      </c>
      <c r="E83" s="32">
        <v>44767</v>
      </c>
      <c r="F83" s="24" t="s">
        <v>41</v>
      </c>
      <c r="G83" s="24" t="s">
        <v>42</v>
      </c>
      <c r="H83" s="33">
        <v>150</v>
      </c>
      <c r="I83" s="33">
        <v>150</v>
      </c>
    </row>
    <row r="84" spans="1:10" x14ac:dyDescent="0.25">
      <c r="E84" s="32">
        <v>44765</v>
      </c>
      <c r="F84" s="24" t="s">
        <v>43</v>
      </c>
      <c r="G84" s="24" t="s">
        <v>42</v>
      </c>
      <c r="H84" s="33">
        <v>170</v>
      </c>
      <c r="I84" s="33">
        <f>H84*0.96</f>
        <v>163.19999999999999</v>
      </c>
    </row>
    <row r="85" spans="1:10" x14ac:dyDescent="0.25">
      <c r="E85" s="32">
        <v>44720</v>
      </c>
      <c r="F85" s="24" t="s">
        <v>70</v>
      </c>
      <c r="G85" s="24" t="s">
        <v>137</v>
      </c>
      <c r="H85" s="33">
        <v>170</v>
      </c>
      <c r="I85" s="33">
        <f>H85*0.96</f>
        <v>163.19999999999999</v>
      </c>
    </row>
    <row r="86" spans="1:10" x14ac:dyDescent="0.25">
      <c r="B86" s="196" t="s">
        <v>22</v>
      </c>
      <c r="C86" s="197"/>
      <c r="E86" s="32"/>
      <c r="F86" s="24"/>
      <c r="G86" s="24"/>
      <c r="H86" s="33"/>
      <c r="I86" s="70"/>
    </row>
    <row r="87" spans="1:10" s="23" customFormat="1" x14ac:dyDescent="0.25">
      <c r="B87" s="51" t="s">
        <v>239</v>
      </c>
      <c r="C87" s="97">
        <v>50</v>
      </c>
      <c r="E87" s="98"/>
      <c r="F87" s="99"/>
      <c r="G87" s="99"/>
      <c r="H87" s="100"/>
      <c r="I87" s="101"/>
    </row>
    <row r="88" spans="1:10" x14ac:dyDescent="0.25">
      <c r="B88" s="24" t="s">
        <v>252</v>
      </c>
      <c r="C88" s="33">
        <v>45</v>
      </c>
      <c r="E88" s="24"/>
      <c r="F88" s="24"/>
      <c r="G88" s="24"/>
      <c r="H88" s="33"/>
      <c r="I88" s="33"/>
    </row>
    <row r="89" spans="1:10" x14ac:dyDescent="0.25">
      <c r="B89" s="72" t="s">
        <v>33</v>
      </c>
      <c r="C89" s="73">
        <f>SUM(C87+C88:C88)</f>
        <v>95</v>
      </c>
      <c r="E89" s="190" t="s">
        <v>21</v>
      </c>
      <c r="F89" s="191"/>
      <c r="G89" s="192"/>
      <c r="H89" s="33">
        <f>SUM(H81:H88)</f>
        <v>840</v>
      </c>
      <c r="I89" s="33">
        <f>SUM(I81:I88)</f>
        <v>812.40000000000009</v>
      </c>
    </row>
    <row r="90" spans="1:10" x14ac:dyDescent="0.25">
      <c r="A90" s="23"/>
      <c r="B90" s="23"/>
      <c r="C90" s="47"/>
      <c r="D90" s="23"/>
      <c r="E90" s="75"/>
      <c r="F90" s="75"/>
      <c r="G90" s="75"/>
      <c r="H90" s="47"/>
      <c r="I90" s="47"/>
      <c r="J90" s="23"/>
    </row>
    <row r="91" spans="1:10" x14ac:dyDescent="0.25">
      <c r="I91" s="69"/>
    </row>
    <row r="92" spans="1:10" x14ac:dyDescent="0.25">
      <c r="A92" t="s">
        <v>126</v>
      </c>
      <c r="C92" s="60" t="s">
        <v>76</v>
      </c>
      <c r="D92" s="60"/>
      <c r="E92" t="s">
        <v>127</v>
      </c>
      <c r="I92" s="71"/>
    </row>
    <row r="93" spans="1:10" x14ac:dyDescent="0.25">
      <c r="A93" s="95"/>
      <c r="B93" s="95"/>
      <c r="C93" s="95"/>
      <c r="D93" s="95"/>
      <c r="E93" s="95"/>
      <c r="F93" s="95"/>
      <c r="G93" s="95"/>
      <c r="H93" s="95"/>
      <c r="I93" s="95"/>
    </row>
    <row r="94" spans="1:10" x14ac:dyDescent="0.25">
      <c r="A94" s="61">
        <v>38596</v>
      </c>
    </row>
    <row r="95" spans="1:10" x14ac:dyDescent="0.25">
      <c r="B95" s="26" t="s">
        <v>2</v>
      </c>
      <c r="C95" s="29">
        <f>I102</f>
        <v>804.05</v>
      </c>
      <c r="E95" s="24" t="s">
        <v>3</v>
      </c>
      <c r="F95" s="24" t="s">
        <v>36</v>
      </c>
      <c r="G95" s="24" t="s">
        <v>37</v>
      </c>
      <c r="H95" s="24" t="s">
        <v>38</v>
      </c>
      <c r="I95" s="24" t="s">
        <v>38</v>
      </c>
    </row>
    <row r="96" spans="1:10" x14ac:dyDescent="0.25">
      <c r="B96" s="26" t="s">
        <v>21</v>
      </c>
      <c r="C96" s="29">
        <f>C95</f>
        <v>804.05</v>
      </c>
      <c r="E96" s="32">
        <v>44776</v>
      </c>
      <c r="F96" s="24" t="s">
        <v>179</v>
      </c>
      <c r="G96" s="24" t="s">
        <v>136</v>
      </c>
      <c r="H96" s="33">
        <v>180</v>
      </c>
      <c r="I96" s="33">
        <f>H96*0.96</f>
        <v>172.79999999999998</v>
      </c>
    </row>
    <row r="97" spans="1:9" x14ac:dyDescent="0.25">
      <c r="B97" t="s">
        <v>22</v>
      </c>
      <c r="C97" s="30">
        <f>C103</f>
        <v>781.01</v>
      </c>
      <c r="E97" s="32">
        <v>44769</v>
      </c>
      <c r="F97" s="24" t="s">
        <v>97</v>
      </c>
      <c r="G97" s="24" t="s">
        <v>136</v>
      </c>
      <c r="H97" s="33">
        <v>150</v>
      </c>
      <c r="I97" s="33">
        <v>150</v>
      </c>
    </row>
    <row r="98" spans="1:9" x14ac:dyDescent="0.25">
      <c r="B98" s="28" t="s">
        <v>34</v>
      </c>
      <c r="C98" s="31">
        <f>C96-C97</f>
        <v>23.039999999999964</v>
      </c>
      <c r="E98" s="32">
        <v>44789</v>
      </c>
      <c r="F98" s="24" t="s">
        <v>97</v>
      </c>
      <c r="G98" s="24" t="s">
        <v>137</v>
      </c>
      <c r="H98" s="33">
        <v>150</v>
      </c>
      <c r="I98" s="33">
        <v>150</v>
      </c>
    </row>
    <row r="99" spans="1:9" x14ac:dyDescent="0.25">
      <c r="B99" s="196" t="s">
        <v>22</v>
      </c>
      <c r="C99" s="197"/>
      <c r="E99" s="32">
        <v>44751</v>
      </c>
      <c r="F99" s="24" t="s">
        <v>268</v>
      </c>
      <c r="G99" s="24" t="s">
        <v>69</v>
      </c>
      <c r="H99" s="33">
        <v>170</v>
      </c>
      <c r="I99" s="33">
        <f>H99*0.96</f>
        <v>163.19999999999999</v>
      </c>
    </row>
    <row r="100" spans="1:9" x14ac:dyDescent="0.25">
      <c r="B100" s="51" t="s">
        <v>273</v>
      </c>
      <c r="C100" s="51">
        <v>15.05</v>
      </c>
      <c r="E100" s="32" t="s">
        <v>275</v>
      </c>
      <c r="F100" s="24"/>
      <c r="G100" s="24"/>
      <c r="H100" s="33"/>
      <c r="I100" s="33">
        <v>168.05</v>
      </c>
    </row>
    <row r="101" spans="1:9" x14ac:dyDescent="0.25">
      <c r="B101" s="51" t="s">
        <v>274</v>
      </c>
      <c r="C101" s="51">
        <v>45.96</v>
      </c>
      <c r="E101" s="32"/>
      <c r="F101" s="24"/>
      <c r="G101" s="24"/>
      <c r="H101" s="33"/>
      <c r="I101" s="70"/>
    </row>
    <row r="102" spans="1:9" x14ac:dyDescent="0.25">
      <c r="B102" s="51" t="s">
        <v>276</v>
      </c>
      <c r="C102" s="97">
        <v>720</v>
      </c>
      <c r="E102" s="190" t="s">
        <v>21</v>
      </c>
      <c r="F102" s="191"/>
      <c r="G102" s="192"/>
      <c r="H102" s="33">
        <f>SUM(H96:H101)</f>
        <v>650</v>
      </c>
      <c r="I102" s="33">
        <f>SUM(I96:I101)</f>
        <v>804.05</v>
      </c>
    </row>
    <row r="103" spans="1:9" x14ac:dyDescent="0.25">
      <c r="B103" s="72" t="s">
        <v>33</v>
      </c>
      <c r="C103" s="73">
        <f>SUM(C100:C102)</f>
        <v>781.01</v>
      </c>
      <c r="I103" s="69"/>
    </row>
    <row r="104" spans="1:9" x14ac:dyDescent="0.25">
      <c r="A104" s="95"/>
      <c r="B104" s="95"/>
      <c r="C104" s="95"/>
      <c r="D104" s="95"/>
      <c r="E104" s="95"/>
      <c r="F104" s="95"/>
      <c r="G104" s="95"/>
      <c r="H104" s="95"/>
      <c r="I104" s="110"/>
    </row>
    <row r="105" spans="1:9" x14ac:dyDescent="0.25">
      <c r="A105" s="116" t="s">
        <v>287</v>
      </c>
    </row>
    <row r="106" spans="1:9" x14ac:dyDescent="0.25">
      <c r="B106" s="26" t="s">
        <v>2</v>
      </c>
      <c r="C106" s="29">
        <f>I115</f>
        <v>644.45000000000005</v>
      </c>
      <c r="E106" s="24" t="s">
        <v>3</v>
      </c>
      <c r="F106" s="24" t="s">
        <v>36</v>
      </c>
      <c r="G106" s="24" t="s">
        <v>37</v>
      </c>
      <c r="H106" s="24" t="s">
        <v>38</v>
      </c>
      <c r="I106" s="24" t="s">
        <v>38</v>
      </c>
    </row>
    <row r="107" spans="1:9" x14ac:dyDescent="0.25">
      <c r="B107" s="26" t="s">
        <v>21</v>
      </c>
      <c r="C107" s="29">
        <f>C106</f>
        <v>644.45000000000005</v>
      </c>
      <c r="E107" s="32">
        <v>44782</v>
      </c>
      <c r="F107" s="24" t="s">
        <v>41</v>
      </c>
      <c r="G107" s="24" t="s">
        <v>69</v>
      </c>
      <c r="H107" s="33">
        <v>150</v>
      </c>
      <c r="I107" s="33">
        <v>150</v>
      </c>
    </row>
    <row r="108" spans="1:9" x14ac:dyDescent="0.25">
      <c r="B108" t="s">
        <v>22</v>
      </c>
      <c r="C108" s="30">
        <f>C116</f>
        <v>133.69</v>
      </c>
      <c r="E108" s="32">
        <v>44783</v>
      </c>
      <c r="F108" s="24" t="s">
        <v>43</v>
      </c>
      <c r="G108" s="24" t="s">
        <v>42</v>
      </c>
      <c r="H108" s="33">
        <v>170</v>
      </c>
      <c r="I108" s="33">
        <f>H108*0.96</f>
        <v>163.19999999999999</v>
      </c>
    </row>
    <row r="109" spans="1:9" x14ac:dyDescent="0.25">
      <c r="B109" s="28" t="s">
        <v>34</v>
      </c>
      <c r="C109" s="31">
        <f>C107-C108</f>
        <v>510.76000000000005</v>
      </c>
      <c r="E109" s="113" t="s">
        <v>285</v>
      </c>
      <c r="F109" s="114"/>
      <c r="G109" s="114"/>
      <c r="H109" s="33">
        <v>173.25</v>
      </c>
      <c r="I109" s="33">
        <v>168.05</v>
      </c>
    </row>
    <row r="110" spans="1:9" x14ac:dyDescent="0.25">
      <c r="B110" s="42"/>
      <c r="C110" s="115">
        <f>C109+23.04</f>
        <v>533.80000000000007</v>
      </c>
      <c r="E110" s="98">
        <v>44785</v>
      </c>
      <c r="F110" s="99" t="s">
        <v>43</v>
      </c>
      <c r="G110" s="99" t="s">
        <v>42</v>
      </c>
      <c r="H110" s="100">
        <v>170</v>
      </c>
      <c r="I110" s="100">
        <f>H110*0.96</f>
        <v>163.19999999999999</v>
      </c>
    </row>
    <row r="111" spans="1:9" s="23" customFormat="1" x14ac:dyDescent="0.25">
      <c r="B111" s="42"/>
      <c r="C111" s="43"/>
      <c r="E111" s="32"/>
      <c r="F111" s="24"/>
      <c r="G111" s="24"/>
      <c r="H111" s="33"/>
      <c r="I111" s="33"/>
    </row>
    <row r="112" spans="1:9" x14ac:dyDescent="0.25">
      <c r="B112" s="196" t="s">
        <v>22</v>
      </c>
      <c r="C112" s="197"/>
      <c r="E112" s="32"/>
      <c r="F112" s="24"/>
      <c r="G112" s="24"/>
      <c r="H112" s="33"/>
      <c r="I112" s="33"/>
    </row>
    <row r="113" spans="1:9" x14ac:dyDescent="0.25">
      <c r="B113" s="51" t="s">
        <v>239</v>
      </c>
      <c r="C113" s="51" t="s">
        <v>286</v>
      </c>
      <c r="E113" s="32"/>
      <c r="F113" s="24"/>
      <c r="G113" s="24"/>
      <c r="H113" s="33"/>
      <c r="I113" s="33"/>
    </row>
    <row r="114" spans="1:9" x14ac:dyDescent="0.25">
      <c r="B114" s="51" t="s">
        <v>254</v>
      </c>
      <c r="C114" s="51">
        <v>83.69</v>
      </c>
      <c r="E114" s="32"/>
      <c r="F114" s="24"/>
      <c r="G114" s="24"/>
      <c r="H114" s="33"/>
      <c r="I114" s="70"/>
    </row>
    <row r="115" spans="1:9" x14ac:dyDescent="0.25">
      <c r="B115" s="91" t="s">
        <v>269</v>
      </c>
      <c r="C115" s="97">
        <v>50</v>
      </c>
      <c r="E115" s="190" t="s">
        <v>21</v>
      </c>
      <c r="F115" s="191"/>
      <c r="G115" s="192"/>
      <c r="H115" s="33">
        <f>SUM(H107:H114)</f>
        <v>663.25</v>
      </c>
      <c r="I115" s="33">
        <f>SUM(I107:I114)</f>
        <v>644.45000000000005</v>
      </c>
    </row>
    <row r="116" spans="1:9" x14ac:dyDescent="0.25">
      <c r="B116" s="72" t="s">
        <v>33</v>
      </c>
      <c r="C116" s="73">
        <f>SUM(C113:C115)</f>
        <v>133.69</v>
      </c>
      <c r="F116" t="s">
        <v>299</v>
      </c>
      <c r="I116" s="69"/>
    </row>
    <row r="117" spans="1:9" x14ac:dyDescent="0.25">
      <c r="A117" s="95"/>
      <c r="B117" s="95"/>
      <c r="C117" s="95"/>
      <c r="D117" s="95"/>
      <c r="E117" s="95"/>
      <c r="F117" s="95"/>
      <c r="G117" s="95"/>
      <c r="H117" s="95"/>
      <c r="I117" s="95"/>
    </row>
    <row r="118" spans="1:9" x14ac:dyDescent="0.25">
      <c r="A118" s="116" t="s">
        <v>341</v>
      </c>
    </row>
    <row r="119" spans="1:9" x14ac:dyDescent="0.25">
      <c r="B119" s="26" t="s">
        <v>2</v>
      </c>
      <c r="C119" s="29">
        <f>I128</f>
        <v>1048.8</v>
      </c>
      <c r="E119" s="24" t="s">
        <v>3</v>
      </c>
      <c r="F119" s="24" t="s">
        <v>36</v>
      </c>
      <c r="G119" s="24" t="s">
        <v>37</v>
      </c>
      <c r="H119" s="24" t="s">
        <v>38</v>
      </c>
      <c r="I119" s="24" t="s">
        <v>38</v>
      </c>
    </row>
    <row r="120" spans="1:9" x14ac:dyDescent="0.25">
      <c r="B120" s="26" t="s">
        <v>21</v>
      </c>
      <c r="C120" s="29">
        <f>C119</f>
        <v>1048.8</v>
      </c>
      <c r="E120" s="32">
        <v>44820</v>
      </c>
      <c r="F120" s="24" t="s">
        <v>306</v>
      </c>
      <c r="G120" s="24" t="s">
        <v>129</v>
      </c>
      <c r="H120" s="33">
        <v>170</v>
      </c>
      <c r="I120" s="33">
        <f>H120*0.96</f>
        <v>163.19999999999999</v>
      </c>
    </row>
    <row r="121" spans="1:9" x14ac:dyDescent="0.25">
      <c r="B121" t="s">
        <v>22</v>
      </c>
      <c r="C121" s="30">
        <f>C129</f>
        <v>10</v>
      </c>
      <c r="E121" s="32">
        <v>44747</v>
      </c>
      <c r="F121" s="24" t="s">
        <v>54</v>
      </c>
      <c r="G121" s="24" t="s">
        <v>42</v>
      </c>
      <c r="H121" s="33">
        <v>220</v>
      </c>
      <c r="I121" s="33">
        <f>H121*0.96</f>
        <v>211.2</v>
      </c>
    </row>
    <row r="122" spans="1:9" x14ac:dyDescent="0.25">
      <c r="B122" s="28" t="s">
        <v>34</v>
      </c>
      <c r="C122" s="31">
        <f>C120-C121</f>
        <v>1038.8</v>
      </c>
      <c r="E122" s="113">
        <v>44750</v>
      </c>
      <c r="F122" s="114" t="s">
        <v>54</v>
      </c>
      <c r="G122" s="114" t="s">
        <v>42</v>
      </c>
      <c r="H122" s="33">
        <v>220</v>
      </c>
      <c r="I122" s="33">
        <f>H122*0.96</f>
        <v>211.2</v>
      </c>
    </row>
    <row r="123" spans="1:9" x14ac:dyDescent="0.25">
      <c r="B123" s="42"/>
      <c r="C123" s="29"/>
      <c r="E123" s="98">
        <v>44810</v>
      </c>
      <c r="F123" s="99" t="s">
        <v>41</v>
      </c>
      <c r="G123" s="99" t="s">
        <v>69</v>
      </c>
      <c r="H123" s="100">
        <v>150</v>
      </c>
      <c r="I123" s="100">
        <v>150</v>
      </c>
    </row>
    <row r="124" spans="1:9" x14ac:dyDescent="0.25">
      <c r="A124" s="23"/>
      <c r="B124" s="42"/>
      <c r="C124" s="43"/>
      <c r="D124" s="23"/>
      <c r="E124" s="32">
        <v>44803</v>
      </c>
      <c r="F124" s="24" t="s">
        <v>41</v>
      </c>
      <c r="G124" s="24" t="s">
        <v>69</v>
      </c>
      <c r="H124" s="33">
        <v>150</v>
      </c>
      <c r="I124" s="33">
        <v>150</v>
      </c>
    </row>
    <row r="125" spans="1:9" x14ac:dyDescent="0.25">
      <c r="B125" s="196" t="s">
        <v>22</v>
      </c>
      <c r="C125" s="197"/>
      <c r="E125" s="32">
        <v>44790</v>
      </c>
      <c r="F125" s="24" t="s">
        <v>179</v>
      </c>
      <c r="G125" s="24" t="s">
        <v>136</v>
      </c>
      <c r="H125" s="33">
        <v>170</v>
      </c>
      <c r="I125" s="33">
        <f>H125*0.96</f>
        <v>163.19999999999999</v>
      </c>
    </row>
    <row r="126" spans="1:9" x14ac:dyDescent="0.25">
      <c r="B126" s="88" t="s">
        <v>300</v>
      </c>
      <c r="C126" s="51">
        <v>10</v>
      </c>
      <c r="E126" s="32"/>
      <c r="F126" s="24"/>
      <c r="G126" s="24"/>
      <c r="H126" s="33"/>
      <c r="I126" s="33"/>
    </row>
    <row r="127" spans="1:9" x14ac:dyDescent="0.25">
      <c r="B127" s="51"/>
      <c r="C127" s="51"/>
      <c r="E127" s="32"/>
      <c r="F127" s="24"/>
      <c r="G127" s="24"/>
      <c r="H127" s="33"/>
      <c r="I127" s="70"/>
    </row>
    <row r="128" spans="1:9" x14ac:dyDescent="0.25">
      <c r="B128" s="91"/>
      <c r="C128" s="97"/>
      <c r="E128" s="190" t="s">
        <v>21</v>
      </c>
      <c r="F128" s="191"/>
      <c r="G128" s="192"/>
      <c r="H128" s="33">
        <f>SUM(H120:H127)</f>
        <v>1080</v>
      </c>
      <c r="I128" s="33">
        <f>SUM(I120:I127)</f>
        <v>1048.8</v>
      </c>
    </row>
    <row r="129" spans="1:9" x14ac:dyDescent="0.25">
      <c r="B129" s="72" t="s">
        <v>33</v>
      </c>
      <c r="C129" s="73">
        <f>SUM(C126:C128)</f>
        <v>10</v>
      </c>
      <c r="I129" s="69"/>
    </row>
    <row r="130" spans="1:9" x14ac:dyDescent="0.25">
      <c r="B130" t="s">
        <v>339</v>
      </c>
      <c r="E130" t="s">
        <v>340</v>
      </c>
      <c r="G130" t="s">
        <v>95</v>
      </c>
    </row>
    <row r="131" spans="1:9" x14ac:dyDescent="0.25">
      <c r="A131" s="95"/>
      <c r="B131" s="95"/>
      <c r="C131" s="95"/>
      <c r="D131" s="95"/>
      <c r="E131" s="95"/>
      <c r="F131" s="95"/>
      <c r="G131" s="95"/>
      <c r="H131" s="95"/>
      <c r="I131" s="95"/>
    </row>
    <row r="132" spans="1:9" x14ac:dyDescent="0.25">
      <c r="A132" s="116" t="s">
        <v>382</v>
      </c>
    </row>
    <row r="133" spans="1:9" x14ac:dyDescent="0.25">
      <c r="B133" s="26" t="s">
        <v>2</v>
      </c>
      <c r="C133" s="29">
        <f>I144</f>
        <v>1567.4899999999998</v>
      </c>
      <c r="E133" s="24" t="s">
        <v>3</v>
      </c>
      <c r="F133" s="24" t="s">
        <v>36</v>
      </c>
      <c r="G133" s="24" t="s">
        <v>37</v>
      </c>
      <c r="H133" s="24" t="s">
        <v>38</v>
      </c>
      <c r="I133" s="24" t="s">
        <v>38</v>
      </c>
    </row>
    <row r="134" spans="1:9" x14ac:dyDescent="0.25">
      <c r="B134" s="26" t="s">
        <v>21</v>
      </c>
      <c r="C134" s="29">
        <f>C133</f>
        <v>1567.4899999999998</v>
      </c>
      <c r="E134" s="32">
        <v>44799</v>
      </c>
      <c r="F134" s="24" t="s">
        <v>41</v>
      </c>
      <c r="G134" s="24" t="s">
        <v>42</v>
      </c>
      <c r="H134" s="33">
        <v>150</v>
      </c>
      <c r="I134" s="33">
        <v>150</v>
      </c>
    </row>
    <row r="135" spans="1:9" x14ac:dyDescent="0.25">
      <c r="B135" t="s">
        <v>22</v>
      </c>
      <c r="C135" s="30">
        <f>C145</f>
        <v>228.69</v>
      </c>
      <c r="E135" s="32">
        <v>44802</v>
      </c>
      <c r="F135" s="24" t="s">
        <v>41</v>
      </c>
      <c r="G135" s="24" t="s">
        <v>42</v>
      </c>
      <c r="H135" s="33">
        <v>150</v>
      </c>
      <c r="I135" s="33">
        <v>150</v>
      </c>
    </row>
    <row r="136" spans="1:9" x14ac:dyDescent="0.25">
      <c r="B136" s="28" t="s">
        <v>34</v>
      </c>
      <c r="C136" s="31">
        <f>C134-C135</f>
        <v>1338.7999999999997</v>
      </c>
      <c r="E136" s="113">
        <v>44718</v>
      </c>
      <c r="F136" s="114" t="s">
        <v>165</v>
      </c>
      <c r="G136" s="114" t="s">
        <v>16</v>
      </c>
      <c r="H136" s="33">
        <v>170</v>
      </c>
      <c r="I136" s="33">
        <f>H136*0.96</f>
        <v>163.19999999999999</v>
      </c>
    </row>
    <row r="137" spans="1:9" x14ac:dyDescent="0.25">
      <c r="B137" s="42"/>
      <c r="C137" s="29"/>
      <c r="E137" s="98">
        <v>44838</v>
      </c>
      <c r="F137" s="99" t="s">
        <v>363</v>
      </c>
      <c r="G137" s="99" t="s">
        <v>42</v>
      </c>
      <c r="H137" s="100">
        <v>160</v>
      </c>
      <c r="I137" s="33">
        <f>H137*0.96</f>
        <v>153.6</v>
      </c>
    </row>
    <row r="138" spans="1:9" x14ac:dyDescent="0.25">
      <c r="A138" s="23"/>
      <c r="B138" s="42"/>
      <c r="C138" s="43"/>
      <c r="D138" s="23"/>
      <c r="E138" s="32" t="s">
        <v>364</v>
      </c>
      <c r="F138" s="24"/>
      <c r="G138" s="24"/>
      <c r="H138" s="33">
        <v>445.5</v>
      </c>
      <c r="I138" s="33">
        <v>432.13</v>
      </c>
    </row>
    <row r="139" spans="1:9" x14ac:dyDescent="0.25">
      <c r="B139" s="196" t="s">
        <v>22</v>
      </c>
      <c r="C139" s="197"/>
      <c r="E139" s="32" t="s">
        <v>381</v>
      </c>
      <c r="F139" s="24"/>
      <c r="G139" s="24"/>
      <c r="H139" s="132">
        <v>534.6</v>
      </c>
      <c r="I139" s="33">
        <v>518.55999999999995</v>
      </c>
    </row>
    <row r="140" spans="1:9" x14ac:dyDescent="0.25">
      <c r="B140" s="88" t="s">
        <v>352</v>
      </c>
      <c r="C140" s="51">
        <v>50</v>
      </c>
      <c r="E140" s="32"/>
      <c r="F140" s="24"/>
      <c r="G140" s="24"/>
      <c r="H140" s="33"/>
      <c r="I140" s="33"/>
    </row>
    <row r="141" spans="1:9" x14ac:dyDescent="0.25">
      <c r="B141" s="91" t="s">
        <v>365</v>
      </c>
      <c r="C141" s="51">
        <v>50</v>
      </c>
      <c r="E141" s="32"/>
      <c r="F141" s="24"/>
      <c r="G141" s="24"/>
      <c r="H141" s="33"/>
      <c r="I141" s="70"/>
    </row>
    <row r="142" spans="1:9" x14ac:dyDescent="0.25">
      <c r="B142" s="91" t="s">
        <v>377</v>
      </c>
      <c r="C142" s="97">
        <v>15</v>
      </c>
      <c r="E142" s="129"/>
      <c r="F142" s="130"/>
      <c r="G142" s="131"/>
      <c r="H142" s="33"/>
      <c r="I142" s="70"/>
    </row>
    <row r="143" spans="1:9" x14ac:dyDescent="0.25">
      <c r="B143" s="91" t="s">
        <v>367</v>
      </c>
      <c r="C143" s="97">
        <v>83.69</v>
      </c>
      <c r="E143" s="129"/>
      <c r="F143" s="130"/>
      <c r="G143" s="131"/>
      <c r="H143" s="33"/>
      <c r="I143" s="70"/>
    </row>
    <row r="144" spans="1:9" x14ac:dyDescent="0.25">
      <c r="B144" s="91" t="s">
        <v>377</v>
      </c>
      <c r="C144" s="97">
        <v>30</v>
      </c>
      <c r="E144" s="190" t="s">
        <v>21</v>
      </c>
      <c r="F144" s="191"/>
      <c r="G144" s="192"/>
      <c r="H144" s="33">
        <f>SUM(H134:H141)</f>
        <v>1610.1</v>
      </c>
      <c r="I144" s="33">
        <f>SUM(I134:I141)</f>
        <v>1567.4899999999998</v>
      </c>
    </row>
    <row r="145" spans="1:10" x14ac:dyDescent="0.25">
      <c r="B145" s="72" t="s">
        <v>33</v>
      </c>
      <c r="C145" s="73">
        <f>SUM(C140:C144)</f>
        <v>228.69</v>
      </c>
      <c r="F145" t="s">
        <v>95</v>
      </c>
      <c r="I145" s="69"/>
    </row>
    <row r="146" spans="1:10" x14ac:dyDescent="0.25">
      <c r="B146" t="s">
        <v>339</v>
      </c>
      <c r="E146" t="s">
        <v>340</v>
      </c>
    </row>
    <row r="147" spans="1:10" x14ac:dyDescent="0.25">
      <c r="A147" s="95"/>
      <c r="B147" s="95"/>
      <c r="C147" s="95"/>
      <c r="D147" s="95"/>
      <c r="E147" s="95"/>
      <c r="F147" s="95"/>
      <c r="G147" s="95"/>
    </row>
    <row r="148" spans="1:10" x14ac:dyDescent="0.25">
      <c r="A148" s="116" t="s">
        <v>422</v>
      </c>
    </row>
    <row r="149" spans="1:10" x14ac:dyDescent="0.25">
      <c r="B149" s="26" t="s">
        <v>2</v>
      </c>
      <c r="C149" s="29">
        <f>I158</f>
        <v>1305.5999999999999</v>
      </c>
      <c r="E149" s="24" t="s">
        <v>3</v>
      </c>
      <c r="F149" s="24" t="s">
        <v>36</v>
      </c>
      <c r="G149" s="24" t="s">
        <v>37</v>
      </c>
      <c r="H149" s="24" t="s">
        <v>38</v>
      </c>
      <c r="I149" s="24" t="s">
        <v>38</v>
      </c>
    </row>
    <row r="150" spans="1:10" x14ac:dyDescent="0.25">
      <c r="B150" s="26" t="s">
        <v>21</v>
      </c>
      <c r="C150" s="29">
        <f>C149</f>
        <v>1305.5999999999999</v>
      </c>
      <c r="E150" s="32">
        <v>44823</v>
      </c>
      <c r="F150" s="24" t="s">
        <v>43</v>
      </c>
      <c r="G150" s="24" t="s">
        <v>80</v>
      </c>
      <c r="H150" s="33">
        <v>230</v>
      </c>
      <c r="I150" s="33">
        <f t="shared" ref="I150:I156" si="2">H150*0.96</f>
        <v>220.79999999999998</v>
      </c>
    </row>
    <row r="151" spans="1:10" x14ac:dyDescent="0.25">
      <c r="B151" t="s">
        <v>22</v>
      </c>
      <c r="C151" s="30">
        <f>C156</f>
        <v>0</v>
      </c>
      <c r="E151" s="32">
        <v>44827</v>
      </c>
      <c r="F151" s="24" t="s">
        <v>43</v>
      </c>
      <c r="G151" s="24" t="s">
        <v>16</v>
      </c>
      <c r="H151" s="33">
        <v>210</v>
      </c>
      <c r="I151" s="33">
        <f t="shared" si="2"/>
        <v>201.6</v>
      </c>
    </row>
    <row r="152" spans="1:10" x14ac:dyDescent="0.25">
      <c r="B152" s="28" t="s">
        <v>34</v>
      </c>
      <c r="C152" s="31">
        <f>C150-C151</f>
        <v>1305.5999999999999</v>
      </c>
      <c r="E152" s="113">
        <v>44818</v>
      </c>
      <c r="F152" s="114" t="s">
        <v>70</v>
      </c>
      <c r="G152" s="114" t="s">
        <v>418</v>
      </c>
      <c r="H152" s="33">
        <v>170</v>
      </c>
      <c r="I152" s="33">
        <f t="shared" si="2"/>
        <v>163.19999999999999</v>
      </c>
    </row>
    <row r="153" spans="1:10" x14ac:dyDescent="0.25">
      <c r="B153" s="42"/>
      <c r="C153" s="43"/>
      <c r="E153" s="98">
        <v>44816</v>
      </c>
      <c r="F153" s="99" t="s">
        <v>70</v>
      </c>
      <c r="G153" s="99" t="s">
        <v>69</v>
      </c>
      <c r="H153" s="33">
        <v>170</v>
      </c>
      <c r="I153" s="33">
        <f t="shared" si="2"/>
        <v>163.19999999999999</v>
      </c>
      <c r="J153" s="26" t="s">
        <v>95</v>
      </c>
    </row>
    <row r="154" spans="1:10" x14ac:dyDescent="0.25">
      <c r="A154" s="23"/>
      <c r="B154" s="196" t="s">
        <v>22</v>
      </c>
      <c r="C154" s="197"/>
      <c r="D154" s="23"/>
      <c r="E154" s="32">
        <v>44839</v>
      </c>
      <c r="F154" s="24" t="s">
        <v>43</v>
      </c>
      <c r="G154" s="24" t="s">
        <v>80</v>
      </c>
      <c r="H154" s="33">
        <v>230</v>
      </c>
      <c r="I154" s="33">
        <f t="shared" si="2"/>
        <v>220.79999999999998</v>
      </c>
    </row>
    <row r="155" spans="1:10" x14ac:dyDescent="0.25">
      <c r="B155" s="91"/>
      <c r="C155" s="97"/>
      <c r="E155" s="32">
        <v>44775</v>
      </c>
      <c r="F155" s="24" t="s">
        <v>421</v>
      </c>
      <c r="G155" s="24" t="s">
        <v>136</v>
      </c>
      <c r="H155" s="33">
        <v>220</v>
      </c>
      <c r="I155" s="33">
        <f t="shared" si="2"/>
        <v>211.2</v>
      </c>
    </row>
    <row r="156" spans="1:10" x14ac:dyDescent="0.25">
      <c r="B156" s="72" t="s">
        <v>33</v>
      </c>
      <c r="C156" s="73">
        <f>SUM(C155:C155)</f>
        <v>0</v>
      </c>
      <c r="E156" s="32">
        <v>44765</v>
      </c>
      <c r="F156" s="24" t="s">
        <v>420</v>
      </c>
      <c r="G156" s="24" t="s">
        <v>136</v>
      </c>
      <c r="H156" s="33">
        <v>130</v>
      </c>
      <c r="I156" s="33">
        <f t="shared" si="2"/>
        <v>124.8</v>
      </c>
    </row>
    <row r="157" spans="1:10" x14ac:dyDescent="0.25">
      <c r="B157" t="s">
        <v>423</v>
      </c>
      <c r="E157" s="32"/>
      <c r="F157" s="24"/>
      <c r="G157" s="24"/>
      <c r="H157" s="33"/>
      <c r="I157" s="70"/>
    </row>
    <row r="158" spans="1:10" x14ac:dyDescent="0.25">
      <c r="E158" s="190" t="s">
        <v>21</v>
      </c>
      <c r="F158" s="191"/>
      <c r="G158" s="192"/>
      <c r="H158" s="33">
        <f>SUM(H150:H157)</f>
        <v>1360</v>
      </c>
      <c r="I158" s="33">
        <f>SUM(I150:I157)</f>
        <v>1305.5999999999999</v>
      </c>
    </row>
    <row r="159" spans="1:10" x14ac:dyDescent="0.25">
      <c r="B159" t="s">
        <v>95</v>
      </c>
      <c r="I159" s="69"/>
    </row>
    <row r="160" spans="1:10" x14ac:dyDescent="0.25">
      <c r="A160" s="95"/>
      <c r="B160" s="95"/>
      <c r="C160" s="95"/>
      <c r="D160" s="95"/>
      <c r="E160" s="95"/>
      <c r="F160" s="95"/>
      <c r="G160" s="95"/>
      <c r="H160" s="95"/>
      <c r="I160" s="95"/>
      <c r="J160" s="95"/>
    </row>
    <row r="161" spans="1:10" x14ac:dyDescent="0.25">
      <c r="A161" s="41" t="s">
        <v>432</v>
      </c>
    </row>
    <row r="162" spans="1:10" x14ac:dyDescent="0.25">
      <c r="B162" s="26" t="s">
        <v>2</v>
      </c>
      <c r="C162" s="29">
        <f>I166</f>
        <v>364.8</v>
      </c>
      <c r="E162" s="24" t="s">
        <v>3</v>
      </c>
      <c r="F162" s="24" t="s">
        <v>36</v>
      </c>
      <c r="G162" s="24" t="s">
        <v>37</v>
      </c>
      <c r="H162" s="24" t="s">
        <v>38</v>
      </c>
      <c r="I162" s="24" t="s">
        <v>38</v>
      </c>
    </row>
    <row r="163" spans="1:10" x14ac:dyDescent="0.25">
      <c r="B163" s="26" t="s">
        <v>21</v>
      </c>
      <c r="C163" s="29">
        <f>C162</f>
        <v>364.8</v>
      </c>
      <c r="E163" s="32">
        <v>44847</v>
      </c>
      <c r="F163" s="24" t="s">
        <v>43</v>
      </c>
      <c r="G163" s="24" t="s">
        <v>69</v>
      </c>
      <c r="H163" s="33">
        <v>190</v>
      </c>
      <c r="I163" s="33">
        <f>H163*0.96</f>
        <v>182.4</v>
      </c>
    </row>
    <row r="164" spans="1:10" x14ac:dyDescent="0.25">
      <c r="B164" t="s">
        <v>22</v>
      </c>
      <c r="C164" s="30">
        <f>C169</f>
        <v>0</v>
      </c>
      <c r="E164" s="32">
        <v>44851</v>
      </c>
      <c r="F164" s="24" t="s">
        <v>43</v>
      </c>
      <c r="G164" s="24" t="s">
        <v>69</v>
      </c>
      <c r="H164" s="33">
        <v>190</v>
      </c>
      <c r="I164" s="33">
        <f>H164*0.96</f>
        <v>182.4</v>
      </c>
    </row>
    <row r="165" spans="1:10" x14ac:dyDescent="0.25">
      <c r="B165" s="28" t="s">
        <v>34</v>
      </c>
      <c r="C165" s="31">
        <f>C163-C164</f>
        <v>364.8</v>
      </c>
      <c r="E165" s="113"/>
      <c r="F165" s="114"/>
      <c r="G165" s="114"/>
      <c r="H165" s="33"/>
      <c r="I165" s="33"/>
    </row>
    <row r="166" spans="1:10" x14ac:dyDescent="0.25">
      <c r="B166" s="42"/>
      <c r="C166" s="43"/>
      <c r="E166" s="190" t="s">
        <v>21</v>
      </c>
      <c r="F166" s="191"/>
      <c r="G166" s="192"/>
      <c r="H166" s="33">
        <f>SUM(H163:H165)</f>
        <v>380</v>
      </c>
      <c r="I166" s="33">
        <f>SUM(I163:I165)</f>
        <v>364.8</v>
      </c>
      <c r="J166" s="26" t="s">
        <v>436</v>
      </c>
    </row>
    <row r="167" spans="1:10" x14ac:dyDescent="0.25">
      <c r="A167" s="23"/>
      <c r="B167" s="196" t="s">
        <v>22</v>
      </c>
      <c r="C167" s="197"/>
      <c r="D167" s="23"/>
    </row>
    <row r="168" spans="1:10" x14ac:dyDescent="0.25">
      <c r="B168" s="91"/>
      <c r="C168" s="97"/>
    </row>
    <row r="169" spans="1:10" x14ac:dyDescent="0.25">
      <c r="B169" s="72" t="s">
        <v>33</v>
      </c>
      <c r="C169" s="73">
        <f>SUM(C168:C168)</f>
        <v>0</v>
      </c>
    </row>
    <row r="170" spans="1:10" x14ac:dyDescent="0.25">
      <c r="A170" s="95"/>
      <c r="B170" s="95"/>
      <c r="C170" s="95"/>
      <c r="D170" s="95"/>
      <c r="E170" s="95"/>
      <c r="F170" s="95"/>
      <c r="G170" s="95"/>
      <c r="H170" s="95"/>
      <c r="I170" s="95"/>
      <c r="J170" s="95"/>
    </row>
    <row r="172" spans="1:10" x14ac:dyDescent="0.25">
      <c r="A172" s="116" t="s">
        <v>487</v>
      </c>
    </row>
    <row r="173" spans="1:10" x14ac:dyDescent="0.25">
      <c r="B173" s="26" t="s">
        <v>2</v>
      </c>
      <c r="C173" s="29">
        <f>I184</f>
        <v>1839.2</v>
      </c>
      <c r="E173" s="24" t="s">
        <v>3</v>
      </c>
      <c r="F173" s="24" t="s">
        <v>36</v>
      </c>
      <c r="G173" s="24" t="s">
        <v>37</v>
      </c>
      <c r="H173" s="24" t="s">
        <v>38</v>
      </c>
      <c r="I173" s="24" t="s">
        <v>38</v>
      </c>
    </row>
    <row r="174" spans="1:10" x14ac:dyDescent="0.25">
      <c r="B174" s="26" t="s">
        <v>21</v>
      </c>
      <c r="C174" s="29">
        <f>C173</f>
        <v>1839.2</v>
      </c>
      <c r="E174" s="32">
        <v>44858</v>
      </c>
      <c r="F174" s="24" t="s">
        <v>39</v>
      </c>
      <c r="G174" s="24" t="s">
        <v>40</v>
      </c>
      <c r="H174" s="33">
        <v>300</v>
      </c>
      <c r="I174" s="33">
        <f>H174*0.96</f>
        <v>288</v>
      </c>
    </row>
    <row r="175" spans="1:10" x14ac:dyDescent="0.25">
      <c r="B175" t="s">
        <v>22</v>
      </c>
      <c r="C175" s="30">
        <f>C185</f>
        <v>643.69000000000005</v>
      </c>
      <c r="E175" s="32">
        <v>44875</v>
      </c>
      <c r="F175" s="24" t="s">
        <v>363</v>
      </c>
      <c r="G175" s="24" t="s">
        <v>42</v>
      </c>
      <c r="H175" s="33">
        <v>160</v>
      </c>
      <c r="I175" s="33">
        <f>H175*0.96</f>
        <v>153.6</v>
      </c>
    </row>
    <row r="176" spans="1:10" x14ac:dyDescent="0.25">
      <c r="B176" s="28" t="s">
        <v>34</v>
      </c>
      <c r="C176" s="31">
        <f>C174-C175</f>
        <v>1195.51</v>
      </c>
      <c r="E176" s="113">
        <v>44848</v>
      </c>
      <c r="F176" s="114" t="s">
        <v>39</v>
      </c>
      <c r="G176" s="114" t="s">
        <v>463</v>
      </c>
      <c r="H176" s="33">
        <v>90</v>
      </c>
      <c r="I176" s="33">
        <v>84.4</v>
      </c>
    </row>
    <row r="177" spans="1:16" x14ac:dyDescent="0.25">
      <c r="B177" s="42"/>
      <c r="C177" s="29"/>
      <c r="E177" s="98">
        <v>44819</v>
      </c>
      <c r="F177" s="99" t="s">
        <v>70</v>
      </c>
      <c r="G177" s="99" t="s">
        <v>16</v>
      </c>
      <c r="H177" s="100">
        <v>190</v>
      </c>
      <c r="I177" s="100">
        <v>190</v>
      </c>
    </row>
    <row r="178" spans="1:16" x14ac:dyDescent="0.25">
      <c r="A178" s="23"/>
      <c r="B178" s="42"/>
      <c r="C178" s="43"/>
      <c r="D178" s="23"/>
      <c r="E178" s="32">
        <v>44826</v>
      </c>
      <c r="F178" s="24" t="s">
        <v>70</v>
      </c>
      <c r="G178" s="24" t="s">
        <v>16</v>
      </c>
      <c r="H178" s="33">
        <v>190</v>
      </c>
      <c r="I178" s="33">
        <v>190</v>
      </c>
    </row>
    <row r="179" spans="1:16" x14ac:dyDescent="0.25">
      <c r="B179" s="196" t="s">
        <v>22</v>
      </c>
      <c r="C179" s="197"/>
      <c r="E179" s="32">
        <v>44827</v>
      </c>
      <c r="F179" s="24" t="s">
        <v>70</v>
      </c>
      <c r="G179" s="24" t="s">
        <v>16</v>
      </c>
      <c r="H179" s="33">
        <v>190</v>
      </c>
      <c r="I179" s="33">
        <v>190</v>
      </c>
    </row>
    <row r="180" spans="1:16" x14ac:dyDescent="0.25">
      <c r="B180" s="57" t="s">
        <v>461</v>
      </c>
      <c r="C180" s="57">
        <v>30</v>
      </c>
      <c r="E180" s="32">
        <v>44831</v>
      </c>
      <c r="F180" s="24" t="s">
        <v>70</v>
      </c>
      <c r="G180" s="24" t="s">
        <v>69</v>
      </c>
      <c r="H180" s="33">
        <v>170</v>
      </c>
      <c r="I180" s="33">
        <v>170</v>
      </c>
    </row>
    <row r="181" spans="1:16" x14ac:dyDescent="0.25">
      <c r="B181" s="141" t="s">
        <v>474</v>
      </c>
      <c r="C181" s="57">
        <v>280</v>
      </c>
      <c r="E181" s="32">
        <v>44832</v>
      </c>
      <c r="F181" s="24" t="s">
        <v>70</v>
      </c>
      <c r="G181" s="24" t="s">
        <v>69</v>
      </c>
      <c r="H181" s="33">
        <v>170</v>
      </c>
      <c r="I181" s="33">
        <v>170</v>
      </c>
    </row>
    <row r="182" spans="1:16" x14ac:dyDescent="0.25">
      <c r="B182" s="88" t="s">
        <v>59</v>
      </c>
      <c r="C182" s="51">
        <v>200</v>
      </c>
      <c r="E182" s="32">
        <v>44854</v>
      </c>
      <c r="F182" s="24" t="s">
        <v>179</v>
      </c>
      <c r="G182" s="24" t="s">
        <v>486</v>
      </c>
      <c r="H182" s="33">
        <v>230</v>
      </c>
      <c r="I182" s="33">
        <f>H182*0.96</f>
        <v>220.79999999999998</v>
      </c>
    </row>
    <row r="183" spans="1:16" x14ac:dyDescent="0.25">
      <c r="B183" s="51" t="s">
        <v>449</v>
      </c>
      <c r="C183" s="51">
        <v>50</v>
      </c>
      <c r="E183" s="32">
        <v>44856</v>
      </c>
      <c r="F183" s="24" t="s">
        <v>179</v>
      </c>
      <c r="G183" s="24" t="s">
        <v>137</v>
      </c>
      <c r="H183" s="33">
        <v>190</v>
      </c>
      <c r="I183" s="33">
        <f>H183*0.96</f>
        <v>182.4</v>
      </c>
    </row>
    <row r="184" spans="1:16" x14ac:dyDescent="0.25">
      <c r="B184" s="91" t="s">
        <v>442</v>
      </c>
      <c r="C184" s="97">
        <v>83.69</v>
      </c>
      <c r="E184" s="190" t="s">
        <v>21</v>
      </c>
      <c r="F184" s="191"/>
      <c r="G184" s="192"/>
      <c r="H184" s="33">
        <f>SUM(H174:H183)</f>
        <v>1880</v>
      </c>
      <c r="I184" s="33">
        <f>SUM(I174:I183)</f>
        <v>1839.2</v>
      </c>
    </row>
    <row r="185" spans="1:16" ht="33.75" x14ac:dyDescent="0.5">
      <c r="B185" s="72" t="s">
        <v>33</v>
      </c>
      <c r="C185" s="73">
        <f>SUM(C180:C184)</f>
        <v>643.69000000000005</v>
      </c>
      <c r="E185" s="167" t="s">
        <v>336</v>
      </c>
      <c r="I185" s="69"/>
    </row>
    <row r="186" spans="1:16" x14ac:dyDescent="0.25">
      <c r="A186" s="95"/>
      <c r="B186" s="95"/>
      <c r="C186" s="95"/>
      <c r="D186" s="95"/>
      <c r="E186" s="95"/>
      <c r="F186" s="95"/>
      <c r="G186" s="95"/>
      <c r="H186" s="95"/>
      <c r="I186" s="95"/>
      <c r="J186" s="95"/>
    </row>
    <row r="187" spans="1:16" x14ac:dyDescent="0.25">
      <c r="A187" s="116" t="s">
        <v>524</v>
      </c>
    </row>
    <row r="188" spans="1:16" x14ac:dyDescent="0.25">
      <c r="B188" s="26" t="s">
        <v>2</v>
      </c>
      <c r="C188" s="29">
        <f>I200</f>
        <v>923.59999999999991</v>
      </c>
      <c r="E188" s="24" t="s">
        <v>3</v>
      </c>
      <c r="F188" s="24" t="s">
        <v>36</v>
      </c>
      <c r="G188" s="24" t="s">
        <v>37</v>
      </c>
      <c r="H188" s="24" t="s">
        <v>38</v>
      </c>
      <c r="I188" s="24" t="s">
        <v>38</v>
      </c>
      <c r="K188" s="146" t="s">
        <v>3</v>
      </c>
      <c r="L188" s="146" t="s">
        <v>602</v>
      </c>
      <c r="M188" s="146" t="s">
        <v>38</v>
      </c>
      <c r="N188" s="146" t="s">
        <v>603</v>
      </c>
      <c r="O188" s="146" t="s">
        <v>21</v>
      </c>
      <c r="P188" s="24"/>
    </row>
    <row r="189" spans="1:16" x14ac:dyDescent="0.25">
      <c r="B189" s="26" t="s">
        <v>21</v>
      </c>
      <c r="C189" s="29">
        <f>C188</f>
        <v>923.59999999999991</v>
      </c>
      <c r="E189" s="32">
        <v>44870</v>
      </c>
      <c r="F189" s="24" t="s">
        <v>43</v>
      </c>
      <c r="G189" s="24" t="s">
        <v>69</v>
      </c>
      <c r="H189" s="33">
        <v>190</v>
      </c>
      <c r="I189" s="33">
        <f>H189*0.96</f>
        <v>182.4</v>
      </c>
      <c r="K189" s="24"/>
      <c r="L189" s="24"/>
      <c r="M189" s="24"/>
      <c r="N189" s="24"/>
      <c r="O189" s="24"/>
      <c r="P189" s="24"/>
    </row>
    <row r="190" spans="1:16" x14ac:dyDescent="0.25">
      <c r="B190" t="s">
        <v>22</v>
      </c>
      <c r="C190" s="30">
        <f>C201</f>
        <v>1043.72</v>
      </c>
      <c r="E190" s="32">
        <v>44841</v>
      </c>
      <c r="F190" s="24" t="s">
        <v>71</v>
      </c>
      <c r="G190" s="24" t="s">
        <v>16</v>
      </c>
      <c r="H190" s="33">
        <v>190</v>
      </c>
      <c r="I190" s="33">
        <v>190</v>
      </c>
      <c r="K190" s="24"/>
      <c r="L190" s="24"/>
      <c r="M190" s="24"/>
      <c r="N190" s="24"/>
      <c r="O190" s="24"/>
      <c r="P190" s="24"/>
    </row>
    <row r="191" spans="1:16" x14ac:dyDescent="0.25">
      <c r="B191" s="146" t="s">
        <v>34</v>
      </c>
      <c r="C191" s="123">
        <f>C189-C190</f>
        <v>-120.12000000000012</v>
      </c>
      <c r="E191" s="113">
        <v>44846</v>
      </c>
      <c r="F191" s="114" t="s">
        <v>71</v>
      </c>
      <c r="G191" s="114" t="s">
        <v>69</v>
      </c>
      <c r="H191" s="33">
        <v>170</v>
      </c>
      <c r="I191" s="33">
        <v>170</v>
      </c>
      <c r="K191" s="24"/>
      <c r="L191" s="24"/>
      <c r="M191" s="24"/>
      <c r="N191" s="24"/>
      <c r="O191" s="24"/>
      <c r="P191" s="24"/>
    </row>
    <row r="192" spans="1:16" x14ac:dyDescent="0.25">
      <c r="B192" s="42"/>
      <c r="C192" s="29"/>
      <c r="E192" s="98">
        <v>44876</v>
      </c>
      <c r="F192" s="99" t="s">
        <v>43</v>
      </c>
      <c r="G192" s="99" t="s">
        <v>16</v>
      </c>
      <c r="H192" s="100">
        <v>220</v>
      </c>
      <c r="I192" s="100">
        <f>H192*0.96</f>
        <v>211.2</v>
      </c>
      <c r="K192" s="24"/>
      <c r="L192" s="24"/>
      <c r="M192" s="24"/>
      <c r="N192" s="24"/>
      <c r="O192" s="24"/>
      <c r="P192" s="24"/>
    </row>
    <row r="193" spans="1:16" x14ac:dyDescent="0.25">
      <c r="A193" s="23"/>
      <c r="B193" s="42"/>
      <c r="C193" s="43"/>
      <c r="D193" s="23"/>
      <c r="E193" s="32">
        <v>44853</v>
      </c>
      <c r="F193" s="24" t="s">
        <v>71</v>
      </c>
      <c r="G193" s="24" t="s">
        <v>69</v>
      </c>
      <c r="H193" s="33">
        <v>170</v>
      </c>
      <c r="I193" s="33">
        <v>170</v>
      </c>
      <c r="K193" s="24"/>
      <c r="L193" s="24"/>
      <c r="M193" s="24"/>
      <c r="N193" s="24"/>
      <c r="O193" s="24"/>
      <c r="P193" s="24"/>
    </row>
    <row r="194" spans="1:16" x14ac:dyDescent="0.25">
      <c r="B194" s="196" t="s">
        <v>22</v>
      </c>
      <c r="C194" s="197"/>
      <c r="E194" s="32"/>
      <c r="F194" s="24"/>
      <c r="G194" s="24"/>
      <c r="H194" s="33"/>
      <c r="I194" s="33"/>
      <c r="K194" s="24"/>
      <c r="L194" s="24"/>
      <c r="M194" s="24"/>
      <c r="N194" s="24"/>
      <c r="O194" s="24"/>
      <c r="P194" s="24"/>
    </row>
    <row r="195" spans="1:16" x14ac:dyDescent="0.25">
      <c r="B195" s="57" t="s">
        <v>510</v>
      </c>
      <c r="C195" s="57">
        <v>20</v>
      </c>
      <c r="E195" s="32"/>
      <c r="F195" s="24"/>
      <c r="G195" s="24"/>
      <c r="H195" s="33"/>
      <c r="I195" s="33"/>
      <c r="K195" s="24"/>
      <c r="L195" s="24"/>
      <c r="M195" s="24"/>
      <c r="N195" s="24"/>
      <c r="O195" s="24"/>
      <c r="P195" s="24"/>
    </row>
    <row r="196" spans="1:16" x14ac:dyDescent="0.25">
      <c r="B196" s="57" t="s">
        <v>571</v>
      </c>
      <c r="C196" s="57">
        <v>115</v>
      </c>
      <c r="E196" s="32"/>
      <c r="F196" s="24"/>
      <c r="G196" s="24"/>
      <c r="H196" s="33"/>
      <c r="I196" s="33"/>
      <c r="K196" s="24"/>
      <c r="L196" s="24"/>
      <c r="M196" s="24"/>
      <c r="N196" s="24"/>
      <c r="O196" s="24"/>
      <c r="P196" s="24"/>
    </row>
    <row r="197" spans="1:16" x14ac:dyDescent="0.25">
      <c r="B197" s="141" t="s">
        <v>511</v>
      </c>
      <c r="C197" s="57">
        <v>90.56</v>
      </c>
      <c r="E197" s="32"/>
      <c r="F197" s="24"/>
      <c r="G197" s="24"/>
      <c r="H197" s="33"/>
      <c r="I197" s="33"/>
      <c r="K197" s="24"/>
      <c r="L197" s="24"/>
      <c r="M197" s="24"/>
      <c r="N197" s="24"/>
      <c r="O197" s="24"/>
      <c r="P197" s="24"/>
    </row>
    <row r="198" spans="1:16" x14ac:dyDescent="0.25">
      <c r="B198" s="88" t="s">
        <v>64</v>
      </c>
      <c r="C198" s="51">
        <v>658.16</v>
      </c>
      <c r="E198" s="32"/>
      <c r="F198" s="24"/>
      <c r="G198" s="24"/>
      <c r="H198" s="33"/>
      <c r="I198" s="33"/>
      <c r="K198" s="24"/>
      <c r="L198" s="24"/>
      <c r="M198" s="24"/>
      <c r="N198" s="24"/>
      <c r="O198" s="24"/>
      <c r="P198" s="24"/>
    </row>
    <row r="199" spans="1:16" x14ac:dyDescent="0.25">
      <c r="B199" s="51" t="s">
        <v>520</v>
      </c>
      <c r="C199" s="51">
        <v>50</v>
      </c>
      <c r="E199" s="32"/>
      <c r="F199" s="24"/>
      <c r="G199" s="24"/>
      <c r="H199" s="33"/>
      <c r="I199" s="33"/>
      <c r="K199" s="24"/>
      <c r="L199" s="24"/>
      <c r="M199" s="24"/>
      <c r="N199" s="24"/>
      <c r="O199" s="24"/>
      <c r="P199" s="24"/>
    </row>
    <row r="200" spans="1:16" x14ac:dyDescent="0.25">
      <c r="B200" s="91" t="s">
        <v>570</v>
      </c>
      <c r="C200" s="97">
        <v>110</v>
      </c>
      <c r="E200" s="190" t="s">
        <v>21</v>
      </c>
      <c r="F200" s="191"/>
      <c r="G200" s="192"/>
      <c r="H200" s="33">
        <f>SUM(H189:H199)</f>
        <v>940</v>
      </c>
      <c r="I200" s="33">
        <f>SUM(I189:I199)</f>
        <v>923.59999999999991</v>
      </c>
      <c r="K200" s="24"/>
      <c r="L200" s="24"/>
      <c r="M200" s="24"/>
      <c r="N200" s="24"/>
      <c r="O200" s="24"/>
      <c r="P200" s="24"/>
    </row>
    <row r="201" spans="1:16" x14ac:dyDescent="0.25">
      <c r="B201" s="72" t="s">
        <v>33</v>
      </c>
      <c r="C201" s="73">
        <f>SUM(C195:C200)</f>
        <v>1043.72</v>
      </c>
      <c r="I201" s="69"/>
      <c r="K201" s="24"/>
      <c r="L201" s="24"/>
      <c r="M201" s="24"/>
      <c r="N201" s="24"/>
      <c r="O201" s="24"/>
      <c r="P201" s="24"/>
    </row>
    <row r="202" spans="1:16" x14ac:dyDescent="0.25">
      <c r="K202" s="24"/>
      <c r="L202" s="24"/>
      <c r="M202" s="24"/>
      <c r="N202" s="24"/>
      <c r="O202" s="24"/>
      <c r="P202" s="24"/>
    </row>
    <row r="203" spans="1:16" x14ac:dyDescent="0.25">
      <c r="F203" s="211" t="s">
        <v>95</v>
      </c>
      <c r="G203" s="211"/>
      <c r="H203" s="211"/>
      <c r="K203" s="24"/>
      <c r="L203" s="24"/>
      <c r="M203" s="24"/>
      <c r="N203" s="24"/>
      <c r="O203" s="24"/>
      <c r="P203" s="24"/>
    </row>
    <row r="204" spans="1:16" x14ac:dyDescent="0.25">
      <c r="F204" s="211"/>
      <c r="G204" s="211"/>
      <c r="H204" s="211"/>
      <c r="K204" s="24"/>
      <c r="L204" s="24"/>
      <c r="M204" s="24"/>
      <c r="N204" s="24"/>
      <c r="O204" s="24"/>
      <c r="P204" s="24"/>
    </row>
    <row r="205" spans="1:16" x14ac:dyDescent="0.25">
      <c r="K205" s="24"/>
      <c r="L205" s="24"/>
      <c r="M205" s="24"/>
      <c r="N205" s="24"/>
      <c r="O205" s="24"/>
      <c r="P205" s="24"/>
    </row>
    <row r="206" spans="1:16" x14ac:dyDescent="0.25">
      <c r="A206" s="116" t="s">
        <v>524</v>
      </c>
      <c r="K206" s="146" t="s">
        <v>3</v>
      </c>
      <c r="L206" s="146" t="s">
        <v>602</v>
      </c>
      <c r="M206" s="146" t="s">
        <v>38</v>
      </c>
      <c r="N206" s="146" t="s">
        <v>603</v>
      </c>
      <c r="O206" s="146" t="s">
        <v>21</v>
      </c>
      <c r="P206" s="24"/>
    </row>
    <row r="207" spans="1:16" x14ac:dyDescent="0.25">
      <c r="B207" s="26"/>
      <c r="C207" s="29">
        <f>I219</f>
        <v>1570</v>
      </c>
      <c r="E207" s="146" t="s">
        <v>3</v>
      </c>
      <c r="F207" s="146" t="s">
        <v>36</v>
      </c>
      <c r="G207" s="146" t="s">
        <v>37</v>
      </c>
      <c r="H207" s="146" t="s">
        <v>38</v>
      </c>
      <c r="I207" s="146" t="s">
        <v>38</v>
      </c>
      <c r="K207" s="24"/>
      <c r="L207" s="24"/>
      <c r="M207" s="24"/>
      <c r="N207" s="24"/>
      <c r="O207" s="24"/>
      <c r="P207" s="24"/>
    </row>
    <row r="208" spans="1:16" x14ac:dyDescent="0.25">
      <c r="B208" s="26" t="s">
        <v>618</v>
      </c>
      <c r="C208" s="29">
        <f>C207</f>
        <v>1570</v>
      </c>
      <c r="E208" s="32">
        <v>44860</v>
      </c>
      <c r="F208" s="24" t="s">
        <v>626</v>
      </c>
      <c r="G208" s="24" t="s">
        <v>137</v>
      </c>
      <c r="H208" s="33"/>
      <c r="I208" s="33">
        <v>170</v>
      </c>
      <c r="K208" s="24"/>
      <c r="L208" s="24"/>
      <c r="M208" s="24"/>
      <c r="N208" s="24"/>
      <c r="O208" s="24"/>
      <c r="P208" s="24"/>
    </row>
    <row r="209" spans="1:16" x14ac:dyDescent="0.25">
      <c r="B209" t="s">
        <v>617</v>
      </c>
      <c r="C209" s="30">
        <f>C227</f>
        <v>276.08000000000015</v>
      </c>
      <c r="E209" s="32">
        <v>44861</v>
      </c>
      <c r="F209" s="24" t="s">
        <v>626</v>
      </c>
      <c r="G209" s="24" t="s">
        <v>137</v>
      </c>
      <c r="H209" s="33"/>
      <c r="I209" s="33">
        <v>170</v>
      </c>
      <c r="K209" s="24"/>
      <c r="L209" s="24"/>
      <c r="M209" s="24"/>
      <c r="N209" s="24"/>
      <c r="O209" s="24"/>
      <c r="P209" s="24"/>
    </row>
    <row r="210" spans="1:16" x14ac:dyDescent="0.25">
      <c r="B210" s="28" t="s">
        <v>34</v>
      </c>
      <c r="C210" s="31">
        <f>C208-C209</f>
        <v>1293.9199999999998</v>
      </c>
      <c r="E210" s="113">
        <v>44866</v>
      </c>
      <c r="F210" s="114" t="s">
        <v>626</v>
      </c>
      <c r="G210" s="114" t="s">
        <v>137</v>
      </c>
      <c r="H210" s="33"/>
      <c r="I210" s="33">
        <v>170</v>
      </c>
      <c r="K210" s="24"/>
      <c r="L210" s="24"/>
      <c r="M210" s="24"/>
      <c r="N210" s="24"/>
      <c r="O210" s="24"/>
      <c r="P210" s="24"/>
    </row>
    <row r="211" spans="1:16" x14ac:dyDescent="0.25">
      <c r="B211" s="42"/>
      <c r="C211" s="29"/>
      <c r="E211" s="98">
        <v>44841</v>
      </c>
      <c r="F211" s="99" t="s">
        <v>179</v>
      </c>
      <c r="G211" s="99" t="s">
        <v>129</v>
      </c>
      <c r="H211" s="100"/>
      <c r="I211" s="100">
        <v>200</v>
      </c>
      <c r="K211" s="24"/>
      <c r="L211" s="24"/>
      <c r="M211" s="24"/>
      <c r="N211" s="24"/>
      <c r="O211" s="24"/>
      <c r="P211" s="24"/>
    </row>
    <row r="212" spans="1:16" x14ac:dyDescent="0.25">
      <c r="A212" s="23"/>
      <c r="B212" s="42"/>
      <c r="C212" s="43"/>
      <c r="D212" s="23"/>
      <c r="E212" s="32">
        <v>44888</v>
      </c>
      <c r="F212" s="24" t="s">
        <v>179</v>
      </c>
      <c r="G212" s="24" t="s">
        <v>486</v>
      </c>
      <c r="H212" s="33"/>
      <c r="I212" s="33">
        <v>220</v>
      </c>
      <c r="K212" s="24"/>
      <c r="L212" s="24"/>
      <c r="M212" s="24"/>
      <c r="N212" s="24"/>
      <c r="O212" s="24"/>
      <c r="P212" s="24"/>
    </row>
    <row r="213" spans="1:16" x14ac:dyDescent="0.25">
      <c r="B213" s="196" t="s">
        <v>22</v>
      </c>
      <c r="C213" s="197"/>
      <c r="E213" s="32">
        <v>44891</v>
      </c>
      <c r="F213" s="24" t="s">
        <v>179</v>
      </c>
      <c r="G213" s="24" t="s">
        <v>136</v>
      </c>
      <c r="H213" s="33"/>
      <c r="I213" s="33">
        <v>145</v>
      </c>
      <c r="K213" s="24"/>
      <c r="L213" s="24"/>
      <c r="M213" s="24"/>
      <c r="N213" s="24"/>
      <c r="O213" s="24"/>
      <c r="P213" s="24"/>
    </row>
    <row r="214" spans="1:16" x14ac:dyDescent="0.25">
      <c r="B214" s="88" t="str">
        <f>IF(C187&gt;0,"SALDO DE ADELANTO","SALDO A FAVOR'")</f>
        <v>SALDO A FAVOR'</v>
      </c>
      <c r="C214" s="57">
        <f>C191*-1</f>
        <v>120.12000000000012</v>
      </c>
      <c r="E214" s="32">
        <v>44895</v>
      </c>
      <c r="F214" s="24" t="s">
        <v>179</v>
      </c>
      <c r="G214" s="24" t="s">
        <v>136</v>
      </c>
      <c r="H214" s="33"/>
      <c r="I214" s="33">
        <v>145</v>
      </c>
      <c r="K214" s="24"/>
      <c r="L214" s="24"/>
      <c r="M214" s="24"/>
      <c r="N214" s="24"/>
      <c r="O214" s="24"/>
      <c r="P214" s="24"/>
    </row>
    <row r="215" spans="1:16" x14ac:dyDescent="0.25">
      <c r="B215" s="51" t="s">
        <v>605</v>
      </c>
      <c r="C215" s="57">
        <f>O223</f>
        <v>0</v>
      </c>
      <c r="E215" s="32">
        <v>44897</v>
      </c>
      <c r="F215" s="24" t="s">
        <v>179</v>
      </c>
      <c r="G215" s="24" t="s">
        <v>129</v>
      </c>
      <c r="H215" s="33"/>
      <c r="I215" s="33">
        <v>200</v>
      </c>
      <c r="K215" s="24"/>
      <c r="L215" s="24"/>
      <c r="M215" s="24"/>
      <c r="N215" s="24"/>
      <c r="O215" s="24"/>
      <c r="P215" s="24"/>
    </row>
    <row r="216" spans="1:16" x14ac:dyDescent="0.25">
      <c r="B216" s="51" t="s">
        <v>606</v>
      </c>
      <c r="C216" s="57"/>
      <c r="E216" s="32">
        <v>44867</v>
      </c>
      <c r="F216" s="24" t="s">
        <v>97</v>
      </c>
      <c r="G216" s="24" t="s">
        <v>137</v>
      </c>
      <c r="H216" s="33"/>
      <c r="I216" s="33">
        <v>150</v>
      </c>
      <c r="K216" s="24"/>
      <c r="L216" s="24"/>
      <c r="M216" s="24"/>
      <c r="N216" s="24"/>
      <c r="O216" s="24"/>
      <c r="P216" s="24"/>
    </row>
    <row r="217" spans="1:16" x14ac:dyDescent="0.25">
      <c r="B217" s="51" t="s">
        <v>651</v>
      </c>
      <c r="C217" s="51">
        <v>30</v>
      </c>
      <c r="E217" s="32"/>
      <c r="F217" s="24"/>
      <c r="G217" s="24"/>
      <c r="H217" s="33"/>
      <c r="I217" s="33"/>
      <c r="K217" s="24"/>
      <c r="L217" s="24"/>
      <c r="M217" s="24"/>
      <c r="N217" s="24"/>
      <c r="O217" s="24"/>
      <c r="P217" s="24"/>
    </row>
    <row r="218" spans="1:16" x14ac:dyDescent="0.25">
      <c r="B218" s="51" t="s">
        <v>30</v>
      </c>
      <c r="C218" s="97"/>
      <c r="E218" s="32"/>
      <c r="F218" s="24"/>
      <c r="G218" s="24"/>
      <c r="H218" s="33"/>
      <c r="I218" s="33"/>
      <c r="K218" s="24"/>
      <c r="L218" s="24"/>
      <c r="M218" s="24"/>
      <c r="N218" s="24"/>
      <c r="O218" s="24"/>
      <c r="P218" s="24"/>
    </row>
    <row r="219" spans="1:16" x14ac:dyDescent="0.25">
      <c r="B219" s="51" t="s">
        <v>650</v>
      </c>
      <c r="C219" s="97">
        <v>45.96</v>
      </c>
      <c r="E219" s="190" t="s">
        <v>21</v>
      </c>
      <c r="F219" s="191"/>
      <c r="G219" s="192"/>
      <c r="H219" s="33">
        <f>SUM(H208:H218)</f>
        <v>0</v>
      </c>
      <c r="I219" s="33">
        <f>SUM(I208:I218)</f>
        <v>1570</v>
      </c>
      <c r="K219" s="24"/>
      <c r="L219" s="24"/>
      <c r="M219" s="24"/>
      <c r="N219" s="24"/>
      <c r="O219" s="24"/>
      <c r="P219" s="24"/>
    </row>
    <row r="220" spans="1:16" x14ac:dyDescent="0.25">
      <c r="B220" s="57" t="s">
        <v>610</v>
      </c>
      <c r="C220" s="97">
        <v>80</v>
      </c>
      <c r="I220" s="69"/>
      <c r="K220" s="24"/>
      <c r="L220" s="24"/>
      <c r="M220" s="24"/>
      <c r="N220" s="24"/>
      <c r="O220" s="24"/>
      <c r="P220" s="24"/>
    </row>
    <row r="221" spans="1:16" x14ac:dyDescent="0.25">
      <c r="B221" s="51"/>
      <c r="C221" s="97"/>
      <c r="K221" s="24"/>
      <c r="L221" s="24"/>
      <c r="M221" s="24"/>
      <c r="N221" s="24"/>
      <c r="O221" s="24"/>
      <c r="P221" s="24"/>
    </row>
    <row r="222" spans="1:16" x14ac:dyDescent="0.25">
      <c r="B222" s="51"/>
      <c r="C222" s="97"/>
      <c r="K222" s="24"/>
      <c r="L222" s="24"/>
      <c r="M222" s="24"/>
      <c r="N222" s="24"/>
      <c r="O222" s="24"/>
      <c r="P222" s="24"/>
    </row>
    <row r="223" spans="1:16" x14ac:dyDescent="0.25">
      <c r="B223" s="51"/>
      <c r="C223" s="97"/>
      <c r="K223" s="151" t="s">
        <v>21</v>
      </c>
      <c r="L223" s="130"/>
      <c r="M223" s="130"/>
      <c r="N223" s="130"/>
      <c r="O223" s="24">
        <f>SUM(O207:O222)</f>
        <v>0</v>
      </c>
      <c r="P223" s="24"/>
    </row>
    <row r="224" spans="1:16" x14ac:dyDescent="0.25">
      <c r="B224" s="51"/>
      <c r="C224" s="97"/>
    </row>
    <row r="225" spans="1:16" x14ac:dyDescent="0.25">
      <c r="B225" s="51"/>
      <c r="C225" s="97"/>
    </row>
    <row r="226" spans="1:16" x14ac:dyDescent="0.25">
      <c r="B226" s="91"/>
      <c r="C226" s="97"/>
    </row>
    <row r="227" spans="1:16" x14ac:dyDescent="0.25">
      <c r="B227" s="72" t="s">
        <v>33</v>
      </c>
      <c r="C227" s="73">
        <f>SUM(C214:C226)</f>
        <v>276.08000000000015</v>
      </c>
    </row>
    <row r="230" spans="1:16" x14ac:dyDescent="0.25">
      <c r="E230" s="212" t="s">
        <v>95</v>
      </c>
      <c r="F230" s="212"/>
      <c r="G230" s="212"/>
    </row>
    <row r="231" spans="1:16" x14ac:dyDescent="0.25">
      <c r="E231" s="212"/>
      <c r="F231" s="212"/>
      <c r="G231" s="212"/>
    </row>
    <row r="234" spans="1:16" x14ac:dyDescent="0.25">
      <c r="F234" s="195" t="s">
        <v>76</v>
      </c>
      <c r="G234" s="195"/>
      <c r="H234" s="195"/>
    </row>
    <row r="235" spans="1:16" x14ac:dyDescent="0.25">
      <c r="A235" s="116" t="s">
        <v>524</v>
      </c>
      <c r="F235" s="201"/>
      <c r="G235" s="201"/>
      <c r="H235" s="201"/>
      <c r="K235" s="146" t="s">
        <v>3</v>
      </c>
      <c r="L235" s="146" t="s">
        <v>602</v>
      </c>
      <c r="M235" s="146" t="s">
        <v>38</v>
      </c>
      <c r="N235" s="146" t="s">
        <v>603</v>
      </c>
      <c r="O235" s="146" t="s">
        <v>21</v>
      </c>
      <c r="P235" s="24"/>
    </row>
    <row r="236" spans="1:16" x14ac:dyDescent="0.25">
      <c r="B236" s="26"/>
      <c r="C236" s="29">
        <f>I248</f>
        <v>50</v>
      </c>
      <c r="E236" s="146" t="s">
        <v>3</v>
      </c>
      <c r="F236" s="146" t="s">
        <v>36</v>
      </c>
      <c r="G236" s="146" t="s">
        <v>37</v>
      </c>
      <c r="H236" s="146" t="s">
        <v>38</v>
      </c>
      <c r="I236" s="146" t="s">
        <v>38</v>
      </c>
      <c r="K236" s="24"/>
      <c r="L236" s="24"/>
      <c r="M236" s="24"/>
      <c r="N236" s="24"/>
      <c r="O236" s="24"/>
      <c r="P236" s="24"/>
    </row>
    <row r="237" spans="1:16" x14ac:dyDescent="0.25">
      <c r="B237" s="26" t="s">
        <v>618</v>
      </c>
      <c r="C237" s="29">
        <f>C236</f>
        <v>50</v>
      </c>
      <c r="E237" s="32">
        <v>44922</v>
      </c>
      <c r="F237" s="24" t="s">
        <v>664</v>
      </c>
      <c r="G237" s="24"/>
      <c r="H237" s="33"/>
      <c r="I237" s="33">
        <v>50</v>
      </c>
      <c r="K237" s="24"/>
      <c r="L237" s="24"/>
      <c r="M237" s="24"/>
      <c r="N237" s="24"/>
      <c r="O237" s="24"/>
      <c r="P237" s="24"/>
    </row>
    <row r="238" spans="1:16" x14ac:dyDescent="0.25">
      <c r="B238" t="s">
        <v>617</v>
      </c>
      <c r="C238" s="30">
        <f>C256</f>
        <v>0</v>
      </c>
      <c r="E238" s="32"/>
      <c r="F238" s="24"/>
      <c r="G238" s="24"/>
      <c r="H238" s="33"/>
      <c r="I238" s="33"/>
      <c r="K238" s="24"/>
      <c r="L238" s="24"/>
      <c r="M238" s="24"/>
      <c r="N238" s="24"/>
      <c r="O238" s="24"/>
      <c r="P238" s="24"/>
    </row>
    <row r="239" spans="1:16" x14ac:dyDescent="0.25">
      <c r="B239" s="28" t="s">
        <v>34</v>
      </c>
      <c r="C239" s="31">
        <f>C237-C238</f>
        <v>50</v>
      </c>
      <c r="E239" s="113"/>
      <c r="F239" s="114"/>
      <c r="G239" s="114"/>
      <c r="H239" s="33"/>
      <c r="I239" s="33"/>
      <c r="K239" s="24"/>
      <c r="L239" s="24"/>
      <c r="M239" s="24"/>
      <c r="N239" s="24"/>
      <c r="O239" s="24"/>
      <c r="P239" s="24"/>
    </row>
    <row r="240" spans="1:16" x14ac:dyDescent="0.25">
      <c r="B240" s="42"/>
      <c r="C240" s="29"/>
      <c r="E240" s="98"/>
      <c r="F240" s="99"/>
      <c r="G240" s="99"/>
      <c r="H240" s="100"/>
      <c r="I240" s="100"/>
      <c r="K240" s="24"/>
      <c r="L240" s="24"/>
      <c r="M240" s="24"/>
      <c r="N240" s="24"/>
      <c r="O240" s="24"/>
      <c r="P240" s="24"/>
    </row>
    <row r="241" spans="1:16" x14ac:dyDescent="0.25">
      <c r="A241" s="23"/>
      <c r="B241" s="42"/>
      <c r="C241" s="43"/>
      <c r="D241" s="23"/>
      <c r="E241" s="32"/>
      <c r="F241" s="24"/>
      <c r="G241" s="24"/>
      <c r="H241" s="33"/>
      <c r="I241" s="33"/>
      <c r="K241" s="24"/>
      <c r="L241" s="24"/>
      <c r="M241" s="24"/>
      <c r="N241" s="24"/>
      <c r="O241" s="24"/>
      <c r="P241" s="24"/>
    </row>
    <row r="242" spans="1:16" x14ac:dyDescent="0.25">
      <c r="B242" s="196" t="s">
        <v>22</v>
      </c>
      <c r="C242" s="197"/>
      <c r="E242" s="32"/>
      <c r="F242" s="24"/>
      <c r="G242" s="24"/>
      <c r="H242" s="33"/>
      <c r="I242" s="33"/>
      <c r="K242" s="24"/>
      <c r="L242" s="24"/>
      <c r="M242" s="24"/>
      <c r="N242" s="24"/>
      <c r="O242" s="24"/>
      <c r="P242" s="24"/>
    </row>
    <row r="243" spans="1:16" x14ac:dyDescent="0.25">
      <c r="B243" s="88" t="str">
        <f>IF(C216&gt;0,"SALDO DE ADELANTO","SALDO A FAVOR'")</f>
        <v>SALDO A FAVOR'</v>
      </c>
      <c r="C243" s="57"/>
      <c r="E243" s="32"/>
      <c r="F243" s="24"/>
      <c r="G243" s="24"/>
      <c r="H243" s="33"/>
      <c r="I243" s="33"/>
      <c r="K243" s="24"/>
      <c r="L243" s="24"/>
      <c r="M243" s="24"/>
      <c r="N243" s="24"/>
      <c r="O243" s="24"/>
      <c r="P243" s="24"/>
    </row>
    <row r="244" spans="1:16" x14ac:dyDescent="0.25">
      <c r="B244" s="51" t="s">
        <v>605</v>
      </c>
      <c r="C244" s="57">
        <f>O252</f>
        <v>0</v>
      </c>
      <c r="E244" s="32"/>
      <c r="F244" s="24"/>
      <c r="G244" s="24"/>
      <c r="H244" s="33"/>
      <c r="I244" s="33"/>
      <c r="K244" s="24"/>
      <c r="L244" s="24"/>
      <c r="M244" s="24"/>
      <c r="N244" s="24"/>
      <c r="O244" s="24"/>
      <c r="P244" s="24"/>
    </row>
    <row r="245" spans="1:16" x14ac:dyDescent="0.25">
      <c r="B245" s="51" t="s">
        <v>606</v>
      </c>
      <c r="C245" s="57"/>
      <c r="E245" s="32"/>
      <c r="F245" s="24"/>
      <c r="G245" s="24"/>
      <c r="H245" s="33"/>
      <c r="I245" s="33"/>
      <c r="K245" s="24"/>
      <c r="L245" s="24"/>
      <c r="M245" s="24"/>
      <c r="N245" s="24"/>
      <c r="O245" s="24"/>
      <c r="P245" s="24"/>
    </row>
    <row r="246" spans="1:16" x14ac:dyDescent="0.25">
      <c r="B246" s="51" t="s">
        <v>651</v>
      </c>
      <c r="C246" s="51"/>
      <c r="E246" s="32"/>
      <c r="F246" s="24"/>
      <c r="G246" s="24"/>
      <c r="H246" s="33"/>
      <c r="I246" s="33"/>
      <c r="K246" s="24"/>
      <c r="L246" s="24"/>
      <c r="M246" s="24"/>
      <c r="N246" s="24"/>
      <c r="O246" s="24"/>
      <c r="P246" s="24"/>
    </row>
    <row r="247" spans="1:16" x14ac:dyDescent="0.25">
      <c r="B247" s="51" t="s">
        <v>30</v>
      </c>
      <c r="C247" s="97"/>
      <c r="E247" s="32"/>
      <c r="F247" s="24"/>
      <c r="G247" s="24"/>
      <c r="H247" s="33"/>
      <c r="I247" s="33"/>
      <c r="K247" s="24"/>
      <c r="L247" s="24"/>
      <c r="M247" s="24"/>
      <c r="N247" s="24"/>
      <c r="O247" s="24"/>
      <c r="P247" s="24"/>
    </row>
    <row r="248" spans="1:16" x14ac:dyDescent="0.25">
      <c r="B248" s="51" t="s">
        <v>650</v>
      </c>
      <c r="C248" s="97"/>
      <c r="E248" s="190" t="s">
        <v>21</v>
      </c>
      <c r="F248" s="191"/>
      <c r="G248" s="192"/>
      <c r="H248" s="33">
        <f>SUM(H237:H247)</f>
        <v>0</v>
      </c>
      <c r="I248" s="33">
        <f>SUM(I237:I247)</f>
        <v>50</v>
      </c>
      <c r="K248" s="24"/>
      <c r="L248" s="24"/>
      <c r="M248" s="24"/>
      <c r="N248" s="24"/>
      <c r="O248" s="24"/>
      <c r="P248" s="24"/>
    </row>
    <row r="249" spans="1:16" x14ac:dyDescent="0.25">
      <c r="B249" s="57" t="s">
        <v>610</v>
      </c>
      <c r="C249" s="97"/>
      <c r="I249" s="69"/>
      <c r="K249" s="24"/>
      <c r="L249" s="24"/>
      <c r="M249" s="24"/>
      <c r="N249" s="24"/>
      <c r="O249" s="24"/>
      <c r="P249" s="24"/>
    </row>
    <row r="250" spans="1:16" x14ac:dyDescent="0.25">
      <c r="B250" s="51"/>
      <c r="C250" s="97"/>
      <c r="K250" s="24"/>
      <c r="L250" s="24"/>
      <c r="M250" s="24"/>
      <c r="N250" s="24"/>
      <c r="O250" s="24"/>
      <c r="P250" s="24"/>
    </row>
    <row r="251" spans="1:16" x14ac:dyDescent="0.25">
      <c r="B251" s="51"/>
      <c r="C251" s="97"/>
      <c r="K251" s="24"/>
      <c r="L251" s="24"/>
      <c r="M251" s="24"/>
      <c r="N251" s="24"/>
      <c r="O251" s="24"/>
      <c r="P251" s="24"/>
    </row>
    <row r="252" spans="1:16" x14ac:dyDescent="0.25">
      <c r="B252" s="51"/>
      <c r="C252" s="97"/>
      <c r="K252" s="151" t="s">
        <v>21</v>
      </c>
      <c r="L252" s="130"/>
      <c r="M252" s="130"/>
      <c r="N252" s="130"/>
      <c r="O252" s="24">
        <f>SUM(O236:O251)</f>
        <v>0</v>
      </c>
      <c r="P252" s="24"/>
    </row>
    <row r="253" spans="1:16" x14ac:dyDescent="0.25">
      <c r="B253" s="51"/>
      <c r="C253" s="97"/>
    </row>
    <row r="254" spans="1:16" x14ac:dyDescent="0.25">
      <c r="B254" s="51"/>
      <c r="C254" s="97"/>
    </row>
    <row r="255" spans="1:16" x14ac:dyDescent="0.25">
      <c r="B255" s="91"/>
      <c r="C255" s="97"/>
    </row>
    <row r="256" spans="1:16" x14ac:dyDescent="0.25">
      <c r="B256" s="72" t="s">
        <v>33</v>
      </c>
      <c r="C256" s="73">
        <f>SUM(C243:C255)</f>
        <v>0</v>
      </c>
    </row>
    <row r="259" spans="5:7" x14ac:dyDescent="0.25">
      <c r="E259" s="212" t="s">
        <v>665</v>
      </c>
      <c r="F259" s="212"/>
      <c r="G259" s="212"/>
    </row>
    <row r="260" spans="5:7" x14ac:dyDescent="0.25">
      <c r="E260" s="212"/>
      <c r="F260" s="212"/>
      <c r="G260" s="212"/>
    </row>
  </sheetData>
  <mergeCells count="36">
    <mergeCell ref="F234:H235"/>
    <mergeCell ref="B242:C242"/>
    <mergeCell ref="E248:G248"/>
    <mergeCell ref="E259:G260"/>
    <mergeCell ref="E230:G231"/>
    <mergeCell ref="B213:C213"/>
    <mergeCell ref="E219:G219"/>
    <mergeCell ref="B194:C194"/>
    <mergeCell ref="E200:G200"/>
    <mergeCell ref="F203:H204"/>
    <mergeCell ref="E184:G184"/>
    <mergeCell ref="B167:C167"/>
    <mergeCell ref="E166:G166"/>
    <mergeCell ref="B125:C125"/>
    <mergeCell ref="E128:G128"/>
    <mergeCell ref="E158:G158"/>
    <mergeCell ref="B139:C139"/>
    <mergeCell ref="E144:G144"/>
    <mergeCell ref="B154:C154"/>
    <mergeCell ref="B179:C179"/>
    <mergeCell ref="B99:C99"/>
    <mergeCell ref="E102:G102"/>
    <mergeCell ref="B86:C86"/>
    <mergeCell ref="E89:G89"/>
    <mergeCell ref="E115:G115"/>
    <mergeCell ref="B112:C112"/>
    <mergeCell ref="B8:C8"/>
    <mergeCell ref="E12:G12"/>
    <mergeCell ref="B21:C21"/>
    <mergeCell ref="E23:G23"/>
    <mergeCell ref="B67:C67"/>
    <mergeCell ref="E67:G67"/>
    <mergeCell ref="B50:C50"/>
    <mergeCell ref="E50:G50"/>
    <mergeCell ref="B32:C32"/>
    <mergeCell ref="E34:G34"/>
  </mergeCells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42"/>
  <sheetViews>
    <sheetView topLeftCell="G216" zoomScaleNormal="100" workbookViewId="0">
      <selection activeCell="C208" sqref="C208"/>
    </sheetView>
  </sheetViews>
  <sheetFormatPr baseColWidth="10" defaultRowHeight="15" x14ac:dyDescent="0.25"/>
  <cols>
    <col min="1" max="1" width="8.140625" customWidth="1"/>
    <col min="2" max="2" width="20.42578125" customWidth="1"/>
    <col min="6" max="6" width="12.28515625" customWidth="1"/>
    <col min="8" max="8" width="11.42578125" hidden="1" customWidth="1"/>
    <col min="14" max="14" width="11.42578125" customWidth="1"/>
  </cols>
  <sheetData>
    <row r="1" spans="1:23" x14ac:dyDescent="0.25">
      <c r="A1" t="s">
        <v>55</v>
      </c>
    </row>
    <row r="2" spans="1:23" x14ac:dyDescent="0.25">
      <c r="B2" s="26" t="s">
        <v>2</v>
      </c>
      <c r="C2" s="29">
        <f>H15</f>
        <v>1505</v>
      </c>
      <c r="E2" s="24" t="s">
        <v>3</v>
      </c>
      <c r="F2" s="24" t="s">
        <v>36</v>
      </c>
      <c r="G2" s="24" t="s">
        <v>37</v>
      </c>
      <c r="H2" s="24" t="s">
        <v>38</v>
      </c>
    </row>
    <row r="3" spans="1:23" x14ac:dyDescent="0.25">
      <c r="B3" t="s">
        <v>20</v>
      </c>
      <c r="C3" s="30">
        <f>C2*0.04</f>
        <v>60.2</v>
      </c>
      <c r="E3" s="32">
        <v>44662</v>
      </c>
      <c r="F3" s="24" t="s">
        <v>53</v>
      </c>
      <c r="G3" s="24" t="s">
        <v>42</v>
      </c>
      <c r="H3" s="33">
        <v>130</v>
      </c>
    </row>
    <row r="4" spans="1:23" x14ac:dyDescent="0.25">
      <c r="B4" s="26" t="s">
        <v>21</v>
      </c>
      <c r="C4" s="29">
        <f>C2-C3</f>
        <v>1444.8</v>
      </c>
      <c r="E4" s="32">
        <v>44699</v>
      </c>
      <c r="F4" s="24" t="s">
        <v>43</v>
      </c>
      <c r="G4" s="24" t="s">
        <v>42</v>
      </c>
      <c r="H4" s="33">
        <v>170</v>
      </c>
    </row>
    <row r="5" spans="1:23" x14ac:dyDescent="0.25">
      <c r="B5" t="s">
        <v>22</v>
      </c>
      <c r="C5" s="30">
        <f>C16</f>
        <v>1478</v>
      </c>
      <c r="E5" s="32">
        <v>44701</v>
      </c>
      <c r="F5" s="24" t="s">
        <v>43</v>
      </c>
      <c r="G5" s="24" t="s">
        <v>42</v>
      </c>
      <c r="H5" s="33">
        <v>170</v>
      </c>
    </row>
    <row r="6" spans="1:23" x14ac:dyDescent="0.25">
      <c r="B6" s="28" t="s">
        <v>34</v>
      </c>
      <c r="C6" s="31">
        <f>C4-C5</f>
        <v>-33.200000000000045</v>
      </c>
      <c r="D6" t="s">
        <v>103</v>
      </c>
      <c r="E6" s="32">
        <v>44720</v>
      </c>
      <c r="F6" s="24" t="s">
        <v>68</v>
      </c>
      <c r="G6" s="24" t="s">
        <v>69</v>
      </c>
      <c r="H6" s="33">
        <v>170</v>
      </c>
    </row>
    <row r="7" spans="1:23" x14ac:dyDescent="0.25">
      <c r="E7" s="32">
        <v>44715</v>
      </c>
      <c r="F7" s="24" t="s">
        <v>70</v>
      </c>
      <c r="G7" s="24" t="s">
        <v>69</v>
      </c>
      <c r="H7" s="33">
        <v>175</v>
      </c>
    </row>
    <row r="8" spans="1:23" x14ac:dyDescent="0.25">
      <c r="B8" s="196" t="s">
        <v>22</v>
      </c>
      <c r="C8" s="197"/>
      <c r="E8" s="32">
        <v>44720</v>
      </c>
      <c r="F8" s="24" t="s">
        <v>70</v>
      </c>
      <c r="G8" s="24" t="s">
        <v>69</v>
      </c>
      <c r="H8" s="33">
        <v>175</v>
      </c>
    </row>
    <row r="9" spans="1:23" x14ac:dyDescent="0.25">
      <c r="B9" s="24" t="s">
        <v>59</v>
      </c>
      <c r="C9" s="33">
        <v>1043</v>
      </c>
      <c r="E9" s="32">
        <v>44713</v>
      </c>
      <c r="F9" s="24" t="s">
        <v>43</v>
      </c>
      <c r="G9" s="24" t="s">
        <v>42</v>
      </c>
      <c r="H9" s="33">
        <v>170</v>
      </c>
    </row>
    <row r="10" spans="1:23" x14ac:dyDescent="0.25">
      <c r="B10" s="24" t="s">
        <v>48</v>
      </c>
      <c r="C10" s="33">
        <v>250</v>
      </c>
      <c r="E10" s="32">
        <v>44723</v>
      </c>
      <c r="F10" s="24" t="s">
        <v>70</v>
      </c>
      <c r="G10" s="24" t="s">
        <v>69</v>
      </c>
      <c r="H10" s="33">
        <v>175</v>
      </c>
    </row>
    <row r="11" spans="1:23" x14ac:dyDescent="0.25">
      <c r="B11" s="24" t="s">
        <v>59</v>
      </c>
      <c r="C11" s="33">
        <v>50</v>
      </c>
      <c r="E11" s="32">
        <v>44727</v>
      </c>
      <c r="F11" s="24" t="s">
        <v>43</v>
      </c>
      <c r="G11" s="24" t="s">
        <v>42</v>
      </c>
      <c r="H11" s="33">
        <v>170</v>
      </c>
      <c r="I11" t="s">
        <v>83</v>
      </c>
    </row>
    <row r="12" spans="1:23" x14ac:dyDescent="0.25">
      <c r="B12" s="24" t="s">
        <v>111</v>
      </c>
      <c r="C12" s="33">
        <v>55</v>
      </c>
      <c r="E12" s="24"/>
      <c r="F12" s="24"/>
      <c r="G12" s="24"/>
      <c r="H12" s="33"/>
      <c r="I12" t="s">
        <v>120</v>
      </c>
    </row>
    <row r="13" spans="1:23" x14ac:dyDescent="0.25">
      <c r="B13" s="24" t="s">
        <v>85</v>
      </c>
      <c r="C13" s="33">
        <v>50</v>
      </c>
      <c r="E13" s="24"/>
      <c r="F13" s="24"/>
      <c r="G13" s="24"/>
      <c r="H13" s="33"/>
    </row>
    <row r="14" spans="1:23" x14ac:dyDescent="0.25">
      <c r="B14" s="24" t="s">
        <v>93</v>
      </c>
      <c r="C14" s="33">
        <v>10</v>
      </c>
      <c r="E14" s="24"/>
      <c r="F14" s="24"/>
      <c r="G14" s="24"/>
      <c r="H14" s="3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:23" x14ac:dyDescent="0.25">
      <c r="B15" s="24" t="s">
        <v>92</v>
      </c>
      <c r="C15" s="33">
        <v>20</v>
      </c>
      <c r="E15" s="190" t="s">
        <v>21</v>
      </c>
      <c r="F15" s="191"/>
      <c r="G15" s="192"/>
      <c r="H15" s="33">
        <f>SUM(H3:H13)</f>
        <v>1505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3" x14ac:dyDescent="0.25">
      <c r="B16" s="25" t="s">
        <v>33</v>
      </c>
      <c r="C16" s="35">
        <f>SUM(C9:C15)</f>
        <v>1478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3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3" x14ac:dyDescent="0.25">
      <c r="A18" s="61" t="s">
        <v>132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spans="1:23" x14ac:dyDescent="0.25">
      <c r="B19" s="26" t="s">
        <v>2</v>
      </c>
      <c r="C19" s="29">
        <f>H30</f>
        <v>1025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x14ac:dyDescent="0.25">
      <c r="B20" t="s">
        <v>20</v>
      </c>
      <c r="C20" s="30">
        <f>C19*0.04</f>
        <v>41</v>
      </c>
      <c r="E20" s="24" t="s">
        <v>3</v>
      </c>
      <c r="F20" s="24" t="s">
        <v>36</v>
      </c>
      <c r="G20" s="24" t="s">
        <v>37</v>
      </c>
      <c r="H20" s="24" t="s">
        <v>38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x14ac:dyDescent="0.25">
      <c r="B21" s="26" t="s">
        <v>21</v>
      </c>
      <c r="C21" s="29">
        <f>C19-C20</f>
        <v>984</v>
      </c>
      <c r="E21" s="32">
        <v>44719</v>
      </c>
      <c r="F21" s="24" t="s">
        <v>39</v>
      </c>
      <c r="G21" s="24" t="s">
        <v>40</v>
      </c>
      <c r="H21" s="33">
        <v>300</v>
      </c>
      <c r="I21" t="s">
        <v>120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x14ac:dyDescent="0.25">
      <c r="B22" t="s">
        <v>22</v>
      </c>
      <c r="C22" s="30">
        <f>C30</f>
        <v>673.2</v>
      </c>
      <c r="E22" s="32">
        <v>44726</v>
      </c>
      <c r="F22" s="24" t="s">
        <v>71</v>
      </c>
      <c r="G22" s="24" t="s">
        <v>69</v>
      </c>
      <c r="H22" s="33">
        <v>175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x14ac:dyDescent="0.25">
      <c r="B23" s="28" t="s">
        <v>34</v>
      </c>
      <c r="C23" s="31">
        <f>C21-C22</f>
        <v>310.79999999999995</v>
      </c>
      <c r="E23" s="32">
        <v>44729</v>
      </c>
      <c r="F23" s="24" t="s">
        <v>71</v>
      </c>
      <c r="G23" s="24" t="s">
        <v>16</v>
      </c>
      <c r="H23" s="33">
        <v>230</v>
      </c>
    </row>
    <row r="24" spans="1:23" x14ac:dyDescent="0.25">
      <c r="E24" s="32">
        <v>44714</v>
      </c>
      <c r="F24" s="24" t="s">
        <v>39</v>
      </c>
      <c r="G24" s="24" t="s">
        <v>117</v>
      </c>
      <c r="H24" s="33">
        <v>320</v>
      </c>
    </row>
    <row r="25" spans="1:23" x14ac:dyDescent="0.25">
      <c r="B25" s="196" t="s">
        <v>22</v>
      </c>
      <c r="C25" s="197"/>
      <c r="E25" s="32"/>
      <c r="F25" s="24"/>
      <c r="G25" s="24"/>
      <c r="H25" s="33"/>
    </row>
    <row r="26" spans="1:23" x14ac:dyDescent="0.25">
      <c r="B26" s="24" t="s">
        <v>59</v>
      </c>
      <c r="C26" s="33">
        <v>33.200000000000003</v>
      </c>
      <c r="E26" s="32"/>
      <c r="F26" s="24"/>
      <c r="G26" s="24"/>
      <c r="H26" s="33"/>
    </row>
    <row r="27" spans="1:23" x14ac:dyDescent="0.25">
      <c r="B27" s="24" t="s">
        <v>130</v>
      </c>
      <c r="C27" s="33">
        <v>150</v>
      </c>
      <c r="E27" s="32"/>
      <c r="F27" s="24"/>
      <c r="G27" s="24"/>
      <c r="H27" s="33"/>
    </row>
    <row r="28" spans="1:23" x14ac:dyDescent="0.25">
      <c r="B28" s="24" t="s">
        <v>131</v>
      </c>
      <c r="C28" s="33">
        <v>250</v>
      </c>
      <c r="E28" s="32"/>
      <c r="F28" s="24"/>
      <c r="G28" s="24"/>
      <c r="H28" s="33"/>
    </row>
    <row r="29" spans="1:23" x14ac:dyDescent="0.25">
      <c r="B29" s="24" t="s">
        <v>133</v>
      </c>
      <c r="C29" s="33">
        <v>240</v>
      </c>
      <c r="E29" s="32"/>
      <c r="F29" s="24"/>
      <c r="G29" s="24"/>
      <c r="H29" s="33"/>
    </row>
    <row r="30" spans="1:23" x14ac:dyDescent="0.25">
      <c r="B30" s="25" t="s">
        <v>33</v>
      </c>
      <c r="C30" s="35">
        <f>SUM(C26:C29)</f>
        <v>673.2</v>
      </c>
      <c r="E30" s="190" t="s">
        <v>21</v>
      </c>
      <c r="F30" s="191"/>
      <c r="G30" s="192"/>
      <c r="H30" s="33">
        <f>SUM(H21:H29)</f>
        <v>1025</v>
      </c>
    </row>
    <row r="33" spans="1:12" x14ac:dyDescent="0.25">
      <c r="B33" t="s">
        <v>126</v>
      </c>
      <c r="D33" s="60" t="s">
        <v>61</v>
      </c>
      <c r="E33" s="60"/>
      <c r="F33" t="s">
        <v>127</v>
      </c>
    </row>
    <row r="34" spans="1:12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23"/>
    </row>
    <row r="35" spans="1:12" x14ac:dyDescent="0.25">
      <c r="A35" t="s">
        <v>160</v>
      </c>
    </row>
    <row r="36" spans="1:12" x14ac:dyDescent="0.25">
      <c r="B36" s="26" t="s">
        <v>2</v>
      </c>
      <c r="C36" s="29">
        <f>I47</f>
        <v>1948.8</v>
      </c>
      <c r="E36" s="24" t="s">
        <v>3</v>
      </c>
      <c r="F36" s="24" t="s">
        <v>36</v>
      </c>
      <c r="G36" s="24" t="s">
        <v>37</v>
      </c>
      <c r="H36" s="24" t="s">
        <v>38</v>
      </c>
      <c r="I36" s="24" t="s">
        <v>38</v>
      </c>
    </row>
    <row r="37" spans="1:12" x14ac:dyDescent="0.25">
      <c r="B37" s="26" t="s">
        <v>21</v>
      </c>
      <c r="C37" s="29">
        <f>C36</f>
        <v>1948.8</v>
      </c>
      <c r="E37" s="32">
        <v>44739</v>
      </c>
      <c r="F37" s="24" t="s">
        <v>70</v>
      </c>
      <c r="G37" s="24" t="s">
        <v>69</v>
      </c>
      <c r="H37" s="33">
        <v>175</v>
      </c>
      <c r="I37" s="33">
        <f>H37*0.96</f>
        <v>168</v>
      </c>
      <c r="L37" t="s">
        <v>342</v>
      </c>
    </row>
    <row r="38" spans="1:12" x14ac:dyDescent="0.25">
      <c r="B38" t="s">
        <v>22</v>
      </c>
      <c r="C38" s="30">
        <f>C47</f>
        <v>1185.2</v>
      </c>
      <c r="E38" s="32">
        <v>44740</v>
      </c>
      <c r="F38" s="24" t="s">
        <v>70</v>
      </c>
      <c r="G38" s="24" t="s">
        <v>161</v>
      </c>
      <c r="H38" s="33">
        <v>205</v>
      </c>
      <c r="I38" s="33">
        <f t="shared" ref="I38:I46" si="0">H38*0.96</f>
        <v>196.79999999999998</v>
      </c>
    </row>
    <row r="39" spans="1:12" x14ac:dyDescent="0.25">
      <c r="B39" s="28" t="s">
        <v>34</v>
      </c>
      <c r="C39" s="31">
        <f>C37-C38</f>
        <v>763.59999999999991</v>
      </c>
      <c r="E39" s="32">
        <v>44722</v>
      </c>
      <c r="F39" s="24" t="s">
        <v>54</v>
      </c>
      <c r="G39" s="24" t="s">
        <v>136</v>
      </c>
      <c r="H39" s="33">
        <v>220</v>
      </c>
      <c r="I39" s="33">
        <f t="shared" si="0"/>
        <v>211.2</v>
      </c>
    </row>
    <row r="40" spans="1:12" x14ac:dyDescent="0.25">
      <c r="C40" s="30">
        <f>C39+30</f>
        <v>793.59999999999991</v>
      </c>
      <c r="E40" s="32">
        <v>44691</v>
      </c>
      <c r="F40" s="24" t="s">
        <v>165</v>
      </c>
      <c r="G40" s="24" t="s">
        <v>166</v>
      </c>
      <c r="H40" s="33">
        <v>380</v>
      </c>
      <c r="I40" s="33">
        <f t="shared" si="0"/>
        <v>364.8</v>
      </c>
    </row>
    <row r="41" spans="1:12" x14ac:dyDescent="0.25">
      <c r="E41" s="32">
        <v>44700</v>
      </c>
      <c r="F41" s="24" t="s">
        <v>167</v>
      </c>
      <c r="G41" s="24" t="s">
        <v>16</v>
      </c>
      <c r="H41" s="33">
        <v>180</v>
      </c>
      <c r="I41" s="33">
        <f t="shared" si="0"/>
        <v>172.79999999999998</v>
      </c>
    </row>
    <row r="42" spans="1:12" x14ac:dyDescent="0.25">
      <c r="B42" s="196" t="s">
        <v>22</v>
      </c>
      <c r="C42" s="197"/>
      <c r="E42" s="32">
        <v>44709</v>
      </c>
      <c r="F42" s="24" t="s">
        <v>53</v>
      </c>
      <c r="G42" s="24" t="s">
        <v>42</v>
      </c>
      <c r="H42" s="33">
        <v>130</v>
      </c>
      <c r="I42" s="33">
        <f t="shared" si="0"/>
        <v>124.8</v>
      </c>
    </row>
    <row r="43" spans="1:12" x14ac:dyDescent="0.25">
      <c r="B43" s="51" t="s">
        <v>169</v>
      </c>
      <c r="C43" s="51">
        <v>30</v>
      </c>
      <c r="E43" s="32">
        <v>44743</v>
      </c>
      <c r="F43" s="24" t="s">
        <v>179</v>
      </c>
      <c r="G43" s="24" t="s">
        <v>129</v>
      </c>
      <c r="H43" s="33">
        <v>210</v>
      </c>
      <c r="I43" s="33">
        <f t="shared" si="0"/>
        <v>201.6</v>
      </c>
    </row>
    <row r="44" spans="1:12" x14ac:dyDescent="0.25">
      <c r="B44" s="51" t="s">
        <v>170</v>
      </c>
      <c r="C44" s="51">
        <v>35</v>
      </c>
      <c r="E44" s="32">
        <v>44751</v>
      </c>
      <c r="F44" s="24" t="s">
        <v>179</v>
      </c>
      <c r="G44" s="24" t="s">
        <v>136</v>
      </c>
      <c r="H44" s="33">
        <v>170</v>
      </c>
      <c r="I44" s="33">
        <f t="shared" si="0"/>
        <v>163.19999999999999</v>
      </c>
    </row>
    <row r="45" spans="1:12" x14ac:dyDescent="0.25">
      <c r="B45" s="51" t="s">
        <v>89</v>
      </c>
      <c r="C45" s="51">
        <v>1120.2</v>
      </c>
      <c r="E45" s="32">
        <v>44754</v>
      </c>
      <c r="F45" s="24" t="s">
        <v>179</v>
      </c>
      <c r="G45" s="24" t="s">
        <v>137</v>
      </c>
      <c r="H45" s="33">
        <v>190</v>
      </c>
      <c r="I45" s="33">
        <f t="shared" si="0"/>
        <v>182.4</v>
      </c>
    </row>
    <row r="46" spans="1:12" x14ac:dyDescent="0.25">
      <c r="B46" s="24"/>
      <c r="C46" s="33"/>
      <c r="E46" s="32">
        <v>44755</v>
      </c>
      <c r="F46" s="24" t="s">
        <v>179</v>
      </c>
      <c r="G46" s="24" t="s">
        <v>42</v>
      </c>
      <c r="H46" s="33">
        <v>170</v>
      </c>
      <c r="I46" s="33">
        <f t="shared" si="0"/>
        <v>163.19999999999999</v>
      </c>
    </row>
    <row r="47" spans="1:12" x14ac:dyDescent="0.25">
      <c r="B47" s="25" t="s">
        <v>33</v>
      </c>
      <c r="C47" s="35">
        <f>SUM(C43:C46)</f>
        <v>1185.2</v>
      </c>
      <c r="E47" s="210" t="s">
        <v>21</v>
      </c>
      <c r="F47" s="210"/>
      <c r="G47" s="210"/>
      <c r="H47" s="33"/>
      <c r="I47" s="33">
        <f>SUM(I37:I46)</f>
        <v>1948.8</v>
      </c>
    </row>
    <row r="48" spans="1:12" x14ac:dyDescent="0.25">
      <c r="B48" s="80"/>
      <c r="C48" s="81"/>
      <c r="E48" s="36"/>
      <c r="F48" s="36"/>
      <c r="G48" s="36"/>
      <c r="H48" s="37"/>
      <c r="I48" s="37"/>
    </row>
    <row r="49" spans="1:9" x14ac:dyDescent="0.25">
      <c r="B49" t="s">
        <v>126</v>
      </c>
      <c r="D49" s="60" t="s">
        <v>182</v>
      </c>
      <c r="E49" s="60"/>
      <c r="F49" t="s">
        <v>127</v>
      </c>
    </row>
    <row r="50" spans="1:9" x14ac:dyDescent="0.25">
      <c r="A50" t="s">
        <v>191</v>
      </c>
    </row>
    <row r="51" spans="1:9" x14ac:dyDescent="0.25">
      <c r="A51" t="s">
        <v>190</v>
      </c>
      <c r="B51">
        <v>776</v>
      </c>
    </row>
    <row r="52" spans="1:9" x14ac:dyDescent="0.25">
      <c r="A52" s="62"/>
      <c r="B52" s="62"/>
      <c r="C52" s="62"/>
      <c r="D52" s="62"/>
      <c r="E52" s="62"/>
      <c r="F52" s="62"/>
      <c r="G52" s="62"/>
      <c r="H52" s="62"/>
      <c r="I52" s="62"/>
    </row>
    <row r="53" spans="1:9" x14ac:dyDescent="0.25">
      <c r="A53" t="s">
        <v>160</v>
      </c>
    </row>
    <row r="54" spans="1:9" x14ac:dyDescent="0.25">
      <c r="B54" s="26" t="s">
        <v>2</v>
      </c>
      <c r="C54" s="29">
        <f>I58</f>
        <v>336</v>
      </c>
      <c r="E54" s="24" t="s">
        <v>3</v>
      </c>
      <c r="F54" s="24" t="s">
        <v>36</v>
      </c>
      <c r="G54" s="24" t="s">
        <v>37</v>
      </c>
      <c r="H54" s="24" t="s">
        <v>38</v>
      </c>
      <c r="I54" s="24" t="s">
        <v>38</v>
      </c>
    </row>
    <row r="55" spans="1:9" x14ac:dyDescent="0.25">
      <c r="B55" s="26" t="s">
        <v>21</v>
      </c>
      <c r="C55" s="29">
        <f>C54</f>
        <v>336</v>
      </c>
      <c r="E55" s="32">
        <v>44748</v>
      </c>
      <c r="F55" s="24" t="s">
        <v>224</v>
      </c>
      <c r="G55" s="24" t="s">
        <v>225</v>
      </c>
      <c r="H55" s="33">
        <v>350</v>
      </c>
      <c r="I55" s="33">
        <f>H55*0.96</f>
        <v>336</v>
      </c>
    </row>
    <row r="56" spans="1:9" x14ac:dyDescent="0.25">
      <c r="B56" t="s">
        <v>22</v>
      </c>
      <c r="C56" s="30">
        <f>C63</f>
        <v>0</v>
      </c>
      <c r="E56" s="32" t="s">
        <v>226</v>
      </c>
      <c r="F56" s="24"/>
      <c r="G56" s="24"/>
      <c r="H56" s="33"/>
      <c r="I56" s="33"/>
    </row>
    <row r="57" spans="1:9" x14ac:dyDescent="0.25">
      <c r="B57" s="28" t="s">
        <v>34</v>
      </c>
      <c r="C57" s="31">
        <f>C55-C56</f>
        <v>336</v>
      </c>
      <c r="E57" s="32"/>
      <c r="F57" s="24"/>
      <c r="G57" s="24"/>
      <c r="H57" s="33"/>
      <c r="I57" s="33"/>
    </row>
    <row r="58" spans="1:9" x14ac:dyDescent="0.25">
      <c r="C58" s="30">
        <f>C57+30</f>
        <v>366</v>
      </c>
      <c r="E58" s="210" t="s">
        <v>21</v>
      </c>
      <c r="F58" s="210"/>
      <c r="G58" s="210"/>
      <c r="H58" s="33">
        <f>SUM(H55:H57)</f>
        <v>350</v>
      </c>
      <c r="I58" s="33">
        <f>SUM(I55:I57)</f>
        <v>336</v>
      </c>
    </row>
    <row r="59" spans="1:9" x14ac:dyDescent="0.25">
      <c r="E59" s="36"/>
      <c r="F59" s="36"/>
      <c r="G59" s="36"/>
      <c r="H59" s="37"/>
      <c r="I59" s="37"/>
    </row>
    <row r="60" spans="1:9" x14ac:dyDescent="0.25">
      <c r="B60" s="196" t="s">
        <v>22</v>
      </c>
      <c r="C60" s="197"/>
      <c r="E60" s="60"/>
    </row>
    <row r="61" spans="1:9" x14ac:dyDescent="0.25">
      <c r="B61" s="51"/>
      <c r="C61" s="51"/>
    </row>
    <row r="62" spans="1:9" x14ac:dyDescent="0.25">
      <c r="B62" s="51"/>
      <c r="C62" s="51"/>
    </row>
    <row r="63" spans="1:9" x14ac:dyDescent="0.25">
      <c r="B63" s="25" t="s">
        <v>33</v>
      </c>
      <c r="C63" s="35">
        <f>SUM(C61:C62)</f>
        <v>0</v>
      </c>
    </row>
    <row r="64" spans="1:9" x14ac:dyDescent="0.25">
      <c r="B64" s="80"/>
      <c r="C64" s="81"/>
    </row>
    <row r="65" spans="1:9" x14ac:dyDescent="0.25">
      <c r="B65" t="s">
        <v>126</v>
      </c>
      <c r="D65" t="s">
        <v>182</v>
      </c>
      <c r="F65" t="s">
        <v>127</v>
      </c>
    </row>
    <row r="66" spans="1:9" x14ac:dyDescent="0.25">
      <c r="A66" t="s">
        <v>235</v>
      </c>
    </row>
    <row r="67" spans="1:9" x14ac:dyDescent="0.25">
      <c r="A67" t="s">
        <v>215</v>
      </c>
      <c r="D67" s="60"/>
    </row>
    <row r="68" spans="1:9" x14ac:dyDescent="0.25">
      <c r="A68" s="95"/>
      <c r="B68" s="95"/>
      <c r="C68" s="95"/>
      <c r="D68" s="95"/>
      <c r="E68" s="95"/>
      <c r="F68" s="95"/>
      <c r="G68" s="95"/>
      <c r="H68" s="95"/>
      <c r="I68" s="95"/>
    </row>
    <row r="69" spans="1:9" x14ac:dyDescent="0.25">
      <c r="A69" t="s">
        <v>160</v>
      </c>
    </row>
    <row r="70" spans="1:9" x14ac:dyDescent="0.25">
      <c r="B70" s="26" t="s">
        <v>2</v>
      </c>
      <c r="C70" s="29">
        <f>I86</f>
        <v>1368.3999999999999</v>
      </c>
      <c r="E70" s="24" t="s">
        <v>3</v>
      </c>
      <c r="F70" s="24" t="s">
        <v>36</v>
      </c>
      <c r="G70" s="24" t="s">
        <v>37</v>
      </c>
      <c r="H70" s="24" t="s">
        <v>38</v>
      </c>
      <c r="I70" s="24" t="s">
        <v>38</v>
      </c>
    </row>
    <row r="71" spans="1:9" x14ac:dyDescent="0.25">
      <c r="B71" s="26" t="s">
        <v>21</v>
      </c>
      <c r="C71" s="29">
        <f>C70</f>
        <v>1368.3999999999999</v>
      </c>
      <c r="E71" s="32">
        <v>44746</v>
      </c>
      <c r="F71" s="24" t="s">
        <v>70</v>
      </c>
      <c r="G71" s="24" t="s">
        <v>69</v>
      </c>
      <c r="H71" s="33">
        <v>175</v>
      </c>
      <c r="I71" s="33">
        <f>H71*0.96</f>
        <v>168</v>
      </c>
    </row>
    <row r="72" spans="1:9" x14ac:dyDescent="0.25">
      <c r="B72" t="s">
        <v>22</v>
      </c>
      <c r="C72" s="30">
        <f>C86</f>
        <v>1231.1500000000001</v>
      </c>
      <c r="E72" s="32">
        <v>44753</v>
      </c>
      <c r="F72" s="24" t="s">
        <v>70</v>
      </c>
      <c r="G72" s="24" t="s">
        <v>42</v>
      </c>
      <c r="H72" s="33">
        <v>175</v>
      </c>
      <c r="I72" s="33">
        <f>H72*0.96</f>
        <v>168</v>
      </c>
    </row>
    <row r="73" spans="1:9" x14ac:dyDescent="0.25">
      <c r="B73" s="28" t="s">
        <v>34</v>
      </c>
      <c r="C73" s="31">
        <f>C71-C72</f>
        <v>137.24999999999977</v>
      </c>
      <c r="E73" s="32">
        <v>44757</v>
      </c>
      <c r="F73" s="24" t="s">
        <v>70</v>
      </c>
      <c r="G73" s="24" t="s">
        <v>16</v>
      </c>
      <c r="H73" s="33">
        <v>230</v>
      </c>
      <c r="I73" s="33">
        <f>H73*0.96</f>
        <v>220.79999999999998</v>
      </c>
    </row>
    <row r="74" spans="1:9" x14ac:dyDescent="0.25">
      <c r="C74" s="30"/>
      <c r="E74" s="32">
        <v>44768</v>
      </c>
      <c r="F74" s="24" t="s">
        <v>41</v>
      </c>
      <c r="G74" s="24" t="s">
        <v>42</v>
      </c>
      <c r="H74" s="33">
        <v>150</v>
      </c>
      <c r="I74" s="33">
        <v>150</v>
      </c>
    </row>
    <row r="75" spans="1:9" x14ac:dyDescent="0.25">
      <c r="E75" s="32">
        <v>44774</v>
      </c>
      <c r="F75" s="24" t="s">
        <v>41</v>
      </c>
      <c r="G75" s="24" t="s">
        <v>42</v>
      </c>
      <c r="H75" s="33">
        <v>150</v>
      </c>
      <c r="I75" s="33">
        <v>150</v>
      </c>
    </row>
    <row r="76" spans="1:9" x14ac:dyDescent="0.25">
      <c r="B76" s="196" t="s">
        <v>22</v>
      </c>
      <c r="C76" s="197"/>
      <c r="E76" s="32">
        <v>44778</v>
      </c>
      <c r="F76" s="24" t="s">
        <v>41</v>
      </c>
      <c r="G76" s="24" t="s">
        <v>69</v>
      </c>
      <c r="H76" s="33">
        <v>160</v>
      </c>
      <c r="I76" s="33">
        <v>160</v>
      </c>
    </row>
    <row r="77" spans="1:9" x14ac:dyDescent="0.25">
      <c r="B77" s="51" t="s">
        <v>59</v>
      </c>
      <c r="C77" s="51">
        <v>600</v>
      </c>
      <c r="E77" s="32">
        <v>44785</v>
      </c>
      <c r="F77" s="24" t="s">
        <v>41</v>
      </c>
      <c r="G77" s="24" t="s">
        <v>42</v>
      </c>
      <c r="H77" s="33">
        <v>150</v>
      </c>
      <c r="I77" s="33">
        <v>150</v>
      </c>
    </row>
    <row r="78" spans="1:9" x14ac:dyDescent="0.25">
      <c r="B78" s="51" t="s">
        <v>237</v>
      </c>
      <c r="C78" s="51">
        <v>250</v>
      </c>
      <c r="E78" s="32">
        <v>44771</v>
      </c>
      <c r="F78" s="24" t="s">
        <v>43</v>
      </c>
      <c r="G78" s="24" t="s">
        <v>16</v>
      </c>
      <c r="H78" s="33">
        <v>210</v>
      </c>
      <c r="I78" s="33">
        <f>H78*0.96</f>
        <v>201.6</v>
      </c>
    </row>
    <row r="79" spans="1:9" x14ac:dyDescent="0.25">
      <c r="B79" s="51" t="s">
        <v>208</v>
      </c>
      <c r="C79" s="51">
        <v>106.15</v>
      </c>
      <c r="E79" s="32"/>
      <c r="F79" s="24"/>
      <c r="G79" s="24"/>
      <c r="H79" s="33"/>
      <c r="I79" s="33"/>
    </row>
    <row r="80" spans="1:9" x14ac:dyDescent="0.25">
      <c r="B80" s="88" t="s">
        <v>197</v>
      </c>
      <c r="C80" s="51">
        <v>50</v>
      </c>
      <c r="E80" s="32"/>
      <c r="F80" s="24"/>
      <c r="G80" s="24"/>
      <c r="H80" s="33"/>
      <c r="I80" s="33"/>
    </row>
    <row r="81" spans="1:9" x14ac:dyDescent="0.25">
      <c r="B81" s="51" t="s">
        <v>245</v>
      </c>
      <c r="C81" s="51">
        <v>20</v>
      </c>
      <c r="E81" s="32"/>
      <c r="F81" s="24"/>
      <c r="G81" s="24"/>
      <c r="H81" s="33"/>
      <c r="I81" s="33"/>
    </row>
    <row r="82" spans="1:9" x14ac:dyDescent="0.25">
      <c r="B82" s="51" t="s">
        <v>175</v>
      </c>
      <c r="C82" s="51">
        <v>10</v>
      </c>
      <c r="E82" s="32"/>
      <c r="F82" s="24"/>
      <c r="G82" s="24"/>
      <c r="H82" s="33"/>
      <c r="I82" s="33"/>
    </row>
    <row r="83" spans="1:9" x14ac:dyDescent="0.25">
      <c r="B83" s="91" t="s">
        <v>258</v>
      </c>
      <c r="C83" s="51">
        <v>50</v>
      </c>
      <c r="E83" s="32"/>
      <c r="F83" s="24"/>
      <c r="G83" s="24"/>
      <c r="H83" s="33"/>
      <c r="I83" s="33"/>
    </row>
    <row r="84" spans="1:9" x14ac:dyDescent="0.25">
      <c r="B84" s="51" t="s">
        <v>252</v>
      </c>
      <c r="C84" s="51">
        <v>45</v>
      </c>
      <c r="E84" s="32"/>
      <c r="F84" s="24"/>
      <c r="G84" s="24"/>
      <c r="H84" s="33"/>
      <c r="I84" s="33"/>
    </row>
    <row r="85" spans="1:9" x14ac:dyDescent="0.25">
      <c r="B85" s="24" t="s">
        <v>245</v>
      </c>
      <c r="C85" s="33">
        <v>100</v>
      </c>
      <c r="E85" s="32"/>
      <c r="F85" s="24"/>
      <c r="G85" s="24"/>
      <c r="H85" s="33"/>
      <c r="I85" s="33"/>
    </row>
    <row r="86" spans="1:9" x14ac:dyDescent="0.25">
      <c r="B86" s="25" t="s">
        <v>33</v>
      </c>
      <c r="C86" s="35">
        <f>SUM(C77:C85)</f>
        <v>1231.1500000000001</v>
      </c>
      <c r="E86" s="210" t="s">
        <v>21</v>
      </c>
      <c r="F86" s="210"/>
      <c r="G86" s="210"/>
      <c r="H86" s="33">
        <f>SUM(H71:H85)</f>
        <v>1400</v>
      </c>
      <c r="I86" s="33">
        <f>SUM(I71:I85)</f>
        <v>1368.3999999999999</v>
      </c>
    </row>
    <row r="87" spans="1:9" x14ac:dyDescent="0.25">
      <c r="B87" s="80"/>
      <c r="C87" s="81"/>
      <c r="E87" s="36"/>
      <c r="F87" s="36"/>
      <c r="G87" s="36"/>
      <c r="H87" s="37"/>
      <c r="I87" s="37"/>
    </row>
    <row r="88" spans="1:9" x14ac:dyDescent="0.25">
      <c r="B88" t="s">
        <v>126</v>
      </c>
      <c r="D88" s="60" t="s">
        <v>182</v>
      </c>
      <c r="E88" s="60"/>
      <c r="F88" t="s">
        <v>127</v>
      </c>
    </row>
    <row r="89" spans="1:9" x14ac:dyDescent="0.25">
      <c r="A89" t="s">
        <v>263</v>
      </c>
      <c r="F89" t="s">
        <v>95</v>
      </c>
    </row>
    <row r="90" spans="1:9" x14ac:dyDescent="0.25">
      <c r="A90" t="s">
        <v>262</v>
      </c>
    </row>
    <row r="91" spans="1:9" x14ac:dyDescent="0.25">
      <c r="A91" s="95"/>
      <c r="B91" s="95"/>
      <c r="C91" s="95"/>
      <c r="D91" s="95"/>
      <c r="E91" s="95"/>
      <c r="F91" s="95"/>
      <c r="G91" s="95"/>
      <c r="H91" s="95"/>
      <c r="I91" s="95"/>
    </row>
    <row r="92" spans="1:9" x14ac:dyDescent="0.25">
      <c r="A92" t="s">
        <v>297</v>
      </c>
    </row>
    <row r="93" spans="1:9" x14ac:dyDescent="0.25">
      <c r="B93" s="26" t="s">
        <v>2</v>
      </c>
      <c r="C93" s="29">
        <f>I109</f>
        <v>1131.6000000000001</v>
      </c>
      <c r="E93" s="24" t="s">
        <v>3</v>
      </c>
      <c r="F93" s="24" t="s">
        <v>36</v>
      </c>
      <c r="G93" s="24" t="s">
        <v>37</v>
      </c>
      <c r="H93" s="24" t="s">
        <v>38</v>
      </c>
      <c r="I93" s="24" t="s">
        <v>38</v>
      </c>
    </row>
    <row r="94" spans="1:9" x14ac:dyDescent="0.25">
      <c r="B94" s="26" t="s">
        <v>21</v>
      </c>
      <c r="C94" s="29">
        <f>C93</f>
        <v>1131.6000000000001</v>
      </c>
      <c r="E94" s="32">
        <v>44796</v>
      </c>
      <c r="F94" s="24" t="s">
        <v>41</v>
      </c>
      <c r="G94" s="24" t="s">
        <v>69</v>
      </c>
      <c r="H94" s="33">
        <v>150</v>
      </c>
      <c r="I94" s="33">
        <v>150</v>
      </c>
    </row>
    <row r="95" spans="1:9" x14ac:dyDescent="0.25">
      <c r="B95" t="s">
        <v>22</v>
      </c>
      <c r="C95" s="30">
        <f>C109</f>
        <v>967.15</v>
      </c>
      <c r="E95" s="32">
        <v>44795</v>
      </c>
      <c r="F95" s="24" t="s">
        <v>41</v>
      </c>
      <c r="G95" s="24" t="s">
        <v>42</v>
      </c>
      <c r="H95" s="33">
        <v>150</v>
      </c>
      <c r="I95" s="33">
        <v>150</v>
      </c>
    </row>
    <row r="96" spans="1:9" x14ac:dyDescent="0.25">
      <c r="B96" s="28" t="s">
        <v>34</v>
      </c>
      <c r="C96" s="31">
        <f>C94-C95</f>
        <v>164.45000000000016</v>
      </c>
      <c r="E96" s="32">
        <v>44788</v>
      </c>
      <c r="F96" s="24" t="s">
        <v>41</v>
      </c>
      <c r="G96" s="24" t="s">
        <v>69</v>
      </c>
      <c r="H96" s="33">
        <v>150</v>
      </c>
      <c r="I96" s="33">
        <v>150</v>
      </c>
    </row>
    <row r="97" spans="2:10" x14ac:dyDescent="0.25">
      <c r="C97" s="30"/>
      <c r="E97" s="32">
        <v>44798</v>
      </c>
      <c r="F97" s="24" t="s">
        <v>282</v>
      </c>
      <c r="G97" s="24" t="s">
        <v>225</v>
      </c>
      <c r="H97" s="33">
        <v>350</v>
      </c>
      <c r="I97" s="33">
        <f>H97*0.96</f>
        <v>336</v>
      </c>
    </row>
    <row r="98" spans="2:10" x14ac:dyDescent="0.25">
      <c r="E98" s="32">
        <v>44776</v>
      </c>
      <c r="F98" s="24" t="s">
        <v>179</v>
      </c>
      <c r="G98" s="24" t="s">
        <v>42</v>
      </c>
      <c r="H98" s="33">
        <v>170</v>
      </c>
      <c r="I98" s="33">
        <f t="shared" ref="I98:I99" si="1">H98*0.96</f>
        <v>163.19999999999999</v>
      </c>
    </row>
    <row r="99" spans="2:10" x14ac:dyDescent="0.25">
      <c r="B99" s="196" t="s">
        <v>22</v>
      </c>
      <c r="C99" s="197"/>
      <c r="E99" s="32">
        <v>44784</v>
      </c>
      <c r="F99" s="24" t="s">
        <v>179</v>
      </c>
      <c r="G99" s="24" t="s">
        <v>69</v>
      </c>
      <c r="H99" s="33">
        <v>190</v>
      </c>
      <c r="I99" s="33">
        <f t="shared" si="1"/>
        <v>182.4</v>
      </c>
    </row>
    <row r="100" spans="2:10" x14ac:dyDescent="0.25">
      <c r="B100" s="51" t="s">
        <v>59</v>
      </c>
      <c r="C100" s="51">
        <v>350</v>
      </c>
      <c r="E100" s="32">
        <v>44748</v>
      </c>
      <c r="F100" s="24" t="s">
        <v>54</v>
      </c>
      <c r="G100" s="24" t="s">
        <v>42</v>
      </c>
      <c r="H100" s="33"/>
      <c r="I100" s="33"/>
      <c r="J100" t="s">
        <v>95</v>
      </c>
    </row>
    <row r="101" spans="2:10" x14ac:dyDescent="0.25">
      <c r="B101" s="51" t="s">
        <v>59</v>
      </c>
      <c r="C101" s="51">
        <v>250</v>
      </c>
      <c r="E101" s="32"/>
      <c r="F101" s="24"/>
      <c r="G101" s="24"/>
      <c r="H101" s="33"/>
      <c r="I101" s="33"/>
    </row>
    <row r="102" spans="2:10" x14ac:dyDescent="0.25">
      <c r="B102" s="91" t="s">
        <v>278</v>
      </c>
      <c r="C102" s="51">
        <v>61</v>
      </c>
      <c r="E102" s="32"/>
      <c r="F102" s="24"/>
      <c r="G102" s="24"/>
      <c r="H102" s="33"/>
      <c r="I102" s="33"/>
    </row>
    <row r="103" spans="2:10" x14ac:dyDescent="0.25">
      <c r="B103" s="91" t="s">
        <v>279</v>
      </c>
      <c r="C103" s="51">
        <v>98</v>
      </c>
      <c r="E103" s="32"/>
      <c r="F103" s="24"/>
      <c r="G103" s="24"/>
      <c r="H103" s="33"/>
      <c r="I103" s="33"/>
    </row>
    <row r="104" spans="2:10" x14ac:dyDescent="0.25">
      <c r="B104" s="91" t="s">
        <v>280</v>
      </c>
      <c r="C104" s="51">
        <v>106.15</v>
      </c>
      <c r="E104" s="32"/>
      <c r="F104" s="24"/>
      <c r="G104" s="24"/>
      <c r="H104" s="33"/>
      <c r="I104" s="33"/>
    </row>
    <row r="105" spans="2:10" x14ac:dyDescent="0.25">
      <c r="B105" s="112" t="s">
        <v>269</v>
      </c>
      <c r="C105" s="51">
        <v>50</v>
      </c>
      <c r="E105" s="32"/>
      <c r="F105" s="24"/>
      <c r="G105" s="24"/>
      <c r="H105" s="33"/>
      <c r="I105" s="33"/>
    </row>
    <row r="106" spans="2:10" x14ac:dyDescent="0.25">
      <c r="B106" s="91" t="s">
        <v>209</v>
      </c>
      <c r="C106" s="51">
        <v>20</v>
      </c>
      <c r="E106" s="32"/>
      <c r="F106" s="24"/>
      <c r="G106" s="24"/>
      <c r="H106" s="33"/>
      <c r="I106" s="33"/>
    </row>
    <row r="107" spans="2:10" x14ac:dyDescent="0.25">
      <c r="B107" s="88" t="s">
        <v>255</v>
      </c>
      <c r="C107" s="51">
        <v>10</v>
      </c>
      <c r="E107" s="32"/>
      <c r="F107" s="24"/>
      <c r="G107" s="24"/>
      <c r="H107" s="33"/>
      <c r="I107" s="33"/>
    </row>
    <row r="108" spans="2:10" x14ac:dyDescent="0.25">
      <c r="B108" s="24" t="s">
        <v>141</v>
      </c>
      <c r="C108" s="33">
        <v>22</v>
      </c>
      <c r="E108" s="32"/>
      <c r="F108" s="24"/>
      <c r="G108" s="24"/>
      <c r="H108" s="33"/>
      <c r="I108" s="33"/>
    </row>
    <row r="109" spans="2:10" x14ac:dyDescent="0.25">
      <c r="B109" s="25" t="s">
        <v>33</v>
      </c>
      <c r="C109" s="35">
        <f>SUM(C100:C108)</f>
        <v>967.15</v>
      </c>
      <c r="E109" s="210" t="s">
        <v>21</v>
      </c>
      <c r="F109" s="210"/>
      <c r="G109" s="210"/>
      <c r="H109" s="33">
        <f>SUM(H94:H108)</f>
        <v>1160</v>
      </c>
      <c r="I109" s="33">
        <f>SUM(I94:I108)</f>
        <v>1131.6000000000001</v>
      </c>
    </row>
    <row r="110" spans="2:10" x14ac:dyDescent="0.25">
      <c r="B110" s="80"/>
      <c r="C110" s="81"/>
      <c r="E110" s="36"/>
      <c r="F110" s="36"/>
      <c r="G110" s="36" t="s">
        <v>321</v>
      </c>
      <c r="H110" s="37"/>
      <c r="I110" s="37"/>
    </row>
    <row r="111" spans="2:10" x14ac:dyDescent="0.25">
      <c r="B111" t="s">
        <v>126</v>
      </c>
      <c r="D111" s="60" t="s">
        <v>182</v>
      </c>
      <c r="E111" s="60"/>
      <c r="F111" t="s">
        <v>127</v>
      </c>
    </row>
    <row r="112" spans="2:10" x14ac:dyDescent="0.25">
      <c r="B112" t="s">
        <v>343</v>
      </c>
      <c r="F112" t="s">
        <v>95</v>
      </c>
    </row>
    <row r="113" spans="1:9" x14ac:dyDescent="0.25">
      <c r="A113" s="95"/>
      <c r="B113" s="95"/>
      <c r="C113" s="95"/>
      <c r="D113" s="95"/>
      <c r="E113" s="95"/>
      <c r="F113" s="95"/>
      <c r="G113" s="95"/>
      <c r="H113" s="95"/>
      <c r="I113" s="95"/>
    </row>
    <row r="114" spans="1:9" x14ac:dyDescent="0.25">
      <c r="A114" t="s">
        <v>429</v>
      </c>
    </row>
    <row r="115" spans="1:9" x14ac:dyDescent="0.25">
      <c r="B115" s="26" t="s">
        <v>2</v>
      </c>
      <c r="C115" s="29">
        <f>I138</f>
        <v>3080.4</v>
      </c>
      <c r="E115" s="24" t="s">
        <v>3</v>
      </c>
      <c r="F115" s="24" t="s">
        <v>36</v>
      </c>
      <c r="G115" s="24" t="s">
        <v>37</v>
      </c>
      <c r="H115" s="24" t="s">
        <v>38</v>
      </c>
      <c r="I115" s="24" t="s">
        <v>38</v>
      </c>
    </row>
    <row r="116" spans="1:9" x14ac:dyDescent="0.25">
      <c r="B116" s="26" t="s">
        <v>21</v>
      </c>
      <c r="C116" s="29">
        <f>C115</f>
        <v>3080.4</v>
      </c>
      <c r="E116" s="32">
        <v>44790</v>
      </c>
      <c r="F116" s="24" t="s">
        <v>43</v>
      </c>
      <c r="G116" s="24" t="s">
        <v>42</v>
      </c>
      <c r="H116" s="33">
        <v>170</v>
      </c>
      <c r="I116" s="33">
        <f>H116*0.96</f>
        <v>163.19999999999999</v>
      </c>
    </row>
    <row r="117" spans="1:9" x14ac:dyDescent="0.25">
      <c r="B117" t="s">
        <v>22</v>
      </c>
      <c r="C117" s="30">
        <f>C138</f>
        <v>4898</v>
      </c>
      <c r="E117" s="32">
        <v>44793</v>
      </c>
      <c r="F117" s="24" t="s">
        <v>179</v>
      </c>
      <c r="G117" s="24" t="s">
        <v>42</v>
      </c>
      <c r="H117" s="33">
        <v>170</v>
      </c>
      <c r="I117" s="33">
        <f>H117*0.96</f>
        <v>163.19999999999999</v>
      </c>
    </row>
    <row r="118" spans="1:9" x14ac:dyDescent="0.25">
      <c r="B118" s="28" t="s">
        <v>34</v>
      </c>
      <c r="C118" s="31">
        <f>C116-C117</f>
        <v>-1817.6</v>
      </c>
      <c r="E118" s="32">
        <v>44799</v>
      </c>
      <c r="F118" s="24" t="s">
        <v>41</v>
      </c>
      <c r="G118" s="24" t="s">
        <v>42</v>
      </c>
      <c r="H118" s="33">
        <v>150</v>
      </c>
      <c r="I118" s="33">
        <v>150</v>
      </c>
    </row>
    <row r="119" spans="1:9" x14ac:dyDescent="0.25">
      <c r="C119" s="30"/>
      <c r="E119" s="32">
        <v>44802</v>
      </c>
      <c r="F119" s="24" t="s">
        <v>41</v>
      </c>
      <c r="G119" s="24" t="s">
        <v>42</v>
      </c>
      <c r="H119" s="33">
        <v>150</v>
      </c>
      <c r="I119" s="33">
        <v>150</v>
      </c>
    </row>
    <row r="120" spans="1:9" x14ac:dyDescent="0.25">
      <c r="E120" s="32">
        <v>44813</v>
      </c>
      <c r="F120" s="24" t="s">
        <v>41</v>
      </c>
      <c r="G120" s="24" t="s">
        <v>42</v>
      </c>
      <c r="H120" s="33">
        <v>150</v>
      </c>
      <c r="I120" s="33">
        <v>150</v>
      </c>
    </row>
    <row r="121" spans="1:9" x14ac:dyDescent="0.25">
      <c r="B121" s="196" t="s">
        <v>22</v>
      </c>
      <c r="C121" s="197"/>
      <c r="E121" s="32">
        <v>44820</v>
      </c>
      <c r="F121" s="24" t="s">
        <v>97</v>
      </c>
      <c r="G121" s="24" t="s">
        <v>136</v>
      </c>
      <c r="H121" s="33">
        <v>150</v>
      </c>
      <c r="I121" s="33">
        <v>150</v>
      </c>
    </row>
    <row r="122" spans="1:9" x14ac:dyDescent="0.25">
      <c r="B122" s="91" t="s">
        <v>298</v>
      </c>
      <c r="C122" s="51">
        <v>98</v>
      </c>
      <c r="E122" s="32">
        <v>44825</v>
      </c>
      <c r="F122" s="24" t="s">
        <v>41</v>
      </c>
      <c r="G122" s="24" t="s">
        <v>42</v>
      </c>
      <c r="H122" s="33">
        <v>200</v>
      </c>
      <c r="I122" s="33">
        <v>200</v>
      </c>
    </row>
    <row r="123" spans="1:9" x14ac:dyDescent="0.25">
      <c r="B123" s="51" t="s">
        <v>245</v>
      </c>
      <c r="C123" s="51">
        <v>100</v>
      </c>
      <c r="E123" s="32">
        <v>44816</v>
      </c>
      <c r="F123" s="24" t="s">
        <v>39</v>
      </c>
      <c r="G123" s="24" t="s">
        <v>116</v>
      </c>
      <c r="H123" s="33">
        <v>350</v>
      </c>
      <c r="I123" s="33">
        <f>H123*0.96</f>
        <v>336</v>
      </c>
    </row>
    <row r="124" spans="1:9" x14ac:dyDescent="0.25">
      <c r="B124" s="91" t="s">
        <v>304</v>
      </c>
      <c r="C124" s="51">
        <v>1570</v>
      </c>
      <c r="E124" s="32">
        <v>44811</v>
      </c>
      <c r="F124" s="24" t="s">
        <v>43</v>
      </c>
      <c r="G124" s="24" t="s">
        <v>42</v>
      </c>
      <c r="H124" s="33">
        <v>170</v>
      </c>
      <c r="I124" s="33">
        <f>H124*0.96</f>
        <v>163.19999999999999</v>
      </c>
    </row>
    <row r="125" spans="1:9" x14ac:dyDescent="0.25">
      <c r="B125" s="91" t="s">
        <v>59</v>
      </c>
      <c r="C125" s="51">
        <v>100</v>
      </c>
      <c r="E125" s="32">
        <v>44812</v>
      </c>
      <c r="F125" s="24" t="s">
        <v>43</v>
      </c>
      <c r="G125" s="24" t="s">
        <v>16</v>
      </c>
      <c r="H125" s="33">
        <v>210</v>
      </c>
      <c r="I125" s="33">
        <f>H125*0.96</f>
        <v>201.6</v>
      </c>
    </row>
    <row r="126" spans="1:9" x14ac:dyDescent="0.25">
      <c r="B126" s="91" t="s">
        <v>59</v>
      </c>
      <c r="C126" s="51">
        <v>250</v>
      </c>
      <c r="E126" s="32">
        <v>44827</v>
      </c>
      <c r="F126" s="24" t="s">
        <v>43</v>
      </c>
      <c r="G126" s="24" t="s">
        <v>16</v>
      </c>
      <c r="H126" s="33">
        <v>210</v>
      </c>
      <c r="I126" s="33">
        <f t="shared" ref="I126" si="2">H126*0.96</f>
        <v>201.6</v>
      </c>
    </row>
    <row r="127" spans="1:9" x14ac:dyDescent="0.25">
      <c r="B127" s="112" t="s">
        <v>344</v>
      </c>
      <c r="C127" s="51">
        <v>150</v>
      </c>
      <c r="E127" s="32">
        <v>44830</v>
      </c>
      <c r="F127" s="24" t="s">
        <v>41</v>
      </c>
      <c r="G127" s="24" t="s">
        <v>42</v>
      </c>
      <c r="H127" s="33">
        <v>150</v>
      </c>
      <c r="I127" s="33">
        <v>150</v>
      </c>
    </row>
    <row r="128" spans="1:9" x14ac:dyDescent="0.25">
      <c r="B128" s="91" t="s">
        <v>356</v>
      </c>
      <c r="C128" s="51">
        <v>200</v>
      </c>
      <c r="E128" s="32">
        <v>44832</v>
      </c>
      <c r="F128" s="24" t="s">
        <v>41</v>
      </c>
      <c r="G128" s="24" t="s">
        <v>402</v>
      </c>
      <c r="H128" s="33">
        <v>700</v>
      </c>
      <c r="I128" s="33">
        <v>700</v>
      </c>
    </row>
    <row r="129" spans="1:9" x14ac:dyDescent="0.25">
      <c r="B129" s="88" t="s">
        <v>59</v>
      </c>
      <c r="C129" s="51">
        <v>75</v>
      </c>
      <c r="E129" s="32">
        <v>44841</v>
      </c>
      <c r="F129" s="24" t="s">
        <v>43</v>
      </c>
      <c r="G129" s="24" t="s">
        <v>16</v>
      </c>
      <c r="H129" s="33">
        <v>210</v>
      </c>
      <c r="I129" s="33">
        <f>H129*0.96</f>
        <v>201.6</v>
      </c>
    </row>
    <row r="130" spans="1:9" x14ac:dyDescent="0.25">
      <c r="B130" s="88" t="s">
        <v>467</v>
      </c>
      <c r="C130" s="51">
        <v>250</v>
      </c>
      <c r="E130" s="32"/>
      <c r="F130" s="24"/>
      <c r="G130" s="24"/>
      <c r="H130" s="33"/>
      <c r="I130" s="33"/>
    </row>
    <row r="131" spans="1:9" x14ac:dyDescent="0.25">
      <c r="B131" s="88" t="s">
        <v>386</v>
      </c>
      <c r="C131" s="51">
        <v>1600</v>
      </c>
      <c r="E131" s="32"/>
      <c r="F131" s="24"/>
      <c r="G131" s="24"/>
      <c r="H131" s="33"/>
      <c r="I131" s="33"/>
    </row>
    <row r="132" spans="1:9" x14ac:dyDescent="0.25">
      <c r="B132" s="88" t="s">
        <v>401</v>
      </c>
      <c r="C132" s="51">
        <v>15</v>
      </c>
      <c r="E132" s="32"/>
      <c r="F132" s="24"/>
      <c r="G132" s="24"/>
      <c r="H132" s="33"/>
      <c r="I132" s="33"/>
    </row>
    <row r="133" spans="1:9" x14ac:dyDescent="0.25">
      <c r="B133" s="88" t="s">
        <v>64</v>
      </c>
      <c r="C133" s="51">
        <v>50</v>
      </c>
      <c r="E133" s="32"/>
      <c r="F133" s="24"/>
      <c r="G133" s="24"/>
      <c r="H133" s="33"/>
      <c r="I133" s="33"/>
    </row>
    <row r="134" spans="1:9" x14ac:dyDescent="0.25">
      <c r="B134" s="88" t="s">
        <v>64</v>
      </c>
      <c r="C134" s="51">
        <v>100</v>
      </c>
      <c r="E134" s="32"/>
      <c r="F134" s="24"/>
      <c r="G134" s="24"/>
      <c r="H134" s="33"/>
      <c r="I134" s="33"/>
    </row>
    <row r="135" spans="1:9" x14ac:dyDescent="0.25">
      <c r="B135" s="88" t="s">
        <v>427</v>
      </c>
      <c r="C135" s="51">
        <v>200</v>
      </c>
      <c r="E135" s="32"/>
      <c r="F135" s="24"/>
      <c r="G135" s="24"/>
      <c r="H135" s="33"/>
      <c r="I135" s="33"/>
    </row>
    <row r="136" spans="1:9" x14ac:dyDescent="0.25">
      <c r="B136" s="88" t="s">
        <v>428</v>
      </c>
      <c r="C136" s="51">
        <v>100</v>
      </c>
      <c r="E136" s="32"/>
      <c r="F136" s="24"/>
      <c r="G136" s="24"/>
      <c r="H136" s="33"/>
      <c r="I136" s="33"/>
    </row>
    <row r="137" spans="1:9" x14ac:dyDescent="0.25">
      <c r="B137" s="24" t="s">
        <v>383</v>
      </c>
      <c r="C137" s="33">
        <v>40</v>
      </c>
      <c r="E137" s="32"/>
      <c r="F137" s="24"/>
      <c r="G137" s="24"/>
      <c r="H137" s="33"/>
      <c r="I137" s="33"/>
    </row>
    <row r="138" spans="1:9" x14ac:dyDescent="0.25">
      <c r="B138" s="25" t="s">
        <v>33</v>
      </c>
      <c r="C138" s="35">
        <f>SUM(C122:C137)</f>
        <v>4898</v>
      </c>
      <c r="E138" s="210" t="s">
        <v>21</v>
      </c>
      <c r="F138" s="210"/>
      <c r="G138" s="210"/>
      <c r="H138" s="33">
        <f>SUM(H116:H137)</f>
        <v>3140</v>
      </c>
      <c r="I138" s="33">
        <f>SUM(I116:I137)</f>
        <v>3080.4</v>
      </c>
    </row>
    <row r="139" spans="1:9" x14ac:dyDescent="0.25">
      <c r="B139" s="80"/>
      <c r="C139" s="81"/>
      <c r="E139" s="36"/>
      <c r="F139" s="36"/>
      <c r="G139" s="36"/>
      <c r="H139" s="37"/>
      <c r="I139" s="37"/>
    </row>
    <row r="140" spans="1:9" x14ac:dyDescent="0.25">
      <c r="B140" t="s">
        <v>126</v>
      </c>
      <c r="D140" s="60" t="s">
        <v>182</v>
      </c>
      <c r="E140" s="60"/>
      <c r="F140" t="s">
        <v>127</v>
      </c>
    </row>
    <row r="141" spans="1:9" x14ac:dyDescent="0.25">
      <c r="A141" s="95"/>
      <c r="B141" s="95"/>
      <c r="C141" s="95"/>
      <c r="D141" s="95"/>
      <c r="E141" s="95"/>
      <c r="F141" s="95"/>
      <c r="G141" s="95"/>
      <c r="H141" s="95"/>
      <c r="I141" s="95"/>
    </row>
    <row r="142" spans="1:9" x14ac:dyDescent="0.25">
      <c r="A142" t="s">
        <v>494</v>
      </c>
    </row>
    <row r="143" spans="1:9" x14ac:dyDescent="0.25">
      <c r="B143" s="26" t="s">
        <v>2</v>
      </c>
      <c r="C143" s="29">
        <f>I160</f>
        <v>3585.4</v>
      </c>
      <c r="E143" s="24" t="s">
        <v>3</v>
      </c>
      <c r="F143" s="24" t="s">
        <v>36</v>
      </c>
      <c r="G143" s="24" t="s">
        <v>37</v>
      </c>
      <c r="H143" s="24" t="s">
        <v>38</v>
      </c>
      <c r="I143" s="24" t="s">
        <v>38</v>
      </c>
    </row>
    <row r="144" spans="1:9" x14ac:dyDescent="0.25">
      <c r="B144" s="26" t="s">
        <v>21</v>
      </c>
      <c r="C144" s="29">
        <f>C143</f>
        <v>3585.4</v>
      </c>
      <c r="E144" s="32">
        <v>44838</v>
      </c>
      <c r="F144" s="24" t="s">
        <v>433</v>
      </c>
      <c r="G144" s="24" t="s">
        <v>434</v>
      </c>
      <c r="H144" s="33">
        <v>500</v>
      </c>
      <c r="I144" s="33">
        <v>500</v>
      </c>
    </row>
    <row r="145" spans="2:9" x14ac:dyDescent="0.25">
      <c r="B145" t="s">
        <v>22</v>
      </c>
      <c r="C145" s="30">
        <f>C172</f>
        <v>5515.9</v>
      </c>
      <c r="E145" s="32">
        <v>44810</v>
      </c>
      <c r="F145" s="24" t="s">
        <v>456</v>
      </c>
      <c r="G145" s="24" t="s">
        <v>457</v>
      </c>
      <c r="H145" s="33">
        <v>310</v>
      </c>
      <c r="I145" s="33">
        <v>310</v>
      </c>
    </row>
    <row r="146" spans="2:9" x14ac:dyDescent="0.25">
      <c r="B146" s="28" t="s">
        <v>34</v>
      </c>
      <c r="C146" s="31">
        <f>C144-C145</f>
        <v>-1930.4999999999995</v>
      </c>
      <c r="E146" s="32">
        <v>44809</v>
      </c>
      <c r="F146" s="24" t="s">
        <v>54</v>
      </c>
      <c r="G146" s="24" t="s">
        <v>459</v>
      </c>
      <c r="H146" s="33">
        <v>475</v>
      </c>
      <c r="I146" s="33">
        <v>475</v>
      </c>
    </row>
    <row r="147" spans="2:9" x14ac:dyDescent="0.25">
      <c r="C147" s="30"/>
      <c r="E147" s="32">
        <v>44854</v>
      </c>
      <c r="F147" s="24" t="s">
        <v>268</v>
      </c>
      <c r="G147" s="24" t="s">
        <v>69</v>
      </c>
      <c r="H147" s="33">
        <v>170</v>
      </c>
      <c r="I147" s="33">
        <v>170</v>
      </c>
    </row>
    <row r="148" spans="2:9" x14ac:dyDescent="0.25">
      <c r="E148" s="32">
        <v>44820</v>
      </c>
      <c r="F148" s="24" t="s">
        <v>70</v>
      </c>
      <c r="G148" s="24" t="s">
        <v>16</v>
      </c>
      <c r="H148" s="33">
        <v>190</v>
      </c>
      <c r="I148" s="33">
        <v>190</v>
      </c>
    </row>
    <row r="149" spans="2:9" x14ac:dyDescent="0.25">
      <c r="B149" s="196" t="s">
        <v>22</v>
      </c>
      <c r="C149" s="197"/>
      <c r="E149" s="32">
        <v>44823</v>
      </c>
      <c r="F149" s="24" t="s">
        <v>70</v>
      </c>
      <c r="G149" s="24" t="s">
        <v>69</v>
      </c>
      <c r="H149" s="33">
        <v>170</v>
      </c>
      <c r="I149" s="33">
        <v>170</v>
      </c>
    </row>
    <row r="150" spans="2:9" x14ac:dyDescent="0.25">
      <c r="B150" s="91" t="s">
        <v>428</v>
      </c>
      <c r="C150" s="140">
        <v>1817.6</v>
      </c>
      <c r="E150" s="32">
        <v>44855</v>
      </c>
      <c r="F150" s="24" t="s">
        <v>179</v>
      </c>
      <c r="G150" s="24" t="s">
        <v>129</v>
      </c>
      <c r="H150" s="33">
        <v>210</v>
      </c>
      <c r="I150" s="33">
        <f>H150*0.96</f>
        <v>201.6</v>
      </c>
    </row>
    <row r="151" spans="2:9" x14ac:dyDescent="0.25">
      <c r="B151" s="51" t="s">
        <v>430</v>
      </c>
      <c r="C151" s="51">
        <v>100</v>
      </c>
      <c r="E151" s="32">
        <v>44848</v>
      </c>
      <c r="F151" s="24" t="s">
        <v>311</v>
      </c>
      <c r="G151" s="24" t="s">
        <v>17</v>
      </c>
      <c r="H151" s="33">
        <v>128.80000000000001</v>
      </c>
      <c r="I151" s="33">
        <v>128.80000000000001</v>
      </c>
    </row>
    <row r="152" spans="2:9" x14ac:dyDescent="0.25">
      <c r="B152" s="91" t="s">
        <v>435</v>
      </c>
      <c r="C152" s="51">
        <v>60</v>
      </c>
      <c r="E152" s="32">
        <v>44865</v>
      </c>
      <c r="F152" s="24" t="s">
        <v>491</v>
      </c>
      <c r="G152" s="24" t="s">
        <v>492</v>
      </c>
      <c r="H152" s="33">
        <v>620</v>
      </c>
      <c r="I152" s="33">
        <v>620</v>
      </c>
    </row>
    <row r="153" spans="2:9" x14ac:dyDescent="0.25">
      <c r="B153" s="91" t="s">
        <v>450</v>
      </c>
      <c r="C153" s="51">
        <v>15</v>
      </c>
      <c r="E153" s="32">
        <v>44853</v>
      </c>
      <c r="F153" s="24" t="s">
        <v>433</v>
      </c>
      <c r="G153" s="24" t="s">
        <v>42</v>
      </c>
      <c r="H153" s="33">
        <v>150</v>
      </c>
      <c r="I153" s="33">
        <v>150</v>
      </c>
    </row>
    <row r="154" spans="2:9" x14ac:dyDescent="0.25">
      <c r="B154" s="91" t="s">
        <v>451</v>
      </c>
      <c r="C154" s="51">
        <v>150</v>
      </c>
      <c r="E154" s="32">
        <v>44858</v>
      </c>
      <c r="F154" s="24" t="s">
        <v>433</v>
      </c>
      <c r="G154" s="24" t="s">
        <v>42</v>
      </c>
      <c r="H154" s="33">
        <v>150</v>
      </c>
      <c r="I154" s="33">
        <v>150</v>
      </c>
    </row>
    <row r="155" spans="2:9" x14ac:dyDescent="0.25">
      <c r="B155" s="112" t="s">
        <v>358</v>
      </c>
      <c r="C155" s="51">
        <v>50</v>
      </c>
      <c r="E155" s="32">
        <v>44867</v>
      </c>
      <c r="F155" s="24" t="s">
        <v>433</v>
      </c>
      <c r="G155" s="24" t="s">
        <v>69</v>
      </c>
      <c r="H155" s="33">
        <v>150</v>
      </c>
      <c r="I155" s="33">
        <v>150</v>
      </c>
    </row>
    <row r="156" spans="2:9" x14ac:dyDescent="0.25">
      <c r="B156" s="91" t="s">
        <v>209</v>
      </c>
      <c r="C156" s="51">
        <v>20</v>
      </c>
      <c r="E156" s="32">
        <v>44872</v>
      </c>
      <c r="F156" s="24" t="s">
        <v>433</v>
      </c>
      <c r="G156" s="24" t="s">
        <v>42</v>
      </c>
      <c r="H156" s="33">
        <v>150</v>
      </c>
      <c r="I156" s="33">
        <v>150</v>
      </c>
    </row>
    <row r="157" spans="2:9" x14ac:dyDescent="0.25">
      <c r="B157" s="88" t="s">
        <v>110</v>
      </c>
      <c r="C157" s="51">
        <v>10</v>
      </c>
      <c r="E157" s="32">
        <v>44819</v>
      </c>
      <c r="F157" s="24" t="s">
        <v>66</v>
      </c>
      <c r="G157" s="24" t="s">
        <v>16</v>
      </c>
      <c r="H157" s="33">
        <v>220</v>
      </c>
      <c r="I157" s="33">
        <v>220</v>
      </c>
    </row>
    <row r="158" spans="2:9" x14ac:dyDescent="0.25">
      <c r="B158" s="88" t="s">
        <v>452</v>
      </c>
      <c r="C158" s="51">
        <v>106.15</v>
      </c>
      <c r="E158" s="32"/>
      <c r="F158" s="24"/>
      <c r="G158" s="24"/>
      <c r="H158" s="33"/>
      <c r="I158" s="33"/>
    </row>
    <row r="159" spans="2:9" x14ac:dyDescent="0.25">
      <c r="B159" s="91" t="s">
        <v>481</v>
      </c>
      <c r="C159" s="51">
        <v>49</v>
      </c>
      <c r="E159" s="32"/>
      <c r="F159" s="24"/>
      <c r="G159" s="24"/>
      <c r="H159" s="33"/>
      <c r="I159" s="33"/>
    </row>
    <row r="160" spans="2:9" x14ac:dyDescent="0.25">
      <c r="B160" s="88" t="s">
        <v>464</v>
      </c>
      <c r="C160" s="51">
        <v>50</v>
      </c>
      <c r="E160" s="210" t="s">
        <v>21</v>
      </c>
      <c r="F160" s="210"/>
      <c r="G160" s="210"/>
      <c r="H160" s="33">
        <f>SUM(H144:H158)</f>
        <v>3593.8</v>
      </c>
      <c r="I160" s="33">
        <f>SUM(I144:I158)</f>
        <v>3585.4</v>
      </c>
    </row>
    <row r="161" spans="1:10" x14ac:dyDescent="0.25">
      <c r="B161" s="88" t="s">
        <v>465</v>
      </c>
      <c r="C161" s="51">
        <v>106.15</v>
      </c>
      <c r="E161" s="36"/>
      <c r="F161" s="36"/>
      <c r="G161" s="36"/>
      <c r="H161" s="37"/>
      <c r="I161" s="37"/>
    </row>
    <row r="162" spans="1:10" x14ac:dyDescent="0.25">
      <c r="B162" s="88" t="s">
        <v>249</v>
      </c>
      <c r="C162" s="51">
        <v>300</v>
      </c>
      <c r="E162" s="60"/>
      <c r="F162" t="s">
        <v>127</v>
      </c>
    </row>
    <row r="163" spans="1:10" x14ac:dyDescent="0.25">
      <c r="B163" s="88" t="s">
        <v>466</v>
      </c>
      <c r="C163" s="51">
        <v>150</v>
      </c>
    </row>
    <row r="164" spans="1:10" x14ac:dyDescent="0.25">
      <c r="B164" s="88" t="s">
        <v>267</v>
      </c>
      <c r="C164" s="51">
        <v>70</v>
      </c>
    </row>
    <row r="165" spans="1:10" x14ac:dyDescent="0.25">
      <c r="B165" s="88" t="s">
        <v>468</v>
      </c>
      <c r="C165" s="51">
        <v>50</v>
      </c>
      <c r="E165" t="s">
        <v>95</v>
      </c>
    </row>
    <row r="166" spans="1:10" x14ac:dyDescent="0.25">
      <c r="B166" s="88" t="s">
        <v>477</v>
      </c>
      <c r="C166" s="51">
        <v>200</v>
      </c>
    </row>
    <row r="167" spans="1:10" x14ac:dyDescent="0.25">
      <c r="B167" s="88" t="s">
        <v>483</v>
      </c>
      <c r="C167" s="51">
        <v>250</v>
      </c>
    </row>
    <row r="168" spans="1:10" x14ac:dyDescent="0.25">
      <c r="B168" s="88" t="s">
        <v>484</v>
      </c>
      <c r="C168" s="51">
        <v>1500</v>
      </c>
    </row>
    <row r="169" spans="1:10" x14ac:dyDescent="0.25">
      <c r="B169" s="88" t="s">
        <v>493</v>
      </c>
      <c r="C169" s="51">
        <v>170</v>
      </c>
    </row>
    <row r="170" spans="1:10" x14ac:dyDescent="0.25">
      <c r="B170" s="88" t="s">
        <v>495</v>
      </c>
      <c r="C170" s="51">
        <v>42</v>
      </c>
    </row>
    <row r="171" spans="1:10" x14ac:dyDescent="0.25">
      <c r="B171" s="24" t="s">
        <v>416</v>
      </c>
      <c r="C171" s="33">
        <v>250</v>
      </c>
    </row>
    <row r="172" spans="1:10" x14ac:dyDescent="0.25">
      <c r="B172" s="25" t="s">
        <v>33</v>
      </c>
      <c r="C172" s="35">
        <f>SUM(C150:C171)</f>
        <v>5515.9</v>
      </c>
    </row>
    <row r="173" spans="1:10" x14ac:dyDescent="0.25">
      <c r="B173" s="80"/>
      <c r="C173" s="81"/>
    </row>
    <row r="174" spans="1:10" x14ac:dyDescent="0.25">
      <c r="B174" t="s">
        <v>126</v>
      </c>
    </row>
    <row r="175" spans="1:10" x14ac:dyDescent="0.25">
      <c r="A175" s="95"/>
      <c r="B175" s="95"/>
      <c r="C175" s="95"/>
      <c r="D175" s="95"/>
      <c r="E175" s="95"/>
      <c r="F175" s="95"/>
      <c r="G175" s="95"/>
      <c r="H175" s="95"/>
      <c r="I175" s="95"/>
      <c r="J175" s="95"/>
    </row>
    <row r="176" spans="1:10" x14ac:dyDescent="0.25">
      <c r="A176" t="s">
        <v>544</v>
      </c>
    </row>
    <row r="177" spans="2:9" x14ac:dyDescent="0.25">
      <c r="B177" s="26" t="s">
        <v>2</v>
      </c>
      <c r="C177" s="29">
        <f>I187</f>
        <v>2165.1999999999998</v>
      </c>
      <c r="E177" s="24" t="s">
        <v>3</v>
      </c>
      <c r="F177" s="24" t="s">
        <v>36</v>
      </c>
      <c r="G177" s="24" t="s">
        <v>37</v>
      </c>
      <c r="H177" s="24" t="s">
        <v>38</v>
      </c>
      <c r="I177" s="24" t="s">
        <v>38</v>
      </c>
    </row>
    <row r="178" spans="2:9" x14ac:dyDescent="0.25">
      <c r="B178" s="26" t="s">
        <v>21</v>
      </c>
      <c r="C178" s="29">
        <f>C177</f>
        <v>2165.1999999999998</v>
      </c>
      <c r="E178" s="32">
        <v>44840</v>
      </c>
      <c r="F178" s="24" t="s">
        <v>70</v>
      </c>
      <c r="G178" s="24" t="s">
        <v>16</v>
      </c>
      <c r="H178" s="33">
        <v>190</v>
      </c>
      <c r="I178" s="33">
        <v>190</v>
      </c>
    </row>
    <row r="179" spans="2:9" x14ac:dyDescent="0.25">
      <c r="B179" t="s">
        <v>22</v>
      </c>
      <c r="C179" s="30">
        <f>C194</f>
        <v>2329.06</v>
      </c>
      <c r="E179" s="32">
        <v>44874</v>
      </c>
      <c r="F179" s="24" t="s">
        <v>43</v>
      </c>
      <c r="G179" s="24" t="s">
        <v>18</v>
      </c>
      <c r="H179" s="33">
        <v>580</v>
      </c>
      <c r="I179" s="33">
        <v>580</v>
      </c>
    </row>
    <row r="180" spans="2:9" x14ac:dyDescent="0.25">
      <c r="B180" s="28" t="s">
        <v>34</v>
      </c>
      <c r="C180" s="31">
        <f>C178-C179</f>
        <v>-163.86000000000013</v>
      </c>
      <c r="E180" s="32">
        <v>44895</v>
      </c>
      <c r="F180" s="24" t="s">
        <v>39</v>
      </c>
      <c r="G180" s="24" t="s">
        <v>117</v>
      </c>
      <c r="H180" s="33">
        <v>320</v>
      </c>
      <c r="I180" s="33">
        <f>H180*0.96</f>
        <v>307.2</v>
      </c>
    </row>
    <row r="181" spans="2:9" x14ac:dyDescent="0.25">
      <c r="C181" s="30"/>
      <c r="E181" s="32">
        <v>44879</v>
      </c>
      <c r="F181" s="24" t="s">
        <v>39</v>
      </c>
      <c r="G181" s="24" t="s">
        <v>118</v>
      </c>
      <c r="H181" s="33">
        <v>300</v>
      </c>
      <c r="I181" s="33">
        <f t="shared" ref="I181" si="3">H181*0.96</f>
        <v>288</v>
      </c>
    </row>
    <row r="182" spans="2:9" x14ac:dyDescent="0.25">
      <c r="E182" s="32">
        <v>44881</v>
      </c>
      <c r="F182" s="24" t="s">
        <v>97</v>
      </c>
      <c r="G182" s="24" t="s">
        <v>136</v>
      </c>
      <c r="H182" s="33">
        <v>150</v>
      </c>
      <c r="I182" s="33">
        <v>150</v>
      </c>
    </row>
    <row r="183" spans="2:9" x14ac:dyDescent="0.25">
      <c r="B183" s="196" t="s">
        <v>22</v>
      </c>
      <c r="C183" s="197"/>
      <c r="E183" s="32">
        <v>44888</v>
      </c>
      <c r="F183" s="24" t="s">
        <v>97</v>
      </c>
      <c r="G183" s="24" t="s">
        <v>136</v>
      </c>
      <c r="H183" s="33">
        <v>200</v>
      </c>
      <c r="I183" s="33">
        <v>200</v>
      </c>
    </row>
    <row r="184" spans="2:9" x14ac:dyDescent="0.25">
      <c r="B184" s="91" t="s">
        <v>59</v>
      </c>
      <c r="C184" s="140">
        <v>1930.5</v>
      </c>
      <c r="E184" s="32">
        <v>44886</v>
      </c>
      <c r="F184" s="24" t="s">
        <v>97</v>
      </c>
      <c r="G184" s="24" t="s">
        <v>137</v>
      </c>
      <c r="H184" s="33">
        <v>150</v>
      </c>
      <c r="I184" s="33">
        <v>150</v>
      </c>
    </row>
    <row r="185" spans="2:9" x14ac:dyDescent="0.25">
      <c r="B185" s="51" t="s">
        <v>518</v>
      </c>
      <c r="C185" s="51">
        <v>50</v>
      </c>
      <c r="E185" s="32">
        <v>44844</v>
      </c>
      <c r="F185" s="24" t="s">
        <v>97</v>
      </c>
      <c r="G185" s="24" t="s">
        <v>137</v>
      </c>
      <c r="H185" s="33">
        <v>150</v>
      </c>
      <c r="I185" s="33">
        <v>150</v>
      </c>
    </row>
    <row r="186" spans="2:9" x14ac:dyDescent="0.25">
      <c r="B186" s="91" t="s">
        <v>520</v>
      </c>
      <c r="C186" s="51">
        <v>50</v>
      </c>
      <c r="E186" s="32">
        <v>44846</v>
      </c>
      <c r="F186" s="24" t="s">
        <v>97</v>
      </c>
      <c r="G186" s="24" t="s">
        <v>42</v>
      </c>
      <c r="H186" s="33">
        <v>150</v>
      </c>
      <c r="I186" s="33">
        <v>150</v>
      </c>
    </row>
    <row r="187" spans="2:9" x14ac:dyDescent="0.25">
      <c r="B187" s="91" t="s">
        <v>532</v>
      </c>
      <c r="C187" s="51">
        <v>60</v>
      </c>
      <c r="E187" s="210" t="s">
        <v>21</v>
      </c>
      <c r="F187" s="210"/>
      <c r="G187" s="210"/>
      <c r="H187" s="33">
        <f>SUM(H178:H186)</f>
        <v>2190</v>
      </c>
      <c r="I187" s="33">
        <f>SUM(I178:I186)</f>
        <v>2165.1999999999998</v>
      </c>
    </row>
    <row r="188" spans="2:9" x14ac:dyDescent="0.25">
      <c r="B188" s="91" t="s">
        <v>245</v>
      </c>
      <c r="C188" s="51">
        <v>20</v>
      </c>
      <c r="E188" s="36"/>
      <c r="F188" s="36"/>
      <c r="G188" s="36"/>
      <c r="H188" s="37"/>
      <c r="I188" s="37"/>
    </row>
    <row r="189" spans="2:9" x14ac:dyDescent="0.25">
      <c r="B189" s="112" t="s">
        <v>533</v>
      </c>
      <c r="C189" s="51">
        <v>60</v>
      </c>
      <c r="E189" s="60"/>
      <c r="F189" t="s">
        <v>127</v>
      </c>
    </row>
    <row r="190" spans="2:9" x14ac:dyDescent="0.25">
      <c r="B190" s="91" t="s">
        <v>514</v>
      </c>
      <c r="C190" s="51">
        <v>48.56</v>
      </c>
    </row>
    <row r="191" spans="2:9" x14ac:dyDescent="0.25">
      <c r="B191" s="88" t="s">
        <v>543</v>
      </c>
      <c r="C191" s="51">
        <v>30</v>
      </c>
    </row>
    <row r="192" spans="2:9" x14ac:dyDescent="0.25">
      <c r="B192" s="88"/>
      <c r="C192" s="51"/>
    </row>
    <row r="193" spans="1:20" x14ac:dyDescent="0.25">
      <c r="B193" s="91" t="s">
        <v>557</v>
      </c>
      <c r="C193" s="51">
        <v>80</v>
      </c>
    </row>
    <row r="194" spans="1:20" x14ac:dyDescent="0.25">
      <c r="B194" s="25" t="s">
        <v>33</v>
      </c>
      <c r="C194" s="35">
        <f>SUM(C184:C193)</f>
        <v>2329.06</v>
      </c>
    </row>
    <row r="195" spans="1:20" x14ac:dyDescent="0.25">
      <c r="B195" s="80"/>
      <c r="C195" s="81"/>
      <c r="F195" s="198" t="s">
        <v>95</v>
      </c>
      <c r="G195" s="198"/>
    </row>
    <row r="196" spans="1:20" x14ac:dyDescent="0.25">
      <c r="B196" t="s">
        <v>126</v>
      </c>
    </row>
    <row r="197" spans="1:20" x14ac:dyDescent="0.25">
      <c r="A197" s="95"/>
      <c r="B197" s="95"/>
      <c r="C197" s="95"/>
      <c r="D197" s="95"/>
      <c r="E197" s="95"/>
      <c r="F197" s="95"/>
      <c r="G197" s="95"/>
      <c r="H197" s="95"/>
      <c r="I197" s="95"/>
      <c r="J197" s="95"/>
    </row>
    <row r="198" spans="1:20" x14ac:dyDescent="0.25">
      <c r="A198" t="s">
        <v>544</v>
      </c>
    </row>
    <row r="199" spans="1:20" x14ac:dyDescent="0.25">
      <c r="B199" s="26" t="s">
        <v>2</v>
      </c>
      <c r="C199" s="29">
        <f>I209</f>
        <v>830</v>
      </c>
      <c r="E199" s="24" t="s">
        <v>3</v>
      </c>
      <c r="F199" s="24" t="s">
        <v>36</v>
      </c>
      <c r="G199" s="24" t="s">
        <v>37</v>
      </c>
      <c r="H199" s="24" t="s">
        <v>38</v>
      </c>
      <c r="I199" s="24" t="s">
        <v>38</v>
      </c>
      <c r="O199" s="146" t="s">
        <v>3</v>
      </c>
      <c r="P199" s="146" t="s">
        <v>602</v>
      </c>
      <c r="Q199" s="146" t="s">
        <v>38</v>
      </c>
      <c r="R199" s="146" t="s">
        <v>603</v>
      </c>
      <c r="S199" s="146" t="s">
        <v>21</v>
      </c>
      <c r="T199" s="24"/>
    </row>
    <row r="200" spans="1:20" x14ac:dyDescent="0.25">
      <c r="B200" s="26" t="s">
        <v>21</v>
      </c>
      <c r="C200" s="29">
        <f>C199</f>
        <v>830</v>
      </c>
      <c r="E200" s="32">
        <v>44881</v>
      </c>
      <c r="F200" s="24" t="s">
        <v>41</v>
      </c>
      <c r="G200" s="24" t="s">
        <v>42</v>
      </c>
      <c r="H200" s="33">
        <v>150</v>
      </c>
      <c r="I200" s="33">
        <v>150</v>
      </c>
      <c r="O200" s="24"/>
      <c r="P200" s="24"/>
      <c r="Q200" s="24"/>
      <c r="R200" s="24"/>
      <c r="S200" s="24"/>
      <c r="T200" s="24"/>
    </row>
    <row r="201" spans="1:20" x14ac:dyDescent="0.25">
      <c r="B201" t="s">
        <v>22</v>
      </c>
      <c r="C201" s="30">
        <f>C216</f>
        <v>2913.86</v>
      </c>
      <c r="E201" s="32">
        <v>44888</v>
      </c>
      <c r="F201" s="24" t="s">
        <v>41</v>
      </c>
      <c r="G201" s="24" t="s">
        <v>42</v>
      </c>
      <c r="H201" s="33">
        <v>200</v>
      </c>
      <c r="I201" s="33">
        <v>200</v>
      </c>
      <c r="O201" s="24"/>
      <c r="P201" s="24"/>
      <c r="Q201" s="24"/>
      <c r="R201" s="24"/>
      <c r="S201" s="24"/>
      <c r="T201" s="24"/>
    </row>
    <row r="202" spans="1:20" x14ac:dyDescent="0.25">
      <c r="B202" s="28" t="s">
        <v>34</v>
      </c>
      <c r="C202" s="31">
        <f>C200-C201</f>
        <v>-2083.86</v>
      </c>
      <c r="E202" s="32">
        <v>44886</v>
      </c>
      <c r="F202" s="24" t="s">
        <v>41</v>
      </c>
      <c r="G202" s="24" t="s">
        <v>42</v>
      </c>
      <c r="H202" s="33">
        <v>150</v>
      </c>
      <c r="I202" s="33">
        <v>150</v>
      </c>
      <c r="O202" s="24"/>
      <c r="P202" s="24"/>
      <c r="Q202" s="24"/>
      <c r="R202" s="24"/>
      <c r="S202" s="24"/>
      <c r="T202" s="24"/>
    </row>
    <row r="203" spans="1:20" x14ac:dyDescent="0.25">
      <c r="C203" s="30"/>
      <c r="E203" s="32">
        <v>44849</v>
      </c>
      <c r="F203" s="24" t="s">
        <v>70</v>
      </c>
      <c r="G203" s="24" t="s">
        <v>69</v>
      </c>
      <c r="H203" s="33">
        <v>170</v>
      </c>
      <c r="I203" s="33">
        <v>170</v>
      </c>
      <c r="O203" s="24"/>
      <c r="P203" s="24"/>
      <c r="Q203" s="24"/>
      <c r="R203" s="24"/>
      <c r="S203" s="24"/>
      <c r="T203" s="24"/>
    </row>
    <row r="204" spans="1:20" x14ac:dyDescent="0.25">
      <c r="E204" s="32">
        <v>44834</v>
      </c>
      <c r="F204" s="24" t="s">
        <v>66</v>
      </c>
      <c r="G204" s="24" t="s">
        <v>5</v>
      </c>
      <c r="H204" s="33">
        <v>160</v>
      </c>
      <c r="I204" s="33">
        <v>160</v>
      </c>
      <c r="O204" s="24"/>
      <c r="P204" s="24"/>
      <c r="Q204" s="24"/>
      <c r="R204" s="24"/>
      <c r="S204" s="24"/>
      <c r="T204" s="24"/>
    </row>
    <row r="205" spans="1:20" x14ac:dyDescent="0.25">
      <c r="B205" s="196" t="s">
        <v>22</v>
      </c>
      <c r="C205" s="197"/>
      <c r="E205" s="32"/>
      <c r="F205" s="24"/>
      <c r="G205" s="24"/>
      <c r="H205" s="33"/>
      <c r="I205" s="33"/>
      <c r="O205" s="24"/>
      <c r="P205" s="24"/>
      <c r="Q205" s="24"/>
      <c r="R205" s="24"/>
      <c r="S205" s="24"/>
      <c r="T205" s="24"/>
    </row>
    <row r="206" spans="1:20" x14ac:dyDescent="0.25">
      <c r="B206" s="91" t="s">
        <v>59</v>
      </c>
      <c r="C206" s="140">
        <f>C180*-1</f>
        <v>163.86000000000013</v>
      </c>
      <c r="E206" s="32"/>
      <c r="F206" s="24"/>
      <c r="G206" s="24"/>
      <c r="H206" s="33"/>
      <c r="I206" s="33"/>
      <c r="O206" s="24"/>
      <c r="P206" s="24"/>
      <c r="Q206" s="24"/>
      <c r="R206" s="24"/>
      <c r="S206" s="24"/>
      <c r="T206" s="24"/>
    </row>
    <row r="207" spans="1:20" x14ac:dyDescent="0.25">
      <c r="B207" s="51" t="s">
        <v>59</v>
      </c>
      <c r="C207" s="51">
        <v>1900</v>
      </c>
      <c r="E207" s="32"/>
      <c r="F207" s="24"/>
      <c r="G207" s="24"/>
      <c r="H207" s="33"/>
      <c r="I207" s="33"/>
      <c r="O207" s="24"/>
      <c r="P207" s="24"/>
      <c r="Q207" s="24"/>
      <c r="R207" s="24"/>
      <c r="S207" s="24"/>
      <c r="T207" s="24"/>
    </row>
    <row r="208" spans="1:20" x14ac:dyDescent="0.25">
      <c r="B208" s="91" t="s">
        <v>562</v>
      </c>
      <c r="C208" s="51">
        <v>150</v>
      </c>
      <c r="E208" s="32"/>
      <c r="F208" s="24"/>
      <c r="G208" s="24"/>
      <c r="H208" s="33"/>
      <c r="I208" s="33"/>
      <c r="O208" s="24"/>
      <c r="P208" s="24"/>
      <c r="Q208" s="24"/>
      <c r="R208" s="24"/>
      <c r="S208" s="24"/>
      <c r="T208" s="24"/>
    </row>
    <row r="209" spans="1:20" x14ac:dyDescent="0.25">
      <c r="B209" s="91" t="s">
        <v>563</v>
      </c>
      <c r="C209" s="51">
        <v>250</v>
      </c>
      <c r="E209" s="210" t="s">
        <v>21</v>
      </c>
      <c r="F209" s="210"/>
      <c r="G209" s="210"/>
      <c r="H209" s="33">
        <f>SUM(H200:H208)</f>
        <v>830</v>
      </c>
      <c r="I209" s="33">
        <f>SUM(I200:I208)</f>
        <v>830</v>
      </c>
      <c r="O209" s="24"/>
      <c r="P209" s="24"/>
      <c r="Q209" s="24"/>
      <c r="R209" s="24"/>
      <c r="S209" s="24"/>
      <c r="T209" s="24"/>
    </row>
    <row r="210" spans="1:20" x14ac:dyDescent="0.25">
      <c r="B210" s="91" t="s">
        <v>565</v>
      </c>
      <c r="C210" s="51">
        <v>50</v>
      </c>
      <c r="E210" s="36"/>
      <c r="F210" s="36"/>
      <c r="G210" s="36"/>
      <c r="H210" s="37"/>
      <c r="I210" s="37"/>
      <c r="O210" s="24"/>
      <c r="P210" s="24"/>
      <c r="Q210" s="24"/>
      <c r="R210" s="24"/>
      <c r="S210" s="24"/>
      <c r="T210" s="24"/>
    </row>
    <row r="211" spans="1:20" x14ac:dyDescent="0.25">
      <c r="B211" s="112" t="s">
        <v>583</v>
      </c>
      <c r="C211" s="51">
        <v>200</v>
      </c>
      <c r="E211" s="60"/>
      <c r="F211" t="s">
        <v>127</v>
      </c>
      <c r="O211" s="24"/>
      <c r="P211" s="24"/>
      <c r="Q211" s="24"/>
      <c r="R211" s="24"/>
      <c r="S211" s="24"/>
      <c r="T211" s="24"/>
    </row>
    <row r="212" spans="1:20" x14ac:dyDescent="0.25">
      <c r="B212" s="91" t="s">
        <v>584</v>
      </c>
      <c r="C212" s="51">
        <v>50</v>
      </c>
      <c r="O212" s="24"/>
      <c r="P212" s="24"/>
      <c r="Q212" s="24"/>
      <c r="R212" s="24"/>
      <c r="S212" s="24"/>
      <c r="T212" s="24"/>
    </row>
    <row r="213" spans="1:20" x14ac:dyDescent="0.25">
      <c r="B213" s="88" t="s">
        <v>589</v>
      </c>
      <c r="C213" s="51">
        <v>150</v>
      </c>
      <c r="O213" s="24"/>
      <c r="P213" s="24"/>
      <c r="Q213" s="24"/>
      <c r="R213" s="24"/>
      <c r="S213" s="24"/>
      <c r="T213" s="24"/>
    </row>
    <row r="214" spans="1:20" x14ac:dyDescent="0.25">
      <c r="B214" s="88"/>
      <c r="C214" s="51"/>
      <c r="O214" s="24"/>
      <c r="P214" s="24"/>
      <c r="Q214" s="24"/>
      <c r="R214" s="24"/>
      <c r="S214" s="24"/>
      <c r="T214" s="24"/>
    </row>
    <row r="215" spans="1:20" x14ac:dyDescent="0.25">
      <c r="B215" s="91"/>
      <c r="C215" s="51"/>
      <c r="O215" s="24"/>
      <c r="P215" s="24"/>
      <c r="Q215" s="24"/>
      <c r="R215" s="24"/>
      <c r="S215" s="24"/>
      <c r="T215" s="24"/>
    </row>
    <row r="216" spans="1:20" x14ac:dyDescent="0.25">
      <c r="B216" s="25" t="s">
        <v>33</v>
      </c>
      <c r="C216" s="35">
        <f>SUM(C206:C215)</f>
        <v>2913.86</v>
      </c>
      <c r="O216" s="24"/>
      <c r="P216" s="24"/>
      <c r="Q216" s="24"/>
      <c r="R216" s="24"/>
      <c r="S216" s="24"/>
      <c r="T216" s="24"/>
    </row>
    <row r="217" spans="1:20" x14ac:dyDescent="0.25">
      <c r="F217" s="215" t="s">
        <v>95</v>
      </c>
      <c r="G217" s="215"/>
      <c r="H217" s="215"/>
      <c r="I217" s="215"/>
    </row>
    <row r="218" spans="1:20" x14ac:dyDescent="0.25">
      <c r="F218" s="215"/>
      <c r="G218" s="215"/>
      <c r="H218" s="215"/>
      <c r="I218" s="215"/>
    </row>
    <row r="220" spans="1:20" x14ac:dyDescent="0.25">
      <c r="A220" s="95"/>
      <c r="B220" s="95"/>
      <c r="C220" s="95"/>
      <c r="D220" s="95"/>
      <c r="E220" s="95"/>
      <c r="F220" s="95"/>
      <c r="G220" s="95"/>
      <c r="H220" s="95"/>
      <c r="I220" s="95"/>
      <c r="J220" s="95"/>
    </row>
    <row r="221" spans="1:20" ht="27" x14ac:dyDescent="0.35">
      <c r="A221" t="s">
        <v>686</v>
      </c>
      <c r="F221" s="201" t="s">
        <v>61</v>
      </c>
      <c r="G221" s="201"/>
      <c r="O221" s="214" t="s">
        <v>611</v>
      </c>
      <c r="P221" s="214"/>
      <c r="Q221" s="214"/>
      <c r="R221" s="214"/>
      <c r="S221" s="214"/>
    </row>
    <row r="222" spans="1:20" x14ac:dyDescent="0.25">
      <c r="B222" s="26" t="s">
        <v>618</v>
      </c>
      <c r="C222" s="29">
        <f>I232</f>
        <v>370</v>
      </c>
      <c r="E222" s="24" t="s">
        <v>3</v>
      </c>
      <c r="F222" s="24" t="s">
        <v>36</v>
      </c>
      <c r="G222" s="24" t="s">
        <v>37</v>
      </c>
      <c r="H222" s="24" t="s">
        <v>38</v>
      </c>
      <c r="I222" s="24" t="s">
        <v>38</v>
      </c>
      <c r="O222" s="146" t="s">
        <v>3</v>
      </c>
      <c r="P222" s="146" t="s">
        <v>602</v>
      </c>
      <c r="Q222" s="146" t="s">
        <v>38</v>
      </c>
      <c r="R222" s="146" t="s">
        <v>603</v>
      </c>
      <c r="S222" s="146" t="s">
        <v>21</v>
      </c>
      <c r="T222" s="24"/>
    </row>
    <row r="223" spans="1:20" x14ac:dyDescent="0.25">
      <c r="B223" s="26" t="s">
        <v>619</v>
      </c>
      <c r="C223" s="29">
        <f>C222</f>
        <v>370</v>
      </c>
      <c r="E223" s="32">
        <v>44861</v>
      </c>
      <c r="F223" s="24" t="s">
        <v>71</v>
      </c>
      <c r="G223" s="24" t="s">
        <v>238</v>
      </c>
      <c r="H223" s="33"/>
      <c r="I223" s="33">
        <v>170</v>
      </c>
      <c r="O223" s="143">
        <v>44924</v>
      </c>
      <c r="P223" s="24" t="s">
        <v>685</v>
      </c>
      <c r="Q223" s="24"/>
      <c r="R223" s="24">
        <v>1028</v>
      </c>
      <c r="S223" s="183">
        <v>270</v>
      </c>
      <c r="T223" s="24"/>
    </row>
    <row r="224" spans="1:20" x14ac:dyDescent="0.25">
      <c r="B224" s="26" t="s">
        <v>22</v>
      </c>
      <c r="C224" s="30">
        <f>C242</f>
        <v>2585.8200000000002</v>
      </c>
      <c r="E224" s="32">
        <v>44890</v>
      </c>
      <c r="F224" s="24" t="s">
        <v>196</v>
      </c>
      <c r="G224" s="24" t="s">
        <v>16</v>
      </c>
      <c r="H224" s="33"/>
      <c r="I224" s="33">
        <v>200</v>
      </c>
      <c r="O224" s="24"/>
      <c r="P224" s="24"/>
      <c r="Q224" s="24"/>
      <c r="R224" s="24"/>
      <c r="S224" s="183"/>
      <c r="T224" s="24"/>
    </row>
    <row r="225" spans="2:20" x14ac:dyDescent="0.25">
      <c r="B225" s="28" t="s">
        <v>34</v>
      </c>
      <c r="C225" s="31">
        <f>C223-C224</f>
        <v>-2215.8200000000002</v>
      </c>
      <c r="E225" s="32"/>
      <c r="F225" s="24"/>
      <c r="G225" s="24"/>
      <c r="H225" s="33"/>
      <c r="I225" s="33"/>
      <c r="O225" s="24"/>
      <c r="P225" s="24"/>
      <c r="Q225" s="24"/>
      <c r="R225" s="24"/>
      <c r="S225" s="183"/>
      <c r="T225" s="24"/>
    </row>
    <row r="226" spans="2:20" x14ac:dyDescent="0.25">
      <c r="C226" s="30"/>
      <c r="E226" s="32"/>
      <c r="F226" s="24"/>
      <c r="G226" s="24"/>
      <c r="H226" s="33"/>
      <c r="I226" s="33"/>
      <c r="O226" s="24"/>
      <c r="P226" s="24"/>
      <c r="Q226" s="24"/>
      <c r="R226" s="24"/>
      <c r="S226" s="183"/>
      <c r="T226" s="24"/>
    </row>
    <row r="227" spans="2:20" x14ac:dyDescent="0.25">
      <c r="E227" s="32"/>
      <c r="F227" s="24"/>
      <c r="G227" s="24"/>
      <c r="H227" s="33"/>
      <c r="I227" s="33"/>
      <c r="O227" s="24"/>
      <c r="P227" s="24"/>
      <c r="Q227" s="24"/>
      <c r="R227" s="24"/>
      <c r="S227" s="183"/>
      <c r="T227" s="24"/>
    </row>
    <row r="228" spans="2:20" x14ac:dyDescent="0.25">
      <c r="B228" s="196" t="s">
        <v>22</v>
      </c>
      <c r="C228" s="197"/>
      <c r="E228" s="32"/>
      <c r="F228" s="24"/>
      <c r="G228" s="24"/>
      <c r="H228" s="33"/>
      <c r="I228" s="33"/>
      <c r="O228" s="24"/>
      <c r="P228" s="24"/>
      <c r="Q228" s="24"/>
      <c r="R228" s="24"/>
      <c r="S228" s="183"/>
      <c r="T228" s="24"/>
    </row>
    <row r="229" spans="2:20" x14ac:dyDescent="0.25">
      <c r="B229" s="152" t="s">
        <v>604</v>
      </c>
      <c r="C229" s="157">
        <f>C202*-1</f>
        <v>2083.86</v>
      </c>
      <c r="E229" s="32"/>
      <c r="F229" s="24"/>
      <c r="G229" s="24"/>
      <c r="H229" s="33"/>
      <c r="I229" s="33"/>
      <c r="O229" s="24"/>
      <c r="P229" s="24"/>
      <c r="Q229" s="24"/>
      <c r="R229" s="24"/>
      <c r="S229" s="183"/>
      <c r="T229" s="24"/>
    </row>
    <row r="230" spans="2:20" x14ac:dyDescent="0.25">
      <c r="B230" s="153" t="s">
        <v>605</v>
      </c>
      <c r="C230" s="169">
        <f>S239</f>
        <v>270</v>
      </c>
      <c r="E230" s="32"/>
      <c r="F230" s="24"/>
      <c r="G230" s="24"/>
      <c r="H230" s="33"/>
      <c r="I230" s="33"/>
      <c r="O230" s="24"/>
      <c r="P230" s="24"/>
      <c r="Q230" s="24"/>
      <c r="R230" s="24"/>
      <c r="S230" s="183"/>
      <c r="T230" s="24"/>
    </row>
    <row r="231" spans="2:20" x14ac:dyDescent="0.25">
      <c r="B231" s="153" t="s">
        <v>606</v>
      </c>
      <c r="C231" s="57"/>
      <c r="E231" s="32"/>
      <c r="F231" s="24"/>
      <c r="G231" s="24"/>
      <c r="H231" s="33"/>
      <c r="I231" s="33"/>
      <c r="O231" s="24"/>
      <c r="P231" s="24"/>
      <c r="Q231" s="24"/>
      <c r="R231" s="24"/>
      <c r="S231" s="183"/>
      <c r="T231" s="24"/>
    </row>
    <row r="232" spans="2:20" x14ac:dyDescent="0.25">
      <c r="B232" s="153" t="s">
        <v>366</v>
      </c>
      <c r="C232" s="51"/>
      <c r="E232" s="210" t="s">
        <v>21</v>
      </c>
      <c r="F232" s="210"/>
      <c r="G232" s="210"/>
      <c r="H232" s="33">
        <f>SUM(H223:H231)</f>
        <v>0</v>
      </c>
      <c r="I232" s="33">
        <f>SUM(I223:I231)</f>
        <v>370</v>
      </c>
      <c r="O232" s="24"/>
      <c r="P232" s="24"/>
      <c r="Q232" s="24"/>
      <c r="R232" s="24"/>
      <c r="S232" s="183"/>
      <c r="T232" s="24"/>
    </row>
    <row r="233" spans="2:20" x14ac:dyDescent="0.25">
      <c r="B233" s="153" t="s">
        <v>667</v>
      </c>
      <c r="C233" s="97">
        <v>106</v>
      </c>
      <c r="E233" s="36"/>
      <c r="F233" s="36"/>
      <c r="G233" s="36"/>
      <c r="H233" s="37"/>
      <c r="I233" s="37"/>
      <c r="O233" s="24"/>
      <c r="P233" s="24"/>
      <c r="Q233" s="24"/>
      <c r="R233" s="24"/>
      <c r="S233" s="183"/>
      <c r="T233" s="24"/>
    </row>
    <row r="234" spans="2:20" x14ac:dyDescent="0.25">
      <c r="B234" s="153" t="s">
        <v>666</v>
      </c>
      <c r="C234" s="97">
        <v>45.96</v>
      </c>
      <c r="E234" s="60"/>
      <c r="F234" t="s">
        <v>127</v>
      </c>
      <c r="O234" s="24"/>
      <c r="P234" s="24"/>
      <c r="Q234" s="24"/>
      <c r="R234" s="24"/>
      <c r="S234" s="183"/>
      <c r="T234" s="24"/>
    </row>
    <row r="235" spans="2:20" x14ac:dyDescent="0.25">
      <c r="B235" s="154" t="s">
        <v>610</v>
      </c>
      <c r="C235" s="97">
        <v>80</v>
      </c>
      <c r="O235" s="24"/>
      <c r="P235" s="24"/>
      <c r="Q235" s="24"/>
      <c r="R235" s="24"/>
      <c r="S235" s="183"/>
      <c r="T235" s="24"/>
    </row>
    <row r="236" spans="2:20" x14ac:dyDescent="0.25">
      <c r="B236" s="51"/>
      <c r="C236" s="97"/>
      <c r="O236" s="24"/>
      <c r="P236" s="24"/>
      <c r="Q236" s="24"/>
      <c r="R236" s="24"/>
      <c r="S236" s="183"/>
      <c r="T236" s="24"/>
    </row>
    <row r="237" spans="2:20" x14ac:dyDescent="0.25">
      <c r="B237" s="51"/>
      <c r="C237" s="97"/>
      <c r="O237" s="24"/>
      <c r="P237" s="24"/>
      <c r="Q237" s="24"/>
      <c r="R237" s="24"/>
      <c r="S237" s="183"/>
      <c r="T237" s="24"/>
    </row>
    <row r="238" spans="2:20" x14ac:dyDescent="0.25">
      <c r="B238" s="51"/>
      <c r="C238" s="97"/>
      <c r="O238" s="24"/>
      <c r="P238" s="24"/>
      <c r="Q238" s="24"/>
      <c r="R238" s="24"/>
      <c r="S238" s="183"/>
      <c r="T238" s="24"/>
    </row>
    <row r="239" spans="2:20" x14ac:dyDescent="0.25">
      <c r="B239" s="51"/>
      <c r="C239" s="97"/>
      <c r="O239" s="151" t="s">
        <v>21</v>
      </c>
      <c r="P239" s="130"/>
      <c r="Q239" s="130"/>
      <c r="R239" s="130"/>
      <c r="S239" s="184">
        <f>SUM(S223:S238)</f>
        <v>270</v>
      </c>
      <c r="T239" s="24"/>
    </row>
    <row r="240" spans="2:20" x14ac:dyDescent="0.25">
      <c r="B240" s="51"/>
      <c r="C240" s="97"/>
      <c r="E240" s="213"/>
      <c r="F240" s="213"/>
      <c r="G240" s="213"/>
      <c r="H240" s="213"/>
      <c r="I240" s="213"/>
    </row>
    <row r="241" spans="2:9" x14ac:dyDescent="0.25">
      <c r="B241" s="91"/>
      <c r="C241" s="97"/>
      <c r="E241" s="213"/>
      <c r="F241" s="213"/>
      <c r="G241" s="213"/>
      <c r="H241" s="213"/>
      <c r="I241" s="213"/>
    </row>
    <row r="242" spans="2:9" x14ac:dyDescent="0.25">
      <c r="B242" s="72" t="s">
        <v>33</v>
      </c>
      <c r="C242" s="73">
        <f>SUM(C229:C241)</f>
        <v>2585.8200000000002</v>
      </c>
    </row>
  </sheetData>
  <mergeCells count="27">
    <mergeCell ref="B228:C228"/>
    <mergeCell ref="E232:G232"/>
    <mergeCell ref="E240:I241"/>
    <mergeCell ref="O221:S221"/>
    <mergeCell ref="F217:I218"/>
    <mergeCell ref="F221:G221"/>
    <mergeCell ref="B8:C8"/>
    <mergeCell ref="E15:G15"/>
    <mergeCell ref="B25:C25"/>
    <mergeCell ref="E30:G30"/>
    <mergeCell ref="B42:C42"/>
    <mergeCell ref="E47:G47"/>
    <mergeCell ref="B149:C149"/>
    <mergeCell ref="E160:G160"/>
    <mergeCell ref="B121:C121"/>
    <mergeCell ref="E138:G138"/>
    <mergeCell ref="E58:G58"/>
    <mergeCell ref="B99:C99"/>
    <mergeCell ref="E109:G109"/>
    <mergeCell ref="B76:C76"/>
    <mergeCell ref="B205:C205"/>
    <mergeCell ref="E209:G209"/>
    <mergeCell ref="E86:G86"/>
    <mergeCell ref="B60:C60"/>
    <mergeCell ref="B183:C183"/>
    <mergeCell ref="E187:G187"/>
    <mergeCell ref="F195:G195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32"/>
  <sheetViews>
    <sheetView topLeftCell="A196" zoomScale="90" zoomScaleNormal="90" workbookViewId="0">
      <selection activeCell="N210" sqref="N210"/>
    </sheetView>
  </sheetViews>
  <sheetFormatPr baseColWidth="10" defaultRowHeight="15" x14ac:dyDescent="0.25"/>
  <cols>
    <col min="2" max="2" width="20.28515625" customWidth="1"/>
    <col min="6" max="6" width="12.85546875" customWidth="1"/>
    <col min="8" max="8" width="11.42578125" hidden="1" customWidth="1"/>
    <col min="9" max="9" width="11.7109375" customWidth="1"/>
    <col min="14" max="14" width="25.5703125" customWidth="1"/>
  </cols>
  <sheetData>
    <row r="1" spans="1:9" x14ac:dyDescent="0.25">
      <c r="A1" t="s">
        <v>55</v>
      </c>
    </row>
    <row r="2" spans="1:9" x14ac:dyDescent="0.25">
      <c r="B2" s="26" t="s">
        <v>2</v>
      </c>
      <c r="C2" s="29">
        <f>H39</f>
        <v>8037</v>
      </c>
      <c r="E2" s="24" t="s">
        <v>3</v>
      </c>
      <c r="F2" s="24" t="s">
        <v>36</v>
      </c>
      <c r="G2" s="24" t="s">
        <v>37</v>
      </c>
      <c r="H2" s="24" t="s">
        <v>38</v>
      </c>
      <c r="I2" s="24" t="s">
        <v>38</v>
      </c>
    </row>
    <row r="3" spans="1:9" x14ac:dyDescent="0.25">
      <c r="B3" t="s">
        <v>20</v>
      </c>
      <c r="C3" s="30">
        <f>C2*0.04</f>
        <v>321.48</v>
      </c>
      <c r="E3" s="32">
        <v>44662</v>
      </c>
      <c r="F3" s="24" t="s">
        <v>53</v>
      </c>
      <c r="G3" s="24" t="s">
        <v>42</v>
      </c>
      <c r="H3" s="33">
        <v>130</v>
      </c>
      <c r="I3" s="48">
        <f>H3*0.96</f>
        <v>124.8</v>
      </c>
    </row>
    <row r="4" spans="1:9" x14ac:dyDescent="0.25">
      <c r="B4" s="26" t="s">
        <v>21</v>
      </c>
      <c r="C4" s="29">
        <f>C2-C3</f>
        <v>7715.52</v>
      </c>
      <c r="E4" s="32">
        <v>44663</v>
      </c>
      <c r="F4" s="24" t="s">
        <v>54</v>
      </c>
      <c r="G4" s="24" t="s">
        <v>42</v>
      </c>
      <c r="H4" s="33">
        <v>220</v>
      </c>
      <c r="I4" s="48">
        <f t="shared" ref="I4:I38" si="0">H4*0.96</f>
        <v>211.2</v>
      </c>
    </row>
    <row r="5" spans="1:9" x14ac:dyDescent="0.25">
      <c r="B5" t="s">
        <v>22</v>
      </c>
      <c r="C5" s="30">
        <f>C18</f>
        <v>829.35</v>
      </c>
      <c r="E5" s="32">
        <v>44666</v>
      </c>
      <c r="F5" s="24" t="s">
        <v>54</v>
      </c>
      <c r="G5" s="24" t="s">
        <v>42</v>
      </c>
      <c r="H5" s="33">
        <v>220</v>
      </c>
      <c r="I5" s="48">
        <f t="shared" si="0"/>
        <v>211.2</v>
      </c>
    </row>
    <row r="6" spans="1:9" x14ac:dyDescent="0.25">
      <c r="B6" s="28" t="s">
        <v>34</v>
      </c>
      <c r="C6" s="31">
        <f>C4-C5</f>
        <v>6886.17</v>
      </c>
      <c r="E6" s="32">
        <v>44713</v>
      </c>
      <c r="F6" s="24" t="s">
        <v>43</v>
      </c>
      <c r="G6" s="24" t="s">
        <v>42</v>
      </c>
      <c r="H6" s="33">
        <v>170</v>
      </c>
      <c r="I6" s="48">
        <f t="shared" si="0"/>
        <v>163.19999999999999</v>
      </c>
    </row>
    <row r="7" spans="1:9" x14ac:dyDescent="0.25">
      <c r="B7" s="42"/>
      <c r="C7" s="43"/>
      <c r="E7" s="32">
        <v>44699</v>
      </c>
      <c r="F7" s="24" t="s">
        <v>65</v>
      </c>
      <c r="G7" s="24" t="s">
        <v>66</v>
      </c>
      <c r="H7" s="33">
        <v>160</v>
      </c>
      <c r="I7" s="48">
        <f t="shared" si="0"/>
        <v>153.6</v>
      </c>
    </row>
    <row r="8" spans="1:9" x14ac:dyDescent="0.25">
      <c r="B8" s="196" t="s">
        <v>22</v>
      </c>
      <c r="C8" s="197"/>
      <c r="E8" s="32">
        <v>44722</v>
      </c>
      <c r="F8" s="24" t="s">
        <v>68</v>
      </c>
      <c r="G8" s="24" t="s">
        <v>42</v>
      </c>
      <c r="H8" s="33">
        <v>170</v>
      </c>
      <c r="I8" s="48">
        <f t="shared" si="0"/>
        <v>163.19999999999999</v>
      </c>
    </row>
    <row r="9" spans="1:9" x14ac:dyDescent="0.25">
      <c r="B9" s="24" t="s">
        <v>171</v>
      </c>
      <c r="C9" s="38">
        <v>179</v>
      </c>
      <c r="E9" s="32">
        <v>44704</v>
      </c>
      <c r="F9" s="24" t="s">
        <v>70</v>
      </c>
      <c r="G9" s="24" t="s">
        <v>69</v>
      </c>
      <c r="H9" s="33">
        <v>175</v>
      </c>
      <c r="I9" s="48">
        <f t="shared" si="0"/>
        <v>168</v>
      </c>
    </row>
    <row r="10" spans="1:9" x14ac:dyDescent="0.25">
      <c r="B10" s="24" t="s">
        <v>91</v>
      </c>
      <c r="C10" s="33">
        <v>219.35</v>
      </c>
      <c r="E10" s="32">
        <v>44705</v>
      </c>
      <c r="F10" s="24" t="s">
        <v>70</v>
      </c>
      <c r="G10" s="24" t="s">
        <v>69</v>
      </c>
      <c r="H10" s="33">
        <v>175</v>
      </c>
      <c r="I10" s="48">
        <f t="shared" si="0"/>
        <v>168</v>
      </c>
    </row>
    <row r="11" spans="1:9" x14ac:dyDescent="0.25">
      <c r="B11" s="24" t="s">
        <v>85</v>
      </c>
      <c r="C11" s="33">
        <v>80</v>
      </c>
      <c r="D11" s="23"/>
      <c r="E11" s="32">
        <v>44722</v>
      </c>
      <c r="F11" s="24" t="s">
        <v>41</v>
      </c>
      <c r="G11" s="24" t="s">
        <v>42</v>
      </c>
      <c r="H11" s="33">
        <v>200</v>
      </c>
      <c r="I11" s="48">
        <f t="shared" si="0"/>
        <v>192</v>
      </c>
    </row>
    <row r="12" spans="1:9" x14ac:dyDescent="0.25">
      <c r="B12" s="24" t="s">
        <v>92</v>
      </c>
      <c r="C12" s="33">
        <v>20</v>
      </c>
      <c r="D12" s="23"/>
      <c r="E12" s="32">
        <v>44700</v>
      </c>
      <c r="F12" s="24" t="s">
        <v>65</v>
      </c>
      <c r="G12" s="24" t="s">
        <v>66</v>
      </c>
      <c r="H12" s="33">
        <v>160</v>
      </c>
      <c r="I12" s="48">
        <f t="shared" si="0"/>
        <v>153.6</v>
      </c>
    </row>
    <row r="13" spans="1:9" x14ac:dyDescent="0.25">
      <c r="B13" s="24" t="s">
        <v>93</v>
      </c>
      <c r="C13" s="33">
        <v>10</v>
      </c>
      <c r="D13" s="23"/>
      <c r="E13" s="32">
        <v>44708</v>
      </c>
      <c r="F13" s="24" t="s">
        <v>70</v>
      </c>
      <c r="G13" s="24" t="s">
        <v>16</v>
      </c>
      <c r="H13" s="33">
        <v>230</v>
      </c>
      <c r="I13" s="48">
        <f t="shared" si="0"/>
        <v>220.79999999999998</v>
      </c>
    </row>
    <row r="14" spans="1:9" x14ac:dyDescent="0.25">
      <c r="B14" s="24"/>
      <c r="C14" s="33"/>
      <c r="D14" s="23"/>
      <c r="E14" s="32">
        <v>44748</v>
      </c>
      <c r="F14" s="24" t="s">
        <v>41</v>
      </c>
      <c r="G14" s="24" t="s">
        <v>69</v>
      </c>
      <c r="H14" s="33">
        <v>160</v>
      </c>
      <c r="I14" s="48">
        <f t="shared" si="0"/>
        <v>153.6</v>
      </c>
    </row>
    <row r="15" spans="1:9" x14ac:dyDescent="0.25">
      <c r="B15" s="24" t="s">
        <v>176</v>
      </c>
      <c r="C15" s="33">
        <v>120</v>
      </c>
      <c r="D15" s="23"/>
      <c r="E15" s="32">
        <v>44748</v>
      </c>
      <c r="F15" s="24" t="s">
        <v>72</v>
      </c>
      <c r="G15" s="24" t="s">
        <v>69</v>
      </c>
      <c r="H15" s="33">
        <v>150</v>
      </c>
      <c r="I15" s="48">
        <f t="shared" si="0"/>
        <v>144</v>
      </c>
    </row>
    <row r="16" spans="1:9" x14ac:dyDescent="0.25">
      <c r="B16" s="24" t="s">
        <v>141</v>
      </c>
      <c r="C16" s="33">
        <v>22</v>
      </c>
      <c r="D16" s="23"/>
      <c r="E16" s="32">
        <v>44707</v>
      </c>
      <c r="F16" s="24" t="s">
        <v>72</v>
      </c>
      <c r="G16" s="24" t="s">
        <v>69</v>
      </c>
      <c r="H16" s="33">
        <v>150</v>
      </c>
      <c r="I16" s="48">
        <f t="shared" si="0"/>
        <v>144</v>
      </c>
    </row>
    <row r="17" spans="2:9" x14ac:dyDescent="0.25">
      <c r="B17" s="24" t="s">
        <v>94</v>
      </c>
      <c r="C17" s="33">
        <v>179</v>
      </c>
      <c r="D17" s="23"/>
      <c r="E17" s="32">
        <v>44687</v>
      </c>
      <c r="F17" s="24" t="s">
        <v>54</v>
      </c>
      <c r="G17" s="24" t="s">
        <v>42</v>
      </c>
      <c r="H17" s="33">
        <v>220</v>
      </c>
      <c r="I17" s="48">
        <f t="shared" si="0"/>
        <v>211.2</v>
      </c>
    </row>
    <row r="18" spans="2:9" x14ac:dyDescent="0.25">
      <c r="B18" s="25" t="s">
        <v>33</v>
      </c>
      <c r="C18" s="35">
        <f>SUM(C9:C17)</f>
        <v>829.35</v>
      </c>
      <c r="D18" s="23"/>
      <c r="E18" s="32">
        <v>44698</v>
      </c>
      <c r="F18" s="24" t="s">
        <v>54</v>
      </c>
      <c r="G18" s="24" t="s">
        <v>42</v>
      </c>
      <c r="H18" s="33">
        <v>220</v>
      </c>
      <c r="I18" s="48">
        <f t="shared" si="0"/>
        <v>211.2</v>
      </c>
    </row>
    <row r="19" spans="2:9" x14ac:dyDescent="0.25">
      <c r="B19" s="23"/>
      <c r="C19" s="47"/>
      <c r="D19" s="23"/>
      <c r="E19" s="32">
        <v>44729</v>
      </c>
      <c r="F19" s="24" t="s">
        <v>41</v>
      </c>
      <c r="G19" s="24" t="s">
        <v>42</v>
      </c>
      <c r="H19" s="33">
        <v>200</v>
      </c>
      <c r="I19" s="48">
        <f t="shared" si="0"/>
        <v>192</v>
      </c>
    </row>
    <row r="20" spans="2:9" x14ac:dyDescent="0.25">
      <c r="D20" s="23"/>
      <c r="E20" s="32">
        <v>44708</v>
      </c>
      <c r="F20" s="24" t="s">
        <v>54</v>
      </c>
      <c r="G20" s="24" t="s">
        <v>42</v>
      </c>
      <c r="H20" s="33">
        <v>220</v>
      </c>
      <c r="I20" s="48">
        <f t="shared" si="0"/>
        <v>211.2</v>
      </c>
    </row>
    <row r="21" spans="2:9" x14ac:dyDescent="0.25">
      <c r="D21" s="23"/>
      <c r="E21" s="32">
        <v>44722</v>
      </c>
      <c r="F21" s="24" t="s">
        <v>43</v>
      </c>
      <c r="G21" s="24" t="s">
        <v>16</v>
      </c>
      <c r="H21" s="33">
        <v>210</v>
      </c>
      <c r="I21" s="48">
        <f t="shared" si="0"/>
        <v>201.6</v>
      </c>
    </row>
    <row r="22" spans="2:9" x14ac:dyDescent="0.25">
      <c r="D22" s="23"/>
      <c r="E22" s="32">
        <v>44732</v>
      </c>
      <c r="F22" s="24" t="s">
        <v>41</v>
      </c>
      <c r="G22" s="24" t="s">
        <v>42</v>
      </c>
      <c r="H22" s="33">
        <v>200</v>
      </c>
      <c r="I22" s="48">
        <f t="shared" si="0"/>
        <v>192</v>
      </c>
    </row>
    <row r="23" spans="2:9" x14ac:dyDescent="0.25">
      <c r="D23" s="23"/>
      <c r="E23" s="32">
        <v>44739</v>
      </c>
      <c r="F23" s="24" t="s">
        <v>41</v>
      </c>
      <c r="G23" s="24" t="s">
        <v>42</v>
      </c>
      <c r="H23" s="33">
        <v>200</v>
      </c>
      <c r="I23" s="48">
        <f t="shared" si="0"/>
        <v>192</v>
      </c>
    </row>
    <row r="24" spans="2:9" x14ac:dyDescent="0.25">
      <c r="D24" s="23"/>
      <c r="E24" s="32">
        <v>44728</v>
      </c>
      <c r="F24" s="24" t="s">
        <v>43</v>
      </c>
      <c r="G24" s="24" t="s">
        <v>112</v>
      </c>
      <c r="H24" s="33">
        <v>210</v>
      </c>
      <c r="I24" s="48">
        <f t="shared" si="0"/>
        <v>201.6</v>
      </c>
    </row>
    <row r="25" spans="2:9" x14ac:dyDescent="0.25">
      <c r="D25" s="23"/>
      <c r="E25" s="32">
        <v>44715</v>
      </c>
      <c r="F25" s="24" t="s">
        <v>39</v>
      </c>
      <c r="G25" s="24" t="s">
        <v>117</v>
      </c>
      <c r="H25" s="33">
        <v>320</v>
      </c>
      <c r="I25" s="48">
        <f t="shared" si="0"/>
        <v>307.2</v>
      </c>
    </row>
    <row r="26" spans="2:9" x14ac:dyDescent="0.25">
      <c r="D26" s="23"/>
      <c r="E26" s="32">
        <v>44724</v>
      </c>
      <c r="F26" s="24" t="s">
        <v>39</v>
      </c>
      <c r="G26" s="24" t="s">
        <v>118</v>
      </c>
      <c r="H26" s="33">
        <v>300</v>
      </c>
      <c r="I26" s="48">
        <f t="shared" si="0"/>
        <v>288</v>
      </c>
    </row>
    <row r="27" spans="2:9" x14ac:dyDescent="0.25">
      <c r="D27" s="23"/>
      <c r="E27" s="32">
        <v>44726</v>
      </c>
      <c r="F27" s="24" t="s">
        <v>70</v>
      </c>
      <c r="G27" s="24" t="s">
        <v>138</v>
      </c>
      <c r="H27" s="33">
        <v>175</v>
      </c>
      <c r="I27" s="48">
        <f t="shared" si="0"/>
        <v>168</v>
      </c>
    </row>
    <row r="28" spans="2:9" x14ac:dyDescent="0.25">
      <c r="D28" s="23"/>
      <c r="E28" s="32">
        <v>44726</v>
      </c>
      <c r="F28" s="24" t="s">
        <v>70</v>
      </c>
      <c r="G28" s="24" t="s">
        <v>137</v>
      </c>
      <c r="H28" s="33">
        <v>175</v>
      </c>
      <c r="I28" s="48">
        <f t="shared" si="0"/>
        <v>168</v>
      </c>
    </row>
    <row r="29" spans="2:9" x14ac:dyDescent="0.25">
      <c r="D29" s="23"/>
      <c r="E29" s="32">
        <v>44740</v>
      </c>
      <c r="F29" s="24" t="s">
        <v>41</v>
      </c>
      <c r="G29" s="24" t="s">
        <v>69</v>
      </c>
      <c r="H29" s="33">
        <v>160</v>
      </c>
      <c r="I29" s="48">
        <f t="shared" si="0"/>
        <v>153.6</v>
      </c>
    </row>
    <row r="30" spans="2:9" x14ac:dyDescent="0.25">
      <c r="D30" s="23"/>
      <c r="E30" s="32">
        <v>44741</v>
      </c>
      <c r="F30" s="24" t="s">
        <v>41</v>
      </c>
      <c r="G30" s="24" t="s">
        <v>42</v>
      </c>
      <c r="H30" s="33">
        <v>200</v>
      </c>
      <c r="I30" s="48">
        <f t="shared" si="0"/>
        <v>192</v>
      </c>
    </row>
    <row r="31" spans="2:9" x14ac:dyDescent="0.25">
      <c r="D31" s="23"/>
      <c r="E31" s="32">
        <v>44743</v>
      </c>
      <c r="F31" s="24" t="s">
        <v>41</v>
      </c>
      <c r="G31" s="24" t="s">
        <v>142</v>
      </c>
      <c r="H31" s="33">
        <v>690</v>
      </c>
      <c r="I31" s="48">
        <f t="shared" si="0"/>
        <v>662.4</v>
      </c>
    </row>
    <row r="32" spans="2:9" x14ac:dyDescent="0.25">
      <c r="D32" s="23"/>
      <c r="E32" s="32">
        <v>44746</v>
      </c>
      <c r="F32" s="24" t="s">
        <v>41</v>
      </c>
      <c r="G32" s="24" t="s">
        <v>16</v>
      </c>
      <c r="H32" s="33">
        <v>627</v>
      </c>
      <c r="I32" s="48">
        <f t="shared" si="0"/>
        <v>601.91999999999996</v>
      </c>
    </row>
    <row r="33" spans="1:10" x14ac:dyDescent="0.25">
      <c r="D33" s="23"/>
      <c r="E33" s="32">
        <v>44714</v>
      </c>
      <c r="F33" s="24" t="s">
        <v>54</v>
      </c>
      <c r="G33" s="24" t="s">
        <v>16</v>
      </c>
      <c r="H33" s="33">
        <v>220</v>
      </c>
      <c r="I33" s="48">
        <f t="shared" si="0"/>
        <v>211.2</v>
      </c>
    </row>
    <row r="34" spans="1:10" x14ac:dyDescent="0.25">
      <c r="D34" s="23"/>
      <c r="E34" s="32">
        <v>44714</v>
      </c>
      <c r="F34" s="24" t="s">
        <v>54</v>
      </c>
      <c r="G34" s="24" t="s">
        <v>16</v>
      </c>
      <c r="H34" s="33">
        <v>220</v>
      </c>
      <c r="I34" s="48">
        <f t="shared" si="0"/>
        <v>211.2</v>
      </c>
    </row>
    <row r="35" spans="1:10" x14ac:dyDescent="0.25">
      <c r="D35" s="23"/>
      <c r="E35" s="32">
        <v>44718</v>
      </c>
      <c r="F35" s="24" t="s">
        <v>54</v>
      </c>
      <c r="G35" s="24" t="s">
        <v>163</v>
      </c>
      <c r="H35" s="33">
        <v>240</v>
      </c>
      <c r="I35" s="48">
        <f t="shared" si="0"/>
        <v>230.39999999999998</v>
      </c>
    </row>
    <row r="36" spans="1:10" x14ac:dyDescent="0.25">
      <c r="D36" s="23"/>
      <c r="E36" s="32">
        <v>44749</v>
      </c>
      <c r="F36" s="24" t="s">
        <v>54</v>
      </c>
      <c r="G36" s="24" t="s">
        <v>16</v>
      </c>
      <c r="H36" s="33">
        <v>220</v>
      </c>
      <c r="I36" s="48">
        <f t="shared" si="0"/>
        <v>211.2</v>
      </c>
    </row>
    <row r="37" spans="1:10" x14ac:dyDescent="0.25">
      <c r="D37" s="23"/>
      <c r="E37" s="32"/>
      <c r="F37" s="24" t="s">
        <v>177</v>
      </c>
      <c r="G37" s="24" t="s">
        <v>16</v>
      </c>
      <c r="H37" s="33">
        <v>170</v>
      </c>
      <c r="I37" s="48">
        <f t="shared" si="0"/>
        <v>163.19999999999999</v>
      </c>
    </row>
    <row r="38" spans="1:10" x14ac:dyDescent="0.25">
      <c r="D38" s="23"/>
      <c r="E38" s="32">
        <v>44713</v>
      </c>
      <c r="F38" s="24" t="s">
        <v>43</v>
      </c>
      <c r="G38" s="24" t="s">
        <v>42</v>
      </c>
      <c r="H38" s="33">
        <v>170</v>
      </c>
      <c r="I38" s="48">
        <f t="shared" si="0"/>
        <v>163.19999999999999</v>
      </c>
    </row>
    <row r="39" spans="1:10" x14ac:dyDescent="0.25">
      <c r="E39" s="190" t="s">
        <v>21</v>
      </c>
      <c r="F39" s="191"/>
      <c r="G39" s="192"/>
      <c r="H39" s="33">
        <f>SUM(H3:H38)</f>
        <v>8037</v>
      </c>
      <c r="I39" s="48">
        <f>SUM(I3:I38)</f>
        <v>7715.5199999999977</v>
      </c>
    </row>
    <row r="40" spans="1:10" x14ac:dyDescent="0.25">
      <c r="A40" s="62"/>
      <c r="B40" s="62"/>
      <c r="C40" s="62"/>
      <c r="D40" s="62"/>
      <c r="E40" s="62"/>
      <c r="F40" s="62"/>
      <c r="G40" s="62"/>
      <c r="H40" s="62"/>
      <c r="I40" s="62"/>
      <c r="J40" s="62"/>
    </row>
    <row r="41" spans="1:10" x14ac:dyDescent="0.25">
      <c r="A41" s="108">
        <v>44809</v>
      </c>
    </row>
    <row r="42" spans="1:10" x14ac:dyDescent="0.25">
      <c r="B42" s="26" t="s">
        <v>2</v>
      </c>
      <c r="C42" s="29">
        <f>I63</f>
        <v>3630.7999999999997</v>
      </c>
      <c r="E42" s="24" t="s">
        <v>3</v>
      </c>
      <c r="F42" s="24" t="s">
        <v>36</v>
      </c>
      <c r="G42" s="24" t="s">
        <v>37</v>
      </c>
      <c r="H42" s="24" t="s">
        <v>38</v>
      </c>
      <c r="I42" s="24" t="s">
        <v>38</v>
      </c>
    </row>
    <row r="43" spans="1:10" x14ac:dyDescent="0.25">
      <c r="C43" s="30"/>
      <c r="E43" s="32">
        <v>44768</v>
      </c>
      <c r="F43" s="24" t="s">
        <v>41</v>
      </c>
      <c r="G43" s="24" t="s">
        <v>42</v>
      </c>
      <c r="H43" s="33">
        <v>150</v>
      </c>
      <c r="I43" s="48">
        <v>150</v>
      </c>
    </row>
    <row r="44" spans="1:10" x14ac:dyDescent="0.25">
      <c r="B44" s="26" t="s">
        <v>21</v>
      </c>
      <c r="C44" s="29">
        <f>C42-C43</f>
        <v>3630.7999999999997</v>
      </c>
      <c r="E44" s="32">
        <v>44769</v>
      </c>
      <c r="F44" s="24" t="s">
        <v>41</v>
      </c>
      <c r="G44" s="24" t="s">
        <v>42</v>
      </c>
      <c r="H44" s="33">
        <v>150</v>
      </c>
      <c r="I44" s="48">
        <v>150</v>
      </c>
    </row>
    <row r="45" spans="1:10" x14ac:dyDescent="0.25">
      <c r="B45" t="s">
        <v>22</v>
      </c>
      <c r="C45" s="30">
        <f>C57</f>
        <v>401</v>
      </c>
      <c r="E45" s="32">
        <v>44769</v>
      </c>
      <c r="F45" s="24" t="s">
        <v>41</v>
      </c>
      <c r="G45" s="24" t="s">
        <v>42</v>
      </c>
      <c r="H45" s="33">
        <v>150</v>
      </c>
      <c r="I45" s="48">
        <v>150</v>
      </c>
    </row>
    <row r="46" spans="1:10" x14ac:dyDescent="0.25">
      <c r="B46" s="28" t="s">
        <v>34</v>
      </c>
      <c r="C46" s="31">
        <f>C44-C45</f>
        <v>3229.7999999999997</v>
      </c>
      <c r="E46" s="32">
        <v>44762</v>
      </c>
      <c r="F46" s="24" t="s">
        <v>41</v>
      </c>
      <c r="G46" s="24" t="s">
        <v>42</v>
      </c>
      <c r="H46" s="33">
        <v>200</v>
      </c>
      <c r="I46" s="48">
        <v>200</v>
      </c>
    </row>
    <row r="47" spans="1:10" x14ac:dyDescent="0.25">
      <c r="B47" s="42" t="s">
        <v>270</v>
      </c>
      <c r="C47" s="43">
        <v>720</v>
      </c>
      <c r="E47" s="32">
        <v>44772</v>
      </c>
      <c r="F47" s="24" t="s">
        <v>41</v>
      </c>
      <c r="G47" s="24" t="s">
        <v>42</v>
      </c>
      <c r="H47" s="33">
        <v>200</v>
      </c>
      <c r="I47" s="48">
        <v>200</v>
      </c>
    </row>
    <row r="48" spans="1:10" x14ac:dyDescent="0.25">
      <c r="B48" s="42"/>
      <c r="C48" s="109">
        <f>C46+C47</f>
        <v>3949.7999999999997</v>
      </c>
      <c r="E48" s="32">
        <v>44767</v>
      </c>
      <c r="F48" s="24" t="s">
        <v>41</v>
      </c>
      <c r="G48" s="24" t="s">
        <v>42</v>
      </c>
      <c r="H48" s="33">
        <v>150</v>
      </c>
      <c r="I48" s="48">
        <v>150</v>
      </c>
    </row>
    <row r="49" spans="2:9" x14ac:dyDescent="0.25">
      <c r="B49" s="42"/>
      <c r="C49" s="43"/>
      <c r="E49" s="32">
        <v>44746</v>
      </c>
      <c r="F49" s="24" t="s">
        <v>128</v>
      </c>
      <c r="G49" s="24" t="s">
        <v>129</v>
      </c>
      <c r="H49" s="33">
        <v>230</v>
      </c>
      <c r="I49" s="48">
        <f>H49*0.96</f>
        <v>220.79999999999998</v>
      </c>
    </row>
    <row r="50" spans="2:9" x14ac:dyDescent="0.25">
      <c r="B50" s="196" t="s">
        <v>22</v>
      </c>
      <c r="C50" s="197"/>
      <c r="E50" s="32">
        <v>44776</v>
      </c>
      <c r="F50" s="24" t="s">
        <v>41</v>
      </c>
      <c r="G50" s="24" t="s">
        <v>42</v>
      </c>
      <c r="H50" s="33">
        <v>150</v>
      </c>
      <c r="I50" s="48">
        <v>150</v>
      </c>
    </row>
    <row r="51" spans="2:9" x14ac:dyDescent="0.25">
      <c r="B51" s="24" t="s">
        <v>252</v>
      </c>
      <c r="C51" s="38">
        <v>90</v>
      </c>
      <c r="E51" s="32">
        <v>44775</v>
      </c>
      <c r="F51" s="24" t="s">
        <v>41</v>
      </c>
      <c r="G51" s="24" t="s">
        <v>69</v>
      </c>
      <c r="H51" s="33">
        <v>160</v>
      </c>
      <c r="I51" s="48">
        <f>H51*0.96</f>
        <v>153.6</v>
      </c>
    </row>
    <row r="52" spans="2:9" x14ac:dyDescent="0.25">
      <c r="B52" s="24" t="s">
        <v>254</v>
      </c>
      <c r="C52" s="33">
        <v>179</v>
      </c>
      <c r="E52" s="32">
        <v>44774</v>
      </c>
      <c r="F52" s="24" t="s">
        <v>41</v>
      </c>
      <c r="G52" s="24" t="s">
        <v>42</v>
      </c>
      <c r="H52" s="33">
        <v>150</v>
      </c>
      <c r="I52" s="48">
        <v>150</v>
      </c>
    </row>
    <row r="53" spans="2:9" x14ac:dyDescent="0.25">
      <c r="B53" s="24" t="s">
        <v>209</v>
      </c>
      <c r="C53" s="33">
        <v>20</v>
      </c>
      <c r="D53" s="23"/>
      <c r="E53" s="32">
        <v>44771</v>
      </c>
      <c r="F53" s="24" t="s">
        <v>41</v>
      </c>
      <c r="G53" s="24" t="s">
        <v>42</v>
      </c>
      <c r="H53" s="33">
        <v>150</v>
      </c>
      <c r="I53" s="48">
        <v>150</v>
      </c>
    </row>
    <row r="54" spans="2:9" x14ac:dyDescent="0.25">
      <c r="B54" s="24" t="s">
        <v>255</v>
      </c>
      <c r="C54" s="33">
        <v>10</v>
      </c>
      <c r="D54" s="23"/>
      <c r="E54" s="32">
        <v>44781</v>
      </c>
      <c r="F54" s="24" t="s">
        <v>41</v>
      </c>
      <c r="G54" s="24" t="s">
        <v>69</v>
      </c>
      <c r="H54" s="33">
        <v>160</v>
      </c>
      <c r="I54" s="48">
        <f>H54*0.96</f>
        <v>153.6</v>
      </c>
    </row>
    <row r="55" spans="2:9" x14ac:dyDescent="0.25">
      <c r="B55" s="24" t="s">
        <v>141</v>
      </c>
      <c r="C55" s="33">
        <v>22</v>
      </c>
      <c r="D55" s="23"/>
      <c r="E55" s="32">
        <v>44785</v>
      </c>
      <c r="F55" s="24" t="s">
        <v>41</v>
      </c>
      <c r="G55" s="24" t="s">
        <v>42</v>
      </c>
      <c r="H55" s="33">
        <v>200</v>
      </c>
      <c r="I55" s="48">
        <f>H55*0.96</f>
        <v>192</v>
      </c>
    </row>
    <row r="56" spans="2:9" x14ac:dyDescent="0.25">
      <c r="B56" s="24" t="s">
        <v>269</v>
      </c>
      <c r="C56" s="33">
        <v>80</v>
      </c>
      <c r="D56" s="23"/>
      <c r="E56" s="32">
        <v>44756</v>
      </c>
      <c r="F56" s="24" t="s">
        <v>43</v>
      </c>
      <c r="G56" s="24" t="s">
        <v>69</v>
      </c>
      <c r="H56" s="33">
        <v>190</v>
      </c>
      <c r="I56" s="48">
        <f t="shared" ref="I56:I61" si="1">H56*0.96</f>
        <v>182.4</v>
      </c>
    </row>
    <row r="57" spans="2:9" x14ac:dyDescent="0.25">
      <c r="B57" s="25" t="s">
        <v>33</v>
      </c>
      <c r="C57" s="35">
        <f>SUM(C51:C56)</f>
        <v>401</v>
      </c>
      <c r="D57" s="23"/>
      <c r="E57" s="32">
        <v>44757</v>
      </c>
      <c r="F57" s="24" t="s">
        <v>43</v>
      </c>
      <c r="G57" s="24" t="s">
        <v>42</v>
      </c>
      <c r="H57" s="33">
        <v>170</v>
      </c>
      <c r="I57" s="48">
        <f t="shared" si="1"/>
        <v>163.19999999999999</v>
      </c>
    </row>
    <row r="58" spans="2:9" x14ac:dyDescent="0.25">
      <c r="B58" s="23"/>
      <c r="C58" s="47"/>
      <c r="D58" s="23"/>
      <c r="E58" s="32">
        <v>44716</v>
      </c>
      <c r="F58" s="24" t="s">
        <v>54</v>
      </c>
      <c r="G58" s="24" t="s">
        <v>168</v>
      </c>
      <c r="H58" s="33">
        <v>230</v>
      </c>
      <c r="I58" s="48">
        <f t="shared" si="1"/>
        <v>220.79999999999998</v>
      </c>
    </row>
    <row r="59" spans="2:9" x14ac:dyDescent="0.25">
      <c r="D59" s="23"/>
      <c r="E59" s="32">
        <v>44776</v>
      </c>
      <c r="F59" s="24" t="s">
        <v>43</v>
      </c>
      <c r="G59" s="24" t="s">
        <v>42</v>
      </c>
      <c r="H59" s="33">
        <v>170</v>
      </c>
      <c r="I59" s="48">
        <f t="shared" si="1"/>
        <v>163.19999999999999</v>
      </c>
    </row>
    <row r="60" spans="2:9" x14ac:dyDescent="0.25">
      <c r="D60" s="23"/>
      <c r="E60" s="32">
        <v>44790</v>
      </c>
      <c r="F60" s="24" t="s">
        <v>268</v>
      </c>
      <c r="G60" s="24" t="s">
        <v>40</v>
      </c>
      <c r="H60" s="33">
        <v>420</v>
      </c>
      <c r="I60" s="48">
        <f t="shared" si="1"/>
        <v>403.2</v>
      </c>
    </row>
    <row r="61" spans="2:9" x14ac:dyDescent="0.25">
      <c r="D61" s="23"/>
      <c r="E61" s="32">
        <v>44735</v>
      </c>
      <c r="F61" s="24" t="s">
        <v>128</v>
      </c>
      <c r="G61" s="24" t="s">
        <v>42</v>
      </c>
      <c r="H61" s="33">
        <v>175</v>
      </c>
      <c r="I61" s="48">
        <f t="shared" si="1"/>
        <v>168</v>
      </c>
    </row>
    <row r="62" spans="2:9" x14ac:dyDescent="0.25">
      <c r="D62" s="23"/>
      <c r="E62" s="32">
        <v>44785</v>
      </c>
      <c r="F62" s="24" t="s">
        <v>41</v>
      </c>
      <c r="G62" s="24" t="s">
        <v>42</v>
      </c>
      <c r="H62" s="33">
        <v>160</v>
      </c>
      <c r="I62" s="48">
        <v>160</v>
      </c>
    </row>
    <row r="63" spans="2:9" x14ac:dyDescent="0.25">
      <c r="D63" s="23"/>
      <c r="E63" s="32"/>
      <c r="F63" s="24"/>
      <c r="G63" s="24"/>
      <c r="H63" s="33">
        <f>SUM(H43:H62)</f>
        <v>3715</v>
      </c>
      <c r="I63" s="92">
        <f>SUM(I43:I62)</f>
        <v>3630.7999999999997</v>
      </c>
    </row>
    <row r="64" spans="2:9" x14ac:dyDescent="0.25">
      <c r="D64" s="23"/>
      <c r="E64" t="s">
        <v>320</v>
      </c>
    </row>
    <row r="65" spans="1:11" x14ac:dyDescent="0.25">
      <c r="D65" s="23"/>
    </row>
    <row r="66" spans="1:11" x14ac:dyDescent="0.25">
      <c r="A66" s="95"/>
      <c r="B66" s="95"/>
      <c r="C66" s="95"/>
      <c r="D66" s="95"/>
      <c r="E66" s="95"/>
      <c r="F66" s="95"/>
      <c r="G66" s="95"/>
    </row>
    <row r="67" spans="1:11" x14ac:dyDescent="0.25">
      <c r="A67" s="108">
        <v>44809</v>
      </c>
    </row>
    <row r="68" spans="1:11" x14ac:dyDescent="0.25">
      <c r="B68" s="26" t="s">
        <v>2</v>
      </c>
      <c r="C68" s="29">
        <f>I103</f>
        <v>4958</v>
      </c>
      <c r="E68" s="24" t="s">
        <v>3</v>
      </c>
      <c r="F68" s="24" t="s">
        <v>36</v>
      </c>
      <c r="G68" s="24" t="s">
        <v>37</v>
      </c>
      <c r="H68" s="24" t="s">
        <v>38</v>
      </c>
      <c r="I68" s="24" t="s">
        <v>38</v>
      </c>
    </row>
    <row r="69" spans="1:11" x14ac:dyDescent="0.25">
      <c r="C69" s="30"/>
      <c r="E69" s="32">
        <v>44797</v>
      </c>
      <c r="F69" s="24" t="s">
        <v>41</v>
      </c>
      <c r="G69" s="24" t="s">
        <v>42</v>
      </c>
      <c r="H69" s="33"/>
      <c r="I69" s="48">
        <v>150</v>
      </c>
    </row>
    <row r="70" spans="1:11" x14ac:dyDescent="0.25">
      <c r="B70" s="26" t="s">
        <v>21</v>
      </c>
      <c r="C70" s="29">
        <f>C68-C69</f>
        <v>4958</v>
      </c>
      <c r="E70" s="32">
        <v>44789</v>
      </c>
      <c r="F70" s="24" t="s">
        <v>41</v>
      </c>
      <c r="G70" s="24" t="s">
        <v>69</v>
      </c>
      <c r="H70" s="33"/>
      <c r="I70" s="48">
        <v>150</v>
      </c>
    </row>
    <row r="71" spans="1:11" x14ac:dyDescent="0.25">
      <c r="B71" t="s">
        <v>22</v>
      </c>
      <c r="C71" s="30">
        <f>C83</f>
        <v>1680.5</v>
      </c>
      <c r="E71" s="32">
        <v>44778</v>
      </c>
      <c r="F71" s="24" t="s">
        <v>39</v>
      </c>
      <c r="G71" s="24" t="s">
        <v>40</v>
      </c>
      <c r="H71" s="33"/>
      <c r="I71" s="48">
        <f>H71*0.96</f>
        <v>0</v>
      </c>
    </row>
    <row r="72" spans="1:11" x14ac:dyDescent="0.25">
      <c r="B72" s="28" t="s">
        <v>34</v>
      </c>
      <c r="C72" s="31">
        <f>C70-C71</f>
        <v>3277.5</v>
      </c>
      <c r="E72" s="32">
        <v>44798</v>
      </c>
      <c r="F72" s="24" t="s">
        <v>39</v>
      </c>
      <c r="G72" s="24" t="s">
        <v>116</v>
      </c>
      <c r="H72" s="33"/>
      <c r="I72" s="48">
        <f>H72*0.96</f>
        <v>0</v>
      </c>
    </row>
    <row r="73" spans="1:11" x14ac:dyDescent="0.25">
      <c r="B73" s="42"/>
      <c r="C73" s="127">
        <v>1978.62</v>
      </c>
      <c r="E73" s="32">
        <v>44820</v>
      </c>
      <c r="F73" s="24" t="s">
        <v>306</v>
      </c>
      <c r="G73" s="24" t="s">
        <v>129</v>
      </c>
      <c r="H73" s="33"/>
      <c r="I73" s="48">
        <f>H73*0.96</f>
        <v>0</v>
      </c>
    </row>
    <row r="74" spans="1:11" x14ac:dyDescent="0.25">
      <c r="B74" s="42"/>
      <c r="C74" s="43"/>
      <c r="E74" s="32">
        <v>44784</v>
      </c>
      <c r="F74" s="24" t="s">
        <v>43</v>
      </c>
      <c r="G74" s="24" t="s">
        <v>16</v>
      </c>
      <c r="H74" s="33"/>
      <c r="I74" s="48">
        <f>H74*0.96</f>
        <v>0</v>
      </c>
    </row>
    <row r="75" spans="1:11" x14ac:dyDescent="0.25">
      <c r="B75" s="42"/>
      <c r="C75" s="43"/>
      <c r="E75" s="32">
        <v>44811</v>
      </c>
      <c r="F75" s="24" t="s">
        <v>41</v>
      </c>
      <c r="G75" s="24" t="s">
        <v>42</v>
      </c>
      <c r="H75" s="33"/>
      <c r="I75" s="48">
        <v>200</v>
      </c>
    </row>
    <row r="76" spans="1:11" x14ac:dyDescent="0.25">
      <c r="B76" s="196" t="s">
        <v>22</v>
      </c>
      <c r="C76" s="197"/>
      <c r="E76" s="32">
        <v>44810</v>
      </c>
      <c r="F76" s="24" t="s">
        <v>41</v>
      </c>
      <c r="G76" s="24" t="s">
        <v>69</v>
      </c>
      <c r="H76" s="33"/>
      <c r="I76" s="48">
        <v>150</v>
      </c>
      <c r="J76" t="s">
        <v>317</v>
      </c>
      <c r="K76" t="s">
        <v>319</v>
      </c>
    </row>
    <row r="77" spans="1:11" x14ac:dyDescent="0.25">
      <c r="B77" s="24" t="s">
        <v>59</v>
      </c>
      <c r="C77" s="38">
        <v>1500</v>
      </c>
      <c r="E77" s="32">
        <v>44810</v>
      </c>
      <c r="F77" s="24" t="s">
        <v>41</v>
      </c>
      <c r="G77" s="24" t="s">
        <v>69</v>
      </c>
      <c r="H77" s="33">
        <v>150</v>
      </c>
      <c r="I77" s="48">
        <v>150</v>
      </c>
    </row>
    <row r="78" spans="1:11" x14ac:dyDescent="0.25">
      <c r="B78" s="24" t="s">
        <v>365</v>
      </c>
      <c r="C78" s="33">
        <v>50</v>
      </c>
      <c r="E78" s="32">
        <v>44806</v>
      </c>
      <c r="F78" s="24" t="s">
        <v>41</v>
      </c>
      <c r="G78" s="24" t="s">
        <v>42</v>
      </c>
      <c r="H78" s="33">
        <v>150</v>
      </c>
      <c r="I78" s="48">
        <v>150</v>
      </c>
    </row>
    <row r="79" spans="1:11" x14ac:dyDescent="0.25">
      <c r="B79" s="24" t="s">
        <v>209</v>
      </c>
      <c r="C79" s="33">
        <v>20</v>
      </c>
      <c r="D79" s="23"/>
      <c r="E79" s="32">
        <v>44810</v>
      </c>
      <c r="F79" s="24" t="s">
        <v>41</v>
      </c>
      <c r="G79" s="24" t="s">
        <v>69</v>
      </c>
      <c r="H79" s="33">
        <v>150</v>
      </c>
      <c r="I79" s="48">
        <v>150</v>
      </c>
    </row>
    <row r="80" spans="1:11" x14ac:dyDescent="0.25">
      <c r="B80" s="24" t="s">
        <v>360</v>
      </c>
      <c r="C80" s="33">
        <v>10</v>
      </c>
      <c r="D80" s="23"/>
      <c r="E80" s="32">
        <v>44810</v>
      </c>
      <c r="F80" s="24" t="s">
        <v>41</v>
      </c>
      <c r="G80" s="24" t="s">
        <v>69</v>
      </c>
      <c r="H80" s="33">
        <v>150</v>
      </c>
      <c r="I80" s="48">
        <v>150</v>
      </c>
    </row>
    <row r="81" spans="2:9" x14ac:dyDescent="0.25">
      <c r="B81" s="24" t="s">
        <v>366</v>
      </c>
      <c r="C81" s="33">
        <v>11</v>
      </c>
      <c r="D81" s="23"/>
      <c r="E81" s="32">
        <v>44811</v>
      </c>
      <c r="F81" s="24" t="s">
        <v>41</v>
      </c>
      <c r="G81" s="24" t="s">
        <v>42</v>
      </c>
      <c r="H81" s="33">
        <v>200</v>
      </c>
      <c r="I81" s="48">
        <v>200</v>
      </c>
    </row>
    <row r="82" spans="2:9" x14ac:dyDescent="0.25">
      <c r="B82" s="24" t="s">
        <v>367</v>
      </c>
      <c r="C82" s="33">
        <v>89.5</v>
      </c>
      <c r="D82" s="23"/>
      <c r="E82" s="32">
        <v>44749</v>
      </c>
      <c r="F82" s="24" t="s">
        <v>168</v>
      </c>
      <c r="G82" s="24" t="s">
        <v>54</v>
      </c>
      <c r="H82" s="33">
        <v>220</v>
      </c>
      <c r="I82" s="48">
        <f>H82*0.96</f>
        <v>211.2</v>
      </c>
    </row>
    <row r="83" spans="2:9" x14ac:dyDescent="0.25">
      <c r="B83" s="25" t="s">
        <v>33</v>
      </c>
      <c r="C83" s="35">
        <f>SUM(C77:C82)</f>
        <v>1680.5</v>
      </c>
      <c r="D83" s="23"/>
      <c r="E83" s="32">
        <v>44749</v>
      </c>
      <c r="F83" s="24" t="s">
        <v>168</v>
      </c>
      <c r="G83" s="24" t="s">
        <v>16</v>
      </c>
      <c r="H83" s="33">
        <v>220</v>
      </c>
      <c r="I83" s="48">
        <f t="shared" ref="I83:I92" si="2">H83*0.96</f>
        <v>211.2</v>
      </c>
    </row>
    <row r="84" spans="2:9" x14ac:dyDescent="0.25">
      <c r="B84" s="23"/>
      <c r="C84" s="47"/>
      <c r="D84" s="23"/>
      <c r="E84" s="32">
        <v>44749</v>
      </c>
      <c r="F84" s="24" t="s">
        <v>54</v>
      </c>
      <c r="G84" s="24" t="s">
        <v>16</v>
      </c>
      <c r="H84" s="33">
        <v>220</v>
      </c>
      <c r="I84" s="48">
        <f t="shared" si="2"/>
        <v>211.2</v>
      </c>
    </row>
    <row r="85" spans="2:9" x14ac:dyDescent="0.25">
      <c r="D85" s="23"/>
      <c r="E85" s="32">
        <v>44784</v>
      </c>
      <c r="F85" s="24" t="s">
        <v>334</v>
      </c>
      <c r="G85" s="24" t="s">
        <v>5</v>
      </c>
      <c r="H85" s="33">
        <v>150</v>
      </c>
      <c r="I85" s="48">
        <f t="shared" si="2"/>
        <v>144</v>
      </c>
    </row>
    <row r="86" spans="2:9" x14ac:dyDescent="0.25">
      <c r="D86" s="23"/>
      <c r="E86" s="32">
        <v>44790</v>
      </c>
      <c r="F86" s="24" t="s">
        <v>43</v>
      </c>
      <c r="G86" s="24" t="s">
        <v>112</v>
      </c>
      <c r="H86" s="33">
        <v>230</v>
      </c>
      <c r="I86" s="48">
        <f t="shared" si="2"/>
        <v>220.79999999999998</v>
      </c>
    </row>
    <row r="87" spans="2:9" x14ac:dyDescent="0.25">
      <c r="D87" s="23"/>
      <c r="E87" s="32">
        <v>44743</v>
      </c>
      <c r="F87" s="24" t="s">
        <v>43</v>
      </c>
      <c r="G87" s="24" t="s">
        <v>112</v>
      </c>
      <c r="H87" s="33">
        <v>230</v>
      </c>
      <c r="I87" s="48">
        <f t="shared" si="2"/>
        <v>220.79999999999998</v>
      </c>
    </row>
    <row r="88" spans="2:9" x14ac:dyDescent="0.25">
      <c r="D88" s="23"/>
      <c r="E88" s="32">
        <v>44734</v>
      </c>
      <c r="F88" s="24" t="s">
        <v>43</v>
      </c>
      <c r="G88" s="24" t="s">
        <v>112</v>
      </c>
      <c r="H88" s="33">
        <v>230</v>
      </c>
      <c r="I88" s="48">
        <f t="shared" si="2"/>
        <v>220.79999999999998</v>
      </c>
    </row>
    <row r="89" spans="2:9" x14ac:dyDescent="0.25">
      <c r="D89" s="23"/>
      <c r="E89" s="32">
        <v>44735</v>
      </c>
      <c r="F89" s="24" t="s">
        <v>43</v>
      </c>
      <c r="G89" s="24" t="s">
        <v>112</v>
      </c>
      <c r="H89" s="33">
        <v>230</v>
      </c>
      <c r="I89" s="48">
        <f t="shared" si="2"/>
        <v>220.79999999999998</v>
      </c>
    </row>
    <row r="90" spans="2:9" x14ac:dyDescent="0.25">
      <c r="D90" s="23"/>
      <c r="E90" s="32">
        <v>44736</v>
      </c>
      <c r="F90" s="24" t="s">
        <v>43</v>
      </c>
      <c r="G90" s="24" t="s">
        <v>129</v>
      </c>
      <c r="H90" s="33">
        <v>210</v>
      </c>
      <c r="I90" s="48">
        <f t="shared" si="2"/>
        <v>201.6</v>
      </c>
    </row>
    <row r="91" spans="2:9" x14ac:dyDescent="0.25">
      <c r="D91" s="23"/>
      <c r="E91" s="32">
        <v>44737</v>
      </c>
      <c r="F91" s="24" t="s">
        <v>43</v>
      </c>
      <c r="G91" s="24" t="s">
        <v>42</v>
      </c>
      <c r="H91" s="33">
        <v>170</v>
      </c>
      <c r="I91" s="48">
        <f t="shared" si="2"/>
        <v>163.19999999999999</v>
      </c>
    </row>
    <row r="92" spans="2:9" x14ac:dyDescent="0.25">
      <c r="D92" s="23"/>
      <c r="E92" s="32">
        <v>44791</v>
      </c>
      <c r="F92" s="24" t="s">
        <v>43</v>
      </c>
      <c r="G92" s="24" t="s">
        <v>69</v>
      </c>
      <c r="H92" s="33">
        <v>190</v>
      </c>
      <c r="I92" s="48">
        <f t="shared" si="2"/>
        <v>182.4</v>
      </c>
    </row>
    <row r="93" spans="2:9" x14ac:dyDescent="0.25">
      <c r="D93" s="23"/>
      <c r="E93" s="32">
        <v>44813</v>
      </c>
      <c r="F93" s="24" t="s">
        <v>41</v>
      </c>
      <c r="G93" s="24" t="s">
        <v>42</v>
      </c>
      <c r="H93" s="33">
        <v>200</v>
      </c>
      <c r="I93" s="48">
        <v>200</v>
      </c>
    </row>
    <row r="94" spans="2:9" x14ac:dyDescent="0.25">
      <c r="D94" s="23"/>
      <c r="E94" s="32">
        <v>44816</v>
      </c>
      <c r="F94" s="24" t="s">
        <v>41</v>
      </c>
      <c r="G94" s="24" t="s">
        <v>42</v>
      </c>
      <c r="H94" s="33">
        <v>200</v>
      </c>
      <c r="I94" s="48">
        <v>200</v>
      </c>
    </row>
    <row r="95" spans="2:9" x14ac:dyDescent="0.25">
      <c r="D95" s="23"/>
      <c r="E95" s="32">
        <v>44818</v>
      </c>
      <c r="F95" s="24" t="s">
        <v>41</v>
      </c>
      <c r="G95" s="24" t="s">
        <v>42</v>
      </c>
      <c r="H95" s="33">
        <v>150</v>
      </c>
      <c r="I95" s="48">
        <v>150</v>
      </c>
    </row>
    <row r="96" spans="2:9" x14ac:dyDescent="0.25">
      <c r="D96" s="23"/>
      <c r="E96" s="32">
        <v>44799</v>
      </c>
      <c r="F96" s="24" t="s">
        <v>41</v>
      </c>
      <c r="G96" s="24" t="s">
        <v>42</v>
      </c>
      <c r="H96" s="33">
        <v>150</v>
      </c>
      <c r="I96" s="48">
        <v>150</v>
      </c>
    </row>
    <row r="97" spans="1:9" x14ac:dyDescent="0.25">
      <c r="D97" s="23"/>
      <c r="E97" s="32">
        <v>44802</v>
      </c>
      <c r="F97" s="24" t="s">
        <v>41</v>
      </c>
      <c r="G97" s="24" t="s">
        <v>42</v>
      </c>
      <c r="H97" s="33">
        <v>150</v>
      </c>
      <c r="I97" s="48">
        <v>150</v>
      </c>
    </row>
    <row r="98" spans="1:9" x14ac:dyDescent="0.25">
      <c r="D98" s="23"/>
      <c r="E98" s="32">
        <v>44802</v>
      </c>
      <c r="F98" s="24" t="s">
        <v>41</v>
      </c>
      <c r="G98" s="24" t="s">
        <v>42</v>
      </c>
      <c r="H98" s="33">
        <v>150</v>
      </c>
      <c r="I98" s="48">
        <v>150</v>
      </c>
    </row>
    <row r="99" spans="1:9" x14ac:dyDescent="0.25">
      <c r="D99" s="23"/>
      <c r="E99" s="32">
        <v>44825</v>
      </c>
      <c r="F99" s="24" t="s">
        <v>41</v>
      </c>
      <c r="G99" s="24" t="s">
        <v>42</v>
      </c>
      <c r="H99" s="33">
        <v>150</v>
      </c>
      <c r="I99" s="48">
        <v>150</v>
      </c>
    </row>
    <row r="100" spans="1:9" x14ac:dyDescent="0.25">
      <c r="D100" s="23"/>
      <c r="E100" s="32">
        <v>44827</v>
      </c>
      <c r="F100" s="24" t="s">
        <v>41</v>
      </c>
      <c r="G100" s="24" t="s">
        <v>42</v>
      </c>
      <c r="H100" s="33">
        <v>150</v>
      </c>
      <c r="I100" s="48">
        <v>150</v>
      </c>
    </row>
    <row r="101" spans="1:9" x14ac:dyDescent="0.25">
      <c r="D101" s="23"/>
      <c r="E101" s="32"/>
      <c r="F101" s="24"/>
      <c r="G101" s="24"/>
      <c r="H101" s="33"/>
      <c r="I101" s="48"/>
    </row>
    <row r="102" spans="1:9" x14ac:dyDescent="0.25">
      <c r="D102" s="23"/>
      <c r="E102" s="32"/>
      <c r="F102" s="24"/>
      <c r="G102" s="24"/>
      <c r="H102" s="33"/>
      <c r="I102" s="48"/>
    </row>
    <row r="103" spans="1:9" x14ac:dyDescent="0.25">
      <c r="D103" s="23"/>
      <c r="E103" s="190" t="s">
        <v>21</v>
      </c>
      <c r="F103" s="191"/>
      <c r="G103" s="192"/>
      <c r="H103" s="33">
        <f>SUM(H69:H102)</f>
        <v>4400</v>
      </c>
      <c r="I103" s="92">
        <f>SUM(I69:I102)</f>
        <v>4958</v>
      </c>
    </row>
    <row r="104" spans="1:9" x14ac:dyDescent="0.25">
      <c r="A104" s="95"/>
      <c r="B104" s="95"/>
      <c r="C104" s="95"/>
      <c r="D104" s="95"/>
      <c r="E104" s="95"/>
      <c r="F104" s="95"/>
      <c r="G104" s="95"/>
      <c r="H104" s="95"/>
      <c r="I104" s="95"/>
    </row>
    <row r="105" spans="1:9" x14ac:dyDescent="0.25">
      <c r="A105" s="108" t="s">
        <v>392</v>
      </c>
    </row>
    <row r="106" spans="1:9" x14ac:dyDescent="0.25">
      <c r="B106" s="26" t="s">
        <v>2</v>
      </c>
      <c r="C106" s="29">
        <f>I114</f>
        <v>1314.4</v>
      </c>
      <c r="E106" s="24" t="s">
        <v>3</v>
      </c>
      <c r="F106" s="24" t="s">
        <v>36</v>
      </c>
      <c r="G106" s="24" t="s">
        <v>37</v>
      </c>
      <c r="H106" s="24" t="s">
        <v>38</v>
      </c>
      <c r="I106" s="24" t="s">
        <v>38</v>
      </c>
    </row>
    <row r="107" spans="1:9" x14ac:dyDescent="0.25">
      <c r="C107" s="30"/>
      <c r="E107" s="32">
        <v>44812</v>
      </c>
      <c r="F107" s="24" t="s">
        <v>43</v>
      </c>
      <c r="G107" s="24" t="s">
        <v>16</v>
      </c>
      <c r="H107" s="33">
        <v>210</v>
      </c>
      <c r="I107" s="48">
        <f>H107*0.96</f>
        <v>201.6</v>
      </c>
    </row>
    <row r="108" spans="1:9" x14ac:dyDescent="0.25">
      <c r="B108" s="26" t="s">
        <v>21</v>
      </c>
      <c r="C108" s="29">
        <f>C106-C107</f>
        <v>1314.4</v>
      </c>
      <c r="E108" s="32">
        <v>44827</v>
      </c>
      <c r="F108" s="24" t="s">
        <v>43</v>
      </c>
      <c r="G108" s="24" t="s">
        <v>16</v>
      </c>
      <c r="H108" s="33">
        <v>210</v>
      </c>
      <c r="I108" s="48">
        <f t="shared" ref="I108:I109" si="3">H108*0.96</f>
        <v>201.6</v>
      </c>
    </row>
    <row r="109" spans="1:9" x14ac:dyDescent="0.25">
      <c r="B109" t="s">
        <v>22</v>
      </c>
      <c r="C109" s="30">
        <f>C114</f>
        <v>151</v>
      </c>
      <c r="E109" s="32">
        <v>44796</v>
      </c>
      <c r="F109" s="24" t="s">
        <v>54</v>
      </c>
      <c r="G109" s="24" t="s">
        <v>42</v>
      </c>
      <c r="H109" s="33">
        <v>220</v>
      </c>
      <c r="I109" s="48">
        <f t="shared" si="3"/>
        <v>211.2</v>
      </c>
    </row>
    <row r="110" spans="1:9" x14ac:dyDescent="0.25">
      <c r="B110" s="28" t="s">
        <v>34</v>
      </c>
      <c r="C110" s="31">
        <f>C108-C109</f>
        <v>1163.4000000000001</v>
      </c>
      <c r="E110" s="32">
        <v>44830</v>
      </c>
      <c r="F110" s="24" t="s">
        <v>41</v>
      </c>
      <c r="G110" s="24" t="s">
        <v>42</v>
      </c>
      <c r="H110" s="33">
        <v>150</v>
      </c>
      <c r="I110" s="48">
        <v>150</v>
      </c>
    </row>
    <row r="111" spans="1:9" x14ac:dyDescent="0.25">
      <c r="B111" s="42"/>
      <c r="C111" s="43"/>
      <c r="E111" s="32">
        <v>44832</v>
      </c>
      <c r="F111" s="24" t="s">
        <v>41</v>
      </c>
      <c r="G111" s="24" t="s">
        <v>42</v>
      </c>
      <c r="H111" s="33">
        <v>200</v>
      </c>
      <c r="I111" s="48">
        <v>200</v>
      </c>
    </row>
    <row r="112" spans="1:9" x14ac:dyDescent="0.25">
      <c r="B112" s="196" t="s">
        <v>22</v>
      </c>
      <c r="C112" s="197"/>
      <c r="E112" s="32">
        <v>44833</v>
      </c>
      <c r="F112" s="24" t="s">
        <v>41</v>
      </c>
      <c r="G112" s="24" t="s">
        <v>42</v>
      </c>
      <c r="H112" s="33">
        <v>200</v>
      </c>
      <c r="I112" s="48">
        <v>200</v>
      </c>
    </row>
    <row r="113" spans="1:11" x14ac:dyDescent="0.25">
      <c r="B113" s="24" t="s">
        <v>59</v>
      </c>
      <c r="C113" s="38">
        <v>151</v>
      </c>
      <c r="E113" s="32">
        <v>44834</v>
      </c>
      <c r="F113" s="24" t="s">
        <v>41</v>
      </c>
      <c r="G113" s="24" t="s">
        <v>42</v>
      </c>
      <c r="H113" s="33">
        <v>150</v>
      </c>
      <c r="I113" s="48">
        <v>150</v>
      </c>
    </row>
    <row r="114" spans="1:11" x14ac:dyDescent="0.25">
      <c r="B114" s="25" t="s">
        <v>33</v>
      </c>
      <c r="C114" s="35">
        <f>SUM(C113:C113)</f>
        <v>151</v>
      </c>
      <c r="E114" s="190" t="s">
        <v>21</v>
      </c>
      <c r="F114" s="191"/>
      <c r="G114" s="192"/>
      <c r="H114" s="33">
        <f>SUM(H107:H113)</f>
        <v>1340</v>
      </c>
      <c r="I114" s="92">
        <f>SUM(I107:I113)</f>
        <v>1314.4</v>
      </c>
    </row>
    <row r="115" spans="1:11" x14ac:dyDescent="0.25">
      <c r="B115" s="23" t="s">
        <v>408</v>
      </c>
      <c r="C115" s="47"/>
    </row>
    <row r="116" spans="1:11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11" x14ac:dyDescent="0.25">
      <c r="A117" s="108" t="s">
        <v>439</v>
      </c>
    </row>
    <row r="118" spans="1:11" x14ac:dyDescent="0.25">
      <c r="B118" s="26" t="s">
        <v>2</v>
      </c>
      <c r="C118" s="29">
        <f>I122</f>
        <v>583.20000000000005</v>
      </c>
      <c r="E118" s="24" t="s">
        <v>3</v>
      </c>
      <c r="F118" s="24" t="s">
        <v>36</v>
      </c>
      <c r="G118" s="24" t="s">
        <v>37</v>
      </c>
      <c r="H118" s="24" t="s">
        <v>38</v>
      </c>
      <c r="I118" s="24" t="s">
        <v>38</v>
      </c>
    </row>
    <row r="119" spans="1:11" x14ac:dyDescent="0.25">
      <c r="C119" s="30"/>
      <c r="E119" s="32">
        <v>44844</v>
      </c>
      <c r="F119" s="24" t="s">
        <v>41</v>
      </c>
      <c r="G119" s="24" t="s">
        <v>69</v>
      </c>
      <c r="H119" s="33">
        <v>150</v>
      </c>
      <c r="I119" s="48">
        <v>150</v>
      </c>
    </row>
    <row r="120" spans="1:11" x14ac:dyDescent="0.25">
      <c r="B120" s="26" t="s">
        <v>21</v>
      </c>
      <c r="C120" s="29">
        <f>C118-C119</f>
        <v>583.20000000000005</v>
      </c>
      <c r="E120" s="32">
        <v>44848</v>
      </c>
      <c r="F120" s="24" t="s">
        <v>41</v>
      </c>
      <c r="G120" s="24" t="s">
        <v>42</v>
      </c>
      <c r="H120" s="33">
        <v>150</v>
      </c>
      <c r="I120" s="48">
        <v>150</v>
      </c>
    </row>
    <row r="121" spans="1:11" x14ac:dyDescent="0.25">
      <c r="B121" t="s">
        <v>22</v>
      </c>
      <c r="C121" s="30">
        <f>C126</f>
        <v>0</v>
      </c>
      <c r="E121" s="32">
        <v>44817</v>
      </c>
      <c r="F121" s="24" t="s">
        <v>437</v>
      </c>
      <c r="G121" s="24" t="s">
        <v>438</v>
      </c>
      <c r="H121" s="33">
        <v>295</v>
      </c>
      <c r="I121" s="48">
        <f>H121*0.96</f>
        <v>283.2</v>
      </c>
      <c r="K121" s="26" t="s">
        <v>95</v>
      </c>
    </row>
    <row r="122" spans="1:11" x14ac:dyDescent="0.25">
      <c r="B122" s="28" t="s">
        <v>34</v>
      </c>
      <c r="C122" s="31">
        <f>C120-C121</f>
        <v>583.20000000000005</v>
      </c>
      <c r="E122" s="190" t="s">
        <v>21</v>
      </c>
      <c r="F122" s="191"/>
      <c r="G122" s="192"/>
      <c r="H122" s="33">
        <f>SUM(H119:H121)</f>
        <v>595</v>
      </c>
      <c r="I122" s="92">
        <f>SUM(I119:I121)</f>
        <v>583.20000000000005</v>
      </c>
    </row>
    <row r="123" spans="1:11" x14ac:dyDescent="0.25">
      <c r="B123" s="42"/>
      <c r="C123" s="43"/>
    </row>
    <row r="124" spans="1:11" x14ac:dyDescent="0.25">
      <c r="B124" s="196" t="s">
        <v>22</v>
      </c>
      <c r="C124" s="197"/>
    </row>
    <row r="125" spans="1:11" x14ac:dyDescent="0.25">
      <c r="B125" s="24"/>
      <c r="C125" s="38"/>
    </row>
    <row r="126" spans="1:11" x14ac:dyDescent="0.25">
      <c r="B126" s="25" t="s">
        <v>33</v>
      </c>
      <c r="C126" s="35">
        <f>SUM(C125:C125)</f>
        <v>0</v>
      </c>
    </row>
    <row r="127" spans="1:11" x14ac:dyDescent="0.25">
      <c r="A127" s="95"/>
      <c r="B127" s="95"/>
      <c r="C127" s="95"/>
      <c r="D127" s="95"/>
      <c r="E127" s="95"/>
      <c r="F127" s="95"/>
      <c r="G127" s="95"/>
      <c r="H127" s="95"/>
      <c r="I127" s="95"/>
    </row>
    <row r="128" spans="1:11" x14ac:dyDescent="0.25">
      <c r="A128" s="108">
        <v>44880</v>
      </c>
    </row>
    <row r="129" spans="1:9" x14ac:dyDescent="0.25">
      <c r="B129" s="26" t="s">
        <v>2</v>
      </c>
      <c r="C129" s="29">
        <f>I131</f>
        <v>170</v>
      </c>
      <c r="E129" s="24" t="s">
        <v>3</v>
      </c>
      <c r="F129" s="24" t="s">
        <v>36</v>
      </c>
      <c r="G129" s="24" t="s">
        <v>37</v>
      </c>
      <c r="H129" s="24" t="s">
        <v>38</v>
      </c>
      <c r="I129" s="24" t="s">
        <v>38</v>
      </c>
    </row>
    <row r="130" spans="1:9" x14ac:dyDescent="0.25">
      <c r="C130" s="30"/>
      <c r="E130" s="32">
        <v>44831</v>
      </c>
      <c r="F130" s="24" t="s">
        <v>70</v>
      </c>
      <c r="G130" s="24" t="s">
        <v>69</v>
      </c>
      <c r="H130" s="33">
        <v>170</v>
      </c>
      <c r="I130" s="48">
        <v>170</v>
      </c>
    </row>
    <row r="131" spans="1:9" x14ac:dyDescent="0.25">
      <c r="B131" s="26" t="s">
        <v>21</v>
      </c>
      <c r="C131" s="29">
        <f>C129-C130</f>
        <v>170</v>
      </c>
      <c r="E131" s="32"/>
      <c r="F131" s="24"/>
      <c r="G131" s="24"/>
      <c r="H131" s="33">
        <f>SUM(H130:H130)</f>
        <v>170</v>
      </c>
      <c r="I131" s="92">
        <f>SUM(I130:I130)</f>
        <v>170</v>
      </c>
    </row>
    <row r="132" spans="1:9" x14ac:dyDescent="0.25">
      <c r="B132" t="s">
        <v>22</v>
      </c>
      <c r="C132" s="30">
        <f>C139</f>
        <v>0</v>
      </c>
    </row>
    <row r="133" spans="1:9" x14ac:dyDescent="0.25">
      <c r="B133" s="28" t="s">
        <v>34</v>
      </c>
      <c r="C133" s="31">
        <f>C131-C132</f>
        <v>170</v>
      </c>
    </row>
    <row r="134" spans="1:9" x14ac:dyDescent="0.25">
      <c r="B134" s="42"/>
      <c r="C134" s="43"/>
    </row>
    <row r="135" spans="1:9" x14ac:dyDescent="0.25">
      <c r="B135" s="42"/>
      <c r="C135" s="43"/>
    </row>
    <row r="136" spans="1:9" x14ac:dyDescent="0.25">
      <c r="B136" s="42"/>
      <c r="C136" s="43"/>
    </row>
    <row r="137" spans="1:9" x14ac:dyDescent="0.25">
      <c r="B137" s="196" t="s">
        <v>22</v>
      </c>
      <c r="C137" s="197"/>
    </row>
    <row r="138" spans="1:9" x14ac:dyDescent="0.25">
      <c r="B138" s="24"/>
      <c r="C138" s="33"/>
    </row>
    <row r="139" spans="1:9" x14ac:dyDescent="0.25">
      <c r="B139" s="25" t="s">
        <v>33</v>
      </c>
      <c r="C139" s="35">
        <f>SUM(C138:C138)</f>
        <v>0</v>
      </c>
    </row>
    <row r="140" spans="1:9" x14ac:dyDescent="0.25">
      <c r="A140" s="95"/>
      <c r="B140" s="95"/>
      <c r="C140" s="137"/>
      <c r="D140" s="95"/>
      <c r="E140" s="95"/>
      <c r="F140" s="95"/>
      <c r="G140" s="95"/>
      <c r="H140" s="95"/>
      <c r="I140" s="95"/>
    </row>
    <row r="141" spans="1:9" x14ac:dyDescent="0.25">
      <c r="A141" s="108">
        <v>44809</v>
      </c>
    </row>
    <row r="142" spans="1:9" x14ac:dyDescent="0.25">
      <c r="B142" s="26" t="s">
        <v>2</v>
      </c>
      <c r="C142" s="29">
        <f>I147</f>
        <v>700</v>
      </c>
      <c r="E142" s="24" t="s">
        <v>3</v>
      </c>
      <c r="F142" s="24" t="s">
        <v>36</v>
      </c>
      <c r="G142" s="24" t="s">
        <v>37</v>
      </c>
      <c r="H142" s="24" t="s">
        <v>38</v>
      </c>
      <c r="I142" s="24" t="s">
        <v>38</v>
      </c>
    </row>
    <row r="143" spans="1:9" x14ac:dyDescent="0.25">
      <c r="C143" s="30"/>
      <c r="E143" s="32">
        <v>44853</v>
      </c>
      <c r="F143" s="24" t="s">
        <v>41</v>
      </c>
      <c r="G143" s="24" t="s">
        <v>42</v>
      </c>
      <c r="H143" s="33">
        <v>200</v>
      </c>
      <c r="I143" s="48">
        <v>200</v>
      </c>
    </row>
    <row r="144" spans="1:9" x14ac:dyDescent="0.25">
      <c r="B144" s="26" t="s">
        <v>21</v>
      </c>
      <c r="C144" s="29">
        <f>C142-C143</f>
        <v>700</v>
      </c>
      <c r="E144" s="32">
        <v>44855</v>
      </c>
      <c r="F144" s="24" t="s">
        <v>41</v>
      </c>
      <c r="G144" s="24" t="s">
        <v>42</v>
      </c>
      <c r="H144" s="33">
        <v>150</v>
      </c>
      <c r="I144" s="48">
        <v>150</v>
      </c>
    </row>
    <row r="145" spans="1:9" x14ac:dyDescent="0.25">
      <c r="B145" t="s">
        <v>22</v>
      </c>
      <c r="C145" s="30">
        <f>C157</f>
        <v>241.5</v>
      </c>
      <c r="E145" s="32">
        <v>44858</v>
      </c>
      <c r="F145" s="24" t="s">
        <v>41</v>
      </c>
      <c r="G145" s="24" t="s">
        <v>42</v>
      </c>
      <c r="H145" s="33">
        <v>200</v>
      </c>
      <c r="I145" s="48">
        <v>200</v>
      </c>
    </row>
    <row r="146" spans="1:9" x14ac:dyDescent="0.25">
      <c r="B146" s="28" t="s">
        <v>34</v>
      </c>
      <c r="C146" s="31">
        <f>C144-C145</f>
        <v>458.5</v>
      </c>
      <c r="E146" s="32">
        <v>44869</v>
      </c>
      <c r="F146" s="24" t="s">
        <v>41</v>
      </c>
      <c r="G146" s="24" t="s">
        <v>42</v>
      </c>
      <c r="H146" s="33">
        <v>150</v>
      </c>
      <c r="I146" s="48">
        <v>150</v>
      </c>
    </row>
    <row r="147" spans="1:9" x14ac:dyDescent="0.25">
      <c r="B147" s="42"/>
      <c r="C147" s="127"/>
      <c r="E147" s="190" t="s">
        <v>21</v>
      </c>
      <c r="F147" s="191"/>
      <c r="G147" s="192"/>
      <c r="H147" s="33">
        <f>SUM(H143:H146)</f>
        <v>700</v>
      </c>
      <c r="I147" s="92">
        <f>SUM(I143:I146)</f>
        <v>700</v>
      </c>
    </row>
    <row r="148" spans="1:9" x14ac:dyDescent="0.25">
      <c r="B148" s="42"/>
      <c r="C148" s="43"/>
    </row>
    <row r="149" spans="1:9" x14ac:dyDescent="0.25">
      <c r="B149" s="42"/>
      <c r="C149" s="43"/>
    </row>
    <row r="150" spans="1:9" x14ac:dyDescent="0.25">
      <c r="B150" s="196" t="s">
        <v>22</v>
      </c>
      <c r="C150" s="197"/>
    </row>
    <row r="151" spans="1:9" x14ac:dyDescent="0.25">
      <c r="B151" s="24" t="s">
        <v>442</v>
      </c>
      <c r="C151" s="38">
        <v>89.5</v>
      </c>
    </row>
    <row r="152" spans="1:9" x14ac:dyDescent="0.25">
      <c r="B152" s="24" t="s">
        <v>444</v>
      </c>
      <c r="C152" s="33">
        <v>50</v>
      </c>
    </row>
    <row r="153" spans="1:9" x14ac:dyDescent="0.25">
      <c r="B153" s="24" t="s">
        <v>245</v>
      </c>
      <c r="C153" s="33">
        <v>20</v>
      </c>
      <c r="D153" s="23"/>
    </row>
    <row r="154" spans="1:9" x14ac:dyDescent="0.25">
      <c r="B154" s="24" t="s">
        <v>110</v>
      </c>
      <c r="C154" s="33">
        <v>10</v>
      </c>
      <c r="D154" s="23" t="s">
        <v>95</v>
      </c>
    </row>
    <row r="155" spans="1:9" x14ac:dyDescent="0.25">
      <c r="B155" s="24" t="s">
        <v>497</v>
      </c>
      <c r="C155" s="33">
        <v>30</v>
      </c>
      <c r="D155" s="23"/>
    </row>
    <row r="156" spans="1:9" x14ac:dyDescent="0.25">
      <c r="B156" s="24" t="s">
        <v>498</v>
      </c>
      <c r="C156" s="33">
        <v>42</v>
      </c>
      <c r="D156" s="23"/>
    </row>
    <row r="157" spans="1:9" x14ac:dyDescent="0.25">
      <c r="B157" s="25" t="s">
        <v>33</v>
      </c>
      <c r="C157" s="35">
        <f>SUM(C151:C156)</f>
        <v>241.5</v>
      </c>
      <c r="D157" s="23"/>
    </row>
    <row r="158" spans="1:9" x14ac:dyDescent="0.25">
      <c r="A158" s="95"/>
      <c r="B158" s="95"/>
      <c r="C158" s="137"/>
      <c r="D158" s="95"/>
      <c r="E158" s="95"/>
      <c r="F158" s="95"/>
      <c r="G158" s="95"/>
      <c r="H158" s="95"/>
    </row>
    <row r="159" spans="1:9" x14ac:dyDescent="0.25">
      <c r="A159" s="108" t="s">
        <v>530</v>
      </c>
    </row>
    <row r="160" spans="1:9" x14ac:dyDescent="0.25">
      <c r="B160" s="26" t="s">
        <v>2</v>
      </c>
      <c r="C160" s="29">
        <f>I166</f>
        <v>961.2</v>
      </c>
      <c r="E160" s="24" t="s">
        <v>3</v>
      </c>
      <c r="F160" s="24" t="s">
        <v>36</v>
      </c>
      <c r="G160" s="24" t="s">
        <v>37</v>
      </c>
      <c r="H160" s="24" t="s">
        <v>38</v>
      </c>
      <c r="I160" s="24" t="s">
        <v>38</v>
      </c>
    </row>
    <row r="161" spans="2:9" x14ac:dyDescent="0.25">
      <c r="C161" s="30"/>
      <c r="E161" s="32">
        <v>44838</v>
      </c>
      <c r="F161" s="24" t="s">
        <v>54</v>
      </c>
      <c r="G161" s="24" t="s">
        <v>16</v>
      </c>
      <c r="H161" s="33">
        <v>220</v>
      </c>
      <c r="I161" s="48">
        <f>H161*0.96</f>
        <v>211.2</v>
      </c>
    </row>
    <row r="162" spans="2:9" x14ac:dyDescent="0.25">
      <c r="B162" s="26" t="s">
        <v>21</v>
      </c>
      <c r="C162" s="29">
        <f>C160-C161</f>
        <v>961.2</v>
      </c>
      <c r="E162" s="32">
        <v>44862</v>
      </c>
      <c r="F162" s="24" t="s">
        <v>41</v>
      </c>
      <c r="G162" s="24" t="s">
        <v>42</v>
      </c>
      <c r="H162" s="33">
        <v>200</v>
      </c>
      <c r="I162" s="48">
        <v>200</v>
      </c>
    </row>
    <row r="163" spans="2:9" x14ac:dyDescent="0.25">
      <c r="B163" t="s">
        <v>22</v>
      </c>
      <c r="C163" s="30">
        <f>C176</f>
        <v>208.56</v>
      </c>
      <c r="E163" s="32">
        <v>44847</v>
      </c>
      <c r="F163" s="24" t="s">
        <v>70</v>
      </c>
      <c r="G163" s="24" t="s">
        <v>434</v>
      </c>
      <c r="H163" s="33">
        <v>380</v>
      </c>
      <c r="I163" s="48">
        <v>380</v>
      </c>
    </row>
    <row r="164" spans="2:9" x14ac:dyDescent="0.25">
      <c r="C164" s="30"/>
      <c r="E164" s="32">
        <v>44837</v>
      </c>
      <c r="F164" s="24" t="s">
        <v>70</v>
      </c>
      <c r="G164" s="24" t="s">
        <v>69</v>
      </c>
      <c r="H164" s="33">
        <v>170</v>
      </c>
      <c r="I164" s="48">
        <v>170</v>
      </c>
    </row>
    <row r="165" spans="2:9" x14ac:dyDescent="0.25">
      <c r="B165" s="28" t="s">
        <v>34</v>
      </c>
      <c r="C165" s="31">
        <f>C162-C163</f>
        <v>752.6400000000001</v>
      </c>
      <c r="E165" s="32"/>
      <c r="F165" s="24"/>
      <c r="G165" s="24"/>
      <c r="H165" s="33"/>
      <c r="I165" s="48"/>
    </row>
    <row r="166" spans="2:9" x14ac:dyDescent="0.25">
      <c r="B166" s="42"/>
      <c r="C166" s="127"/>
      <c r="E166" s="190" t="s">
        <v>21</v>
      </c>
      <c r="F166" s="191"/>
      <c r="G166" s="192"/>
      <c r="H166" s="33">
        <f>SUM(H161:H165)</f>
        <v>970</v>
      </c>
      <c r="I166" s="92">
        <f>SUM(I161:I165)</f>
        <v>961.2</v>
      </c>
    </row>
    <row r="167" spans="2:9" x14ac:dyDescent="0.25">
      <c r="B167" s="42"/>
      <c r="C167" s="43"/>
    </row>
    <row r="168" spans="2:9" x14ac:dyDescent="0.25">
      <c r="B168" s="42"/>
      <c r="C168" s="43"/>
    </row>
    <row r="169" spans="2:9" x14ac:dyDescent="0.25">
      <c r="B169" s="196" t="s">
        <v>22</v>
      </c>
      <c r="C169" s="197"/>
    </row>
    <row r="170" spans="2:9" x14ac:dyDescent="0.25">
      <c r="B170" s="24" t="s">
        <v>514</v>
      </c>
      <c r="C170" s="38">
        <v>48.56</v>
      </c>
    </row>
    <row r="171" spans="2:9" x14ac:dyDescent="0.25">
      <c r="B171" s="24" t="s">
        <v>520</v>
      </c>
      <c r="C171" s="33">
        <v>50</v>
      </c>
    </row>
    <row r="172" spans="2:9" x14ac:dyDescent="0.25">
      <c r="B172" s="24" t="s">
        <v>209</v>
      </c>
      <c r="C172" s="33">
        <v>20</v>
      </c>
      <c r="D172" s="23"/>
      <c r="E172" t="s">
        <v>95</v>
      </c>
    </row>
    <row r="173" spans="2:9" x14ac:dyDescent="0.25">
      <c r="B173" s="24" t="s">
        <v>531</v>
      </c>
      <c r="C173" s="33">
        <v>60</v>
      </c>
      <c r="D173" s="23"/>
    </row>
    <row r="174" spans="2:9" x14ac:dyDescent="0.25">
      <c r="B174" s="24" t="s">
        <v>535</v>
      </c>
      <c r="C174" s="33">
        <v>30</v>
      </c>
      <c r="D174" s="23"/>
    </row>
    <row r="175" spans="2:9" x14ac:dyDescent="0.25">
      <c r="B175" s="24"/>
      <c r="C175" s="33"/>
      <c r="D175" s="23"/>
    </row>
    <row r="176" spans="2:9" x14ac:dyDescent="0.25">
      <c r="B176" s="25" t="s">
        <v>33</v>
      </c>
      <c r="C176" s="35">
        <f>SUM(C170:C175)</f>
        <v>208.56</v>
      </c>
      <c r="D176" s="23"/>
    </row>
    <row r="177" spans="1:9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x14ac:dyDescent="0.25">
      <c r="A178" s="108" t="s">
        <v>592</v>
      </c>
    </row>
    <row r="179" spans="1:9" x14ac:dyDescent="0.25">
      <c r="B179" s="26" t="s">
        <v>2</v>
      </c>
      <c r="C179" s="29">
        <f>I185</f>
        <v>1190</v>
      </c>
      <c r="E179" s="24" t="s">
        <v>3</v>
      </c>
      <c r="F179" s="24" t="s">
        <v>36</v>
      </c>
      <c r="G179" s="24" t="s">
        <v>37</v>
      </c>
      <c r="H179" s="24" t="s">
        <v>38</v>
      </c>
      <c r="I179" s="24" t="s">
        <v>38</v>
      </c>
    </row>
    <row r="180" spans="1:9" x14ac:dyDescent="0.25">
      <c r="C180" s="30"/>
      <c r="E180" s="32">
        <v>44844</v>
      </c>
      <c r="F180" s="24" t="s">
        <v>41</v>
      </c>
      <c r="G180" s="24" t="s">
        <v>434</v>
      </c>
      <c r="H180" s="33">
        <v>600</v>
      </c>
      <c r="I180" s="48">
        <v>600</v>
      </c>
    </row>
    <row r="181" spans="1:9" x14ac:dyDescent="0.25">
      <c r="B181" s="26" t="s">
        <v>21</v>
      </c>
      <c r="C181" s="29">
        <f>C179-C180</f>
        <v>1190</v>
      </c>
      <c r="E181" s="32">
        <v>44873</v>
      </c>
      <c r="F181" s="24" t="s">
        <v>41</v>
      </c>
      <c r="G181" s="24" t="s">
        <v>69</v>
      </c>
      <c r="H181" s="33">
        <v>150</v>
      </c>
      <c r="I181" s="48">
        <v>150</v>
      </c>
    </row>
    <row r="182" spans="1:9" x14ac:dyDescent="0.25">
      <c r="B182" t="s">
        <v>22</v>
      </c>
      <c r="C182" s="30">
        <f>C195</f>
        <v>380</v>
      </c>
      <c r="E182" s="32">
        <v>44874</v>
      </c>
      <c r="F182" s="24" t="s">
        <v>41</v>
      </c>
      <c r="G182" s="24" t="s">
        <v>42</v>
      </c>
      <c r="H182" s="33">
        <v>150</v>
      </c>
      <c r="I182" s="48">
        <v>150</v>
      </c>
    </row>
    <row r="183" spans="1:9" x14ac:dyDescent="0.25">
      <c r="C183" s="30"/>
      <c r="E183" s="32">
        <v>44859</v>
      </c>
      <c r="F183" s="24" t="s">
        <v>587</v>
      </c>
      <c r="G183" s="24" t="s">
        <v>42</v>
      </c>
      <c r="H183" s="33">
        <v>150</v>
      </c>
      <c r="I183" s="48">
        <v>140</v>
      </c>
    </row>
    <row r="184" spans="1:9" x14ac:dyDescent="0.25">
      <c r="B184" s="28" t="s">
        <v>34</v>
      </c>
      <c r="C184" s="31">
        <f>C181-C182</f>
        <v>810</v>
      </c>
      <c r="E184" s="32"/>
      <c r="F184" s="190" t="s">
        <v>590</v>
      </c>
      <c r="G184" s="192"/>
      <c r="H184" s="33"/>
      <c r="I184" s="48">
        <v>150</v>
      </c>
    </row>
    <row r="185" spans="1:9" x14ac:dyDescent="0.25">
      <c r="B185" s="42"/>
      <c r="C185" s="127"/>
      <c r="E185" s="190" t="s">
        <v>21</v>
      </c>
      <c r="F185" s="191"/>
      <c r="G185" s="192"/>
      <c r="H185" s="33">
        <f>SUM(H180:H184)</f>
        <v>1050</v>
      </c>
      <c r="I185" s="92">
        <f>SUM(I180:I184)</f>
        <v>1190</v>
      </c>
    </row>
    <row r="186" spans="1:9" x14ac:dyDescent="0.25">
      <c r="B186" s="42"/>
      <c r="C186" s="43"/>
    </row>
    <row r="187" spans="1:9" x14ac:dyDescent="0.25">
      <c r="B187" s="42"/>
      <c r="C187" s="43"/>
    </row>
    <row r="188" spans="1:9" x14ac:dyDescent="0.25">
      <c r="B188" s="196" t="s">
        <v>22</v>
      </c>
      <c r="C188" s="197"/>
    </row>
    <row r="189" spans="1:9" x14ac:dyDescent="0.25">
      <c r="B189" s="24" t="s">
        <v>59</v>
      </c>
      <c r="C189" s="38">
        <v>130</v>
      </c>
    </row>
    <row r="190" spans="1:9" x14ac:dyDescent="0.25">
      <c r="B190" s="24" t="s">
        <v>585</v>
      </c>
      <c r="C190" s="33">
        <v>250</v>
      </c>
    </row>
    <row r="191" spans="1:9" x14ac:dyDescent="0.25">
      <c r="B191" s="24"/>
      <c r="C191" s="33"/>
      <c r="D191" s="23"/>
    </row>
    <row r="192" spans="1:9" x14ac:dyDescent="0.25">
      <c r="B192" s="24"/>
      <c r="C192" s="33"/>
      <c r="D192" s="23"/>
    </row>
    <row r="193" spans="1:24" x14ac:dyDescent="0.25">
      <c r="B193" s="24"/>
      <c r="C193" s="33"/>
      <c r="D193" s="23"/>
    </row>
    <row r="194" spans="1:24" x14ac:dyDescent="0.25">
      <c r="B194" s="24"/>
      <c r="C194" s="33"/>
      <c r="D194" s="23"/>
    </row>
    <row r="195" spans="1:24" ht="33.75" x14ac:dyDescent="0.5">
      <c r="B195" s="25" t="s">
        <v>33</v>
      </c>
      <c r="C195" s="35">
        <f>SUM(C189:C194)</f>
        <v>380</v>
      </c>
      <c r="D195" s="23"/>
      <c r="E195" s="216" t="s">
        <v>95</v>
      </c>
      <c r="F195" s="216"/>
      <c r="G195" s="216"/>
    </row>
    <row r="203" spans="1:24" x14ac:dyDescent="0.25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</row>
    <row r="207" spans="1:24" ht="27" x14ac:dyDescent="0.35">
      <c r="F207" s="195" t="s">
        <v>672</v>
      </c>
      <c r="G207" s="195"/>
      <c r="M207" s="214" t="s">
        <v>611</v>
      </c>
      <c r="N207" s="214"/>
      <c r="O207" s="214"/>
      <c r="P207" s="214"/>
      <c r="Q207" s="214"/>
    </row>
    <row r="208" spans="1:24" x14ac:dyDescent="0.25">
      <c r="A208" s="108" t="s">
        <v>592</v>
      </c>
      <c r="F208" s="201"/>
      <c r="G208" s="201"/>
      <c r="M208" s="146" t="s">
        <v>3</v>
      </c>
      <c r="N208" s="146" t="s">
        <v>602</v>
      </c>
      <c r="O208" s="146" t="s">
        <v>38</v>
      </c>
      <c r="P208" s="146" t="s">
        <v>603</v>
      </c>
      <c r="Q208" s="146" t="s">
        <v>21</v>
      </c>
      <c r="R208" s="24"/>
    </row>
    <row r="209" spans="2:18" x14ac:dyDescent="0.25">
      <c r="B209" s="26" t="s">
        <v>2</v>
      </c>
      <c r="C209" s="29">
        <f>I215</f>
        <v>710</v>
      </c>
      <c r="E209" s="25" t="s">
        <v>3</v>
      </c>
      <c r="F209" s="25" t="s">
        <v>36</v>
      </c>
      <c r="G209" s="25" t="s">
        <v>37</v>
      </c>
      <c r="H209" s="25" t="s">
        <v>38</v>
      </c>
      <c r="I209" s="25" t="s">
        <v>38</v>
      </c>
      <c r="M209" s="24"/>
      <c r="N209" s="51" t="s">
        <v>480</v>
      </c>
      <c r="O209" s="53">
        <v>179</v>
      </c>
      <c r="P209" s="24"/>
      <c r="Q209" s="33">
        <v>179</v>
      </c>
      <c r="R209" s="24"/>
    </row>
    <row r="210" spans="2:18" x14ac:dyDescent="0.25">
      <c r="C210" s="30"/>
      <c r="E210" s="32">
        <v>44889</v>
      </c>
      <c r="F210" s="24" t="s">
        <v>179</v>
      </c>
      <c r="G210" s="24" t="s">
        <v>129</v>
      </c>
      <c r="H210" s="33"/>
      <c r="I210" s="48">
        <v>200</v>
      </c>
      <c r="J210" s="162" t="s">
        <v>658</v>
      </c>
      <c r="M210" s="143">
        <v>44923</v>
      </c>
      <c r="N210" s="24" t="s">
        <v>683</v>
      </c>
      <c r="O210" s="24">
        <v>200</v>
      </c>
      <c r="P210" s="24">
        <v>1022</v>
      </c>
      <c r="Q210" s="33">
        <v>200</v>
      </c>
      <c r="R210" s="24"/>
    </row>
    <row r="211" spans="2:18" x14ac:dyDescent="0.25">
      <c r="B211" s="26" t="s">
        <v>618</v>
      </c>
      <c r="C211" s="29">
        <f>I215</f>
        <v>710</v>
      </c>
      <c r="E211" s="32">
        <v>44891</v>
      </c>
      <c r="F211" s="24" t="s">
        <v>179</v>
      </c>
      <c r="G211" s="24" t="s">
        <v>136</v>
      </c>
      <c r="H211" s="33"/>
      <c r="I211" s="48">
        <v>170</v>
      </c>
      <c r="J211" s="162" t="s">
        <v>657</v>
      </c>
      <c r="M211" s="24"/>
      <c r="N211" s="24"/>
      <c r="O211" s="24"/>
      <c r="P211" s="24"/>
      <c r="Q211" s="33"/>
      <c r="R211" s="24"/>
    </row>
    <row r="212" spans="2:18" x14ac:dyDescent="0.25">
      <c r="B212" s="26" t="s">
        <v>22</v>
      </c>
      <c r="C212" s="30">
        <f>C232</f>
        <v>633.96</v>
      </c>
      <c r="E212" s="32">
        <v>44895</v>
      </c>
      <c r="F212" s="24" t="s">
        <v>179</v>
      </c>
      <c r="G212" s="24" t="s">
        <v>136</v>
      </c>
      <c r="H212" s="33"/>
      <c r="I212" s="48">
        <v>170</v>
      </c>
      <c r="J212" s="162" t="s">
        <v>657</v>
      </c>
      <c r="M212" s="24"/>
      <c r="N212" s="24"/>
      <c r="O212" s="24"/>
      <c r="P212" s="24"/>
      <c r="Q212" s="33"/>
      <c r="R212" s="24"/>
    </row>
    <row r="213" spans="2:18" x14ac:dyDescent="0.25">
      <c r="C213" s="30"/>
      <c r="E213" s="32">
        <v>44895</v>
      </c>
      <c r="F213" s="24" t="s">
        <v>179</v>
      </c>
      <c r="G213" s="24" t="s">
        <v>136</v>
      </c>
      <c r="H213" s="33"/>
      <c r="I213" s="48">
        <v>170</v>
      </c>
      <c r="J213" s="162" t="s">
        <v>658</v>
      </c>
      <c r="M213" s="24"/>
      <c r="N213" s="24"/>
      <c r="O213" s="24"/>
      <c r="P213" s="24"/>
      <c r="Q213" s="33"/>
      <c r="R213" s="24"/>
    </row>
    <row r="214" spans="2:18" x14ac:dyDescent="0.25">
      <c r="B214" s="28" t="s">
        <v>34</v>
      </c>
      <c r="C214" s="31">
        <f>C211-C212</f>
        <v>76.039999999999964</v>
      </c>
      <c r="E214" s="32"/>
      <c r="F214" s="190"/>
      <c r="G214" s="192"/>
      <c r="H214" s="33"/>
      <c r="I214" s="48"/>
      <c r="M214" s="24"/>
      <c r="N214" s="24"/>
      <c r="O214" s="24"/>
      <c r="P214" s="24"/>
      <c r="Q214" s="33"/>
      <c r="R214" s="24"/>
    </row>
    <row r="215" spans="2:18" x14ac:dyDescent="0.25">
      <c r="B215" s="42"/>
      <c r="C215" s="127"/>
      <c r="E215" s="190" t="s">
        <v>21</v>
      </c>
      <c r="F215" s="191"/>
      <c r="G215" s="192"/>
      <c r="H215" s="33">
        <f>SUM(H210:H214)</f>
        <v>0</v>
      </c>
      <c r="I215" s="48">
        <f>SUM(I210:I214)</f>
        <v>710</v>
      </c>
      <c r="M215" s="24"/>
      <c r="N215" s="24"/>
      <c r="O215" s="24"/>
      <c r="P215" s="24"/>
      <c r="Q215" s="33"/>
      <c r="R215" s="24"/>
    </row>
    <row r="216" spans="2:18" x14ac:dyDescent="0.25">
      <c r="B216" s="42"/>
      <c r="C216" s="43"/>
      <c r="M216" s="24"/>
      <c r="N216" s="24"/>
      <c r="O216" s="24"/>
      <c r="P216" s="24"/>
      <c r="Q216" s="33"/>
      <c r="R216" s="24"/>
    </row>
    <row r="217" spans="2:18" x14ac:dyDescent="0.25">
      <c r="B217" s="42"/>
      <c r="C217" s="43"/>
      <c r="M217" s="24"/>
      <c r="N217" s="24"/>
      <c r="O217" s="24"/>
      <c r="P217" s="24"/>
      <c r="Q217" s="33"/>
      <c r="R217" s="24"/>
    </row>
    <row r="218" spans="2:18" x14ac:dyDescent="0.25">
      <c r="B218" s="196" t="s">
        <v>22</v>
      </c>
      <c r="C218" s="197"/>
      <c r="M218" s="24"/>
      <c r="N218" s="24"/>
      <c r="O218" s="24"/>
      <c r="P218" s="24"/>
      <c r="Q218" s="33"/>
      <c r="R218" s="24"/>
    </row>
    <row r="219" spans="2:18" x14ac:dyDescent="0.25">
      <c r="B219" s="152" t="s">
        <v>604</v>
      </c>
      <c r="C219" s="169"/>
      <c r="M219" s="24"/>
      <c r="N219" s="24"/>
      <c r="O219" s="24"/>
      <c r="P219" s="24"/>
      <c r="Q219" s="33"/>
      <c r="R219" s="24"/>
    </row>
    <row r="220" spans="2:18" x14ac:dyDescent="0.25">
      <c r="B220" s="153" t="s">
        <v>605</v>
      </c>
      <c r="C220" s="169">
        <f>Q225</f>
        <v>379</v>
      </c>
      <c r="M220" s="24"/>
      <c r="N220" s="24"/>
      <c r="O220" s="24"/>
      <c r="P220" s="24"/>
      <c r="Q220" s="33"/>
      <c r="R220" s="24"/>
    </row>
    <row r="221" spans="2:18" x14ac:dyDescent="0.25">
      <c r="B221" s="153" t="s">
        <v>606</v>
      </c>
      <c r="C221" s="169">
        <v>30</v>
      </c>
      <c r="D221" s="23"/>
      <c r="M221" s="24"/>
      <c r="N221" s="24"/>
      <c r="O221" s="24"/>
      <c r="P221" s="24"/>
      <c r="Q221" s="33"/>
      <c r="R221" s="24"/>
    </row>
    <row r="222" spans="2:18" x14ac:dyDescent="0.25">
      <c r="B222" s="153" t="s">
        <v>366</v>
      </c>
      <c r="C222" s="166"/>
      <c r="D222" s="23"/>
      <c r="M222" s="24"/>
      <c r="N222" s="24"/>
      <c r="O222" s="24"/>
      <c r="P222" s="24"/>
      <c r="Q222" s="33"/>
      <c r="R222" s="24"/>
    </row>
    <row r="223" spans="2:18" x14ac:dyDescent="0.25">
      <c r="B223" s="153" t="s">
        <v>668</v>
      </c>
      <c r="C223" s="170">
        <v>179</v>
      </c>
      <c r="D223" s="23"/>
      <c r="M223" s="24"/>
      <c r="N223" s="24"/>
      <c r="O223" s="24"/>
      <c r="P223" s="24"/>
      <c r="Q223" s="33"/>
      <c r="R223" s="24"/>
    </row>
    <row r="224" spans="2:18" x14ac:dyDescent="0.25">
      <c r="B224" s="153" t="s">
        <v>669</v>
      </c>
      <c r="C224" s="170">
        <v>45.96</v>
      </c>
      <c r="D224" s="23"/>
      <c r="M224" s="24"/>
      <c r="N224" s="24"/>
      <c r="O224" s="24"/>
      <c r="P224" s="24"/>
      <c r="Q224" s="33"/>
      <c r="R224" s="24"/>
    </row>
    <row r="225" spans="2:18" x14ac:dyDescent="0.25">
      <c r="B225" s="154" t="s">
        <v>610</v>
      </c>
      <c r="C225" s="170"/>
      <c r="D225" s="23"/>
      <c r="E225" s="198"/>
      <c r="F225" s="198"/>
      <c r="G225" s="198"/>
      <c r="M225" s="151" t="s">
        <v>21</v>
      </c>
      <c r="N225" s="130"/>
      <c r="O225" s="130"/>
      <c r="P225" s="130"/>
      <c r="Q225" s="24">
        <f>SUM(Q209:Q224)</f>
        <v>379</v>
      </c>
      <c r="R225" s="24"/>
    </row>
    <row r="226" spans="2:18" x14ac:dyDescent="0.25">
      <c r="B226" s="51"/>
      <c r="C226" s="170"/>
    </row>
    <row r="227" spans="2:18" x14ac:dyDescent="0.25">
      <c r="B227" s="51"/>
      <c r="C227" s="170"/>
    </row>
    <row r="228" spans="2:18" x14ac:dyDescent="0.25">
      <c r="B228" s="51"/>
      <c r="C228" s="170"/>
    </row>
    <row r="229" spans="2:18" x14ac:dyDescent="0.25">
      <c r="B229" s="51"/>
      <c r="C229" s="170"/>
    </row>
    <row r="230" spans="2:18" x14ac:dyDescent="0.25">
      <c r="B230" s="51"/>
      <c r="C230" s="170"/>
    </row>
    <row r="231" spans="2:18" x14ac:dyDescent="0.25">
      <c r="B231" s="91"/>
      <c r="C231" s="170"/>
    </row>
    <row r="232" spans="2:18" x14ac:dyDescent="0.25">
      <c r="B232" s="72" t="s">
        <v>33</v>
      </c>
      <c r="C232" s="171">
        <f>SUM(C219:C231)</f>
        <v>633.96</v>
      </c>
    </row>
  </sheetData>
  <mergeCells count="24">
    <mergeCell ref="M207:Q207"/>
    <mergeCell ref="E147:G147"/>
    <mergeCell ref="E225:G225"/>
    <mergeCell ref="F184:G184"/>
    <mergeCell ref="E195:G195"/>
    <mergeCell ref="F214:G214"/>
    <mergeCell ref="E215:G215"/>
    <mergeCell ref="F207:G208"/>
    <mergeCell ref="B137:C137"/>
    <mergeCell ref="B218:C218"/>
    <mergeCell ref="E185:G185"/>
    <mergeCell ref="B188:C188"/>
    <mergeCell ref="B8:C8"/>
    <mergeCell ref="B50:C50"/>
    <mergeCell ref="B76:C76"/>
    <mergeCell ref="E103:G103"/>
    <mergeCell ref="B124:C124"/>
    <mergeCell ref="E122:G122"/>
    <mergeCell ref="B112:C112"/>
    <mergeCell ref="E114:G114"/>
    <mergeCell ref="E39:G39"/>
    <mergeCell ref="E166:G166"/>
    <mergeCell ref="B169:C169"/>
    <mergeCell ref="B150:C150"/>
  </mergeCells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98"/>
  <sheetViews>
    <sheetView topLeftCell="A298" workbookViewId="0">
      <selection activeCell="B193" sqref="B193"/>
    </sheetView>
  </sheetViews>
  <sheetFormatPr baseColWidth="10" defaultRowHeight="15" x14ac:dyDescent="0.25"/>
  <cols>
    <col min="2" max="2" width="18" customWidth="1"/>
    <col min="7" max="7" width="12.5703125" customWidth="1"/>
    <col min="8" max="8" width="13.140625" customWidth="1"/>
    <col min="13" max="13" width="14.7109375" customWidth="1"/>
  </cols>
  <sheetData>
    <row r="1" spans="1:17" x14ac:dyDescent="0.25">
      <c r="A1" t="s">
        <v>55</v>
      </c>
    </row>
    <row r="2" spans="1:17" x14ac:dyDescent="0.25">
      <c r="B2" s="26" t="s">
        <v>2</v>
      </c>
      <c r="C2" s="29" t="e">
        <f>#REF!</f>
        <v>#REF!</v>
      </c>
      <c r="E2" s="24" t="s">
        <v>3</v>
      </c>
      <c r="F2" s="24" t="s">
        <v>36</v>
      </c>
      <c r="G2" s="24" t="s">
        <v>37</v>
      </c>
    </row>
    <row r="3" spans="1:17" x14ac:dyDescent="0.25">
      <c r="B3" t="s">
        <v>20</v>
      </c>
      <c r="C3" s="30" t="e">
        <f>C2*0.04</f>
        <v>#REF!</v>
      </c>
      <c r="E3" s="32">
        <v>44667</v>
      </c>
      <c r="F3" s="24" t="s">
        <v>54</v>
      </c>
      <c r="G3" s="24" t="s">
        <v>42</v>
      </c>
    </row>
    <row r="4" spans="1:17" x14ac:dyDescent="0.25">
      <c r="B4" s="26" t="s">
        <v>21</v>
      </c>
      <c r="C4" s="29" t="e">
        <f>C2-C3</f>
        <v>#REF!</v>
      </c>
      <c r="E4" s="32">
        <v>44701</v>
      </c>
      <c r="F4" s="24" t="s">
        <v>43</v>
      </c>
      <c r="G4" s="24" t="s">
        <v>42</v>
      </c>
    </row>
    <row r="5" spans="1:17" x14ac:dyDescent="0.25">
      <c r="B5" t="s">
        <v>22</v>
      </c>
      <c r="C5" s="30">
        <f>C11</f>
        <v>200</v>
      </c>
      <c r="E5" s="32">
        <v>44706</v>
      </c>
      <c r="F5" s="24" t="s">
        <v>43</v>
      </c>
      <c r="G5" s="24" t="s">
        <v>42</v>
      </c>
    </row>
    <row r="6" spans="1:17" x14ac:dyDescent="0.25">
      <c r="B6" s="28" t="s">
        <v>34</v>
      </c>
      <c r="C6" s="31" t="e">
        <f>C4-C5</f>
        <v>#REF!</v>
      </c>
      <c r="E6" s="32">
        <v>44709</v>
      </c>
      <c r="F6" s="24" t="s">
        <v>43</v>
      </c>
      <c r="G6" s="24" t="s">
        <v>42</v>
      </c>
      <c r="K6" s="23"/>
      <c r="L6" s="23"/>
      <c r="M6" s="23"/>
      <c r="N6" s="23"/>
      <c r="O6" s="23"/>
      <c r="P6" s="23"/>
      <c r="Q6" s="23"/>
    </row>
    <row r="7" spans="1:17" x14ac:dyDescent="0.25">
      <c r="E7" s="190" t="s">
        <v>21</v>
      </c>
      <c r="F7" s="191"/>
      <c r="G7" s="192"/>
      <c r="K7" s="23"/>
      <c r="L7" s="23"/>
      <c r="M7" s="23"/>
      <c r="N7" s="23"/>
      <c r="O7" s="23"/>
      <c r="P7" s="23"/>
      <c r="Q7" s="23"/>
    </row>
    <row r="8" spans="1:17" x14ac:dyDescent="0.25">
      <c r="B8" s="196" t="s">
        <v>22</v>
      </c>
      <c r="C8" s="197"/>
      <c r="K8" s="23"/>
      <c r="L8" s="23"/>
      <c r="M8" s="23"/>
      <c r="N8" s="23"/>
      <c r="O8" s="23"/>
      <c r="P8" s="23"/>
      <c r="Q8" s="23"/>
    </row>
    <row r="9" spans="1:17" x14ac:dyDescent="0.25">
      <c r="B9" s="24" t="s">
        <v>59</v>
      </c>
      <c r="C9" s="33">
        <v>200</v>
      </c>
      <c r="K9" s="23"/>
      <c r="L9" s="23"/>
      <c r="M9" s="23"/>
      <c r="N9" s="23"/>
      <c r="O9" s="23"/>
      <c r="P9" s="23"/>
      <c r="Q9" s="23"/>
    </row>
    <row r="10" spans="1:17" ht="15.75" customHeight="1" x14ac:dyDescent="0.3">
      <c r="B10" s="24"/>
      <c r="C10" s="33"/>
      <c r="F10" s="44"/>
      <c r="K10" s="23"/>
      <c r="L10" s="23"/>
      <c r="M10" s="23"/>
      <c r="N10" s="23"/>
      <c r="O10" s="23"/>
      <c r="P10" s="23"/>
      <c r="Q10" s="23"/>
    </row>
    <row r="11" spans="1:17" x14ac:dyDescent="0.25">
      <c r="B11" s="25" t="s">
        <v>33</v>
      </c>
      <c r="C11" s="35">
        <f>SUM(C9:C10)</f>
        <v>200</v>
      </c>
      <c r="J11" s="23"/>
      <c r="K11" s="23"/>
      <c r="L11" s="23"/>
      <c r="M11" s="23"/>
      <c r="N11" s="23"/>
      <c r="O11" s="23"/>
      <c r="P11" s="23"/>
      <c r="Q11" s="23"/>
    </row>
    <row r="12" spans="1:17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76"/>
      <c r="K12" s="76"/>
      <c r="L12" s="76"/>
      <c r="M12" s="76"/>
      <c r="N12" s="76"/>
      <c r="O12" s="76"/>
      <c r="P12" s="76"/>
      <c r="Q12" s="23"/>
    </row>
    <row r="13" spans="1:17" x14ac:dyDescent="0.25">
      <c r="A13" s="41">
        <v>44741</v>
      </c>
      <c r="J13" s="23"/>
      <c r="K13" s="23"/>
      <c r="L13" s="23"/>
      <c r="M13" s="23"/>
      <c r="N13" s="23"/>
      <c r="O13" s="23"/>
      <c r="P13" s="23"/>
      <c r="Q13" s="23"/>
    </row>
    <row r="14" spans="1:17" x14ac:dyDescent="0.25">
      <c r="E14" s="24" t="s">
        <v>3</v>
      </c>
      <c r="F14" s="24" t="s">
        <v>36</v>
      </c>
      <c r="G14" s="24" t="s">
        <v>37</v>
      </c>
      <c r="J14" s="23"/>
      <c r="K14" s="23"/>
      <c r="L14" s="23"/>
      <c r="M14" s="23"/>
      <c r="N14" s="23"/>
      <c r="O14" s="23"/>
      <c r="P14" s="23"/>
      <c r="Q14" s="23"/>
    </row>
    <row r="15" spans="1:17" x14ac:dyDescent="0.25">
      <c r="B15" s="26" t="s">
        <v>2</v>
      </c>
      <c r="C15" s="29" t="e">
        <f>#REF!</f>
        <v>#REF!</v>
      </c>
      <c r="E15" s="32">
        <v>44706</v>
      </c>
      <c r="F15" s="24" t="s">
        <v>70</v>
      </c>
      <c r="G15" s="24" t="s">
        <v>69</v>
      </c>
      <c r="J15" s="23"/>
    </row>
    <row r="16" spans="1:17" x14ac:dyDescent="0.25">
      <c r="B16" t="s">
        <v>20</v>
      </c>
      <c r="C16" s="30" t="e">
        <f>C15*0.04</f>
        <v>#REF!</v>
      </c>
      <c r="E16" s="32">
        <v>44712</v>
      </c>
      <c r="F16" s="24" t="s">
        <v>70</v>
      </c>
      <c r="G16" s="24" t="s">
        <v>69</v>
      </c>
      <c r="J16" s="23"/>
      <c r="M16" t="s">
        <v>83</v>
      </c>
    </row>
    <row r="17" spans="1:17" x14ac:dyDescent="0.25">
      <c r="B17" s="26" t="s">
        <v>21</v>
      </c>
      <c r="C17" s="29" t="e">
        <f>C15-C16</f>
        <v>#REF!</v>
      </c>
      <c r="E17" s="32">
        <v>44718</v>
      </c>
      <c r="F17" s="24" t="s">
        <v>70</v>
      </c>
      <c r="G17" s="24" t="s">
        <v>42</v>
      </c>
      <c r="J17" s="23"/>
    </row>
    <row r="18" spans="1:17" x14ac:dyDescent="0.25">
      <c r="B18" t="s">
        <v>22</v>
      </c>
      <c r="C18" s="30">
        <f>C24</f>
        <v>0</v>
      </c>
      <c r="E18" s="32">
        <v>44721</v>
      </c>
      <c r="F18" s="24" t="s">
        <v>70</v>
      </c>
      <c r="G18" s="24" t="s">
        <v>42</v>
      </c>
      <c r="J18" s="23"/>
    </row>
    <row r="19" spans="1:17" x14ac:dyDescent="0.25">
      <c r="B19" s="28" t="s">
        <v>34</v>
      </c>
      <c r="C19" s="31" t="e">
        <f>C17-C18</f>
        <v>#REF!</v>
      </c>
      <c r="E19" s="32">
        <v>44722</v>
      </c>
      <c r="F19" s="24" t="s">
        <v>70</v>
      </c>
      <c r="G19" s="24" t="s">
        <v>16</v>
      </c>
      <c r="J19" s="23"/>
    </row>
    <row r="20" spans="1:17" x14ac:dyDescent="0.25">
      <c r="E20" s="32">
        <v>44713</v>
      </c>
      <c r="F20" s="24" t="s">
        <v>70</v>
      </c>
      <c r="G20" s="24" t="s">
        <v>42</v>
      </c>
      <c r="J20" s="23"/>
    </row>
    <row r="21" spans="1:17" x14ac:dyDescent="0.25">
      <c r="B21" s="196" t="s">
        <v>22</v>
      </c>
      <c r="C21" s="197"/>
      <c r="E21" s="32">
        <v>44709</v>
      </c>
      <c r="F21" s="24" t="s">
        <v>43</v>
      </c>
      <c r="G21" s="24" t="s">
        <v>42</v>
      </c>
      <c r="J21" s="23"/>
    </row>
    <row r="22" spans="1:17" x14ac:dyDescent="0.25">
      <c r="B22" s="24"/>
      <c r="C22" s="33"/>
      <c r="E22" s="32"/>
      <c r="F22" s="24"/>
      <c r="G22" s="24"/>
      <c r="J22" s="23"/>
    </row>
    <row r="23" spans="1:17" x14ac:dyDescent="0.25">
      <c r="B23" s="24"/>
      <c r="C23" s="33"/>
      <c r="E23" s="32"/>
      <c r="F23" s="24"/>
      <c r="G23" s="24"/>
    </row>
    <row r="24" spans="1:17" x14ac:dyDescent="0.25">
      <c r="B24" s="25" t="s">
        <v>33</v>
      </c>
      <c r="C24" s="35">
        <f>SUM(C22:C23)</f>
        <v>0</v>
      </c>
      <c r="E24" s="32"/>
      <c r="F24" s="24"/>
      <c r="G24" s="24"/>
      <c r="K24" s="23"/>
      <c r="L24" s="23"/>
      <c r="M24" s="23"/>
      <c r="N24" s="23"/>
      <c r="O24" s="23"/>
      <c r="P24" s="23"/>
      <c r="Q24" s="23"/>
    </row>
    <row r="25" spans="1:17" x14ac:dyDescent="0.25">
      <c r="B25" s="23"/>
      <c r="C25" s="47"/>
      <c r="E25" s="32"/>
      <c r="F25" s="24"/>
      <c r="G25" s="24"/>
      <c r="K25" s="23"/>
      <c r="L25" s="23"/>
      <c r="M25" s="23"/>
      <c r="N25" s="23"/>
      <c r="O25" s="23"/>
      <c r="P25" s="23"/>
      <c r="Q25" s="23"/>
    </row>
    <row r="26" spans="1:17" x14ac:dyDescent="0.25">
      <c r="E26" s="190" t="s">
        <v>21</v>
      </c>
      <c r="F26" s="191"/>
      <c r="G26" s="192"/>
      <c r="H26" t="s">
        <v>84</v>
      </c>
      <c r="K26" s="23"/>
      <c r="L26" s="23"/>
      <c r="M26" s="23"/>
      <c r="N26" s="23"/>
      <c r="O26" s="23"/>
      <c r="P26" s="23"/>
      <c r="Q26" s="23"/>
    </row>
    <row r="27" spans="1:17" x14ac:dyDescent="0.25">
      <c r="J27" s="23"/>
      <c r="K27" s="23"/>
      <c r="L27" s="23"/>
      <c r="M27" s="23"/>
      <c r="N27" s="23"/>
      <c r="O27" s="23"/>
      <c r="P27" s="23"/>
      <c r="Q27" s="23"/>
    </row>
    <row r="28" spans="1:17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23"/>
      <c r="K28" s="23"/>
      <c r="L28" s="23"/>
      <c r="M28" s="23"/>
      <c r="N28" s="23"/>
      <c r="O28" s="23"/>
      <c r="P28" s="23"/>
      <c r="Q28" s="23"/>
    </row>
    <row r="29" spans="1:17" x14ac:dyDescent="0.25">
      <c r="A29" s="41">
        <v>44741</v>
      </c>
      <c r="K29" s="23"/>
      <c r="L29" s="23"/>
      <c r="M29" s="23"/>
      <c r="N29" s="23"/>
      <c r="O29" s="23"/>
      <c r="P29" s="23"/>
      <c r="Q29" s="23"/>
    </row>
    <row r="30" spans="1:17" x14ac:dyDescent="0.25">
      <c r="E30" s="24" t="s">
        <v>3</v>
      </c>
      <c r="F30" s="24" t="s">
        <v>36</v>
      </c>
      <c r="G30" s="24" t="s">
        <v>37</v>
      </c>
      <c r="K30" s="23"/>
      <c r="L30" s="23"/>
      <c r="M30" s="23"/>
      <c r="N30" s="23"/>
      <c r="O30" s="23"/>
      <c r="P30" s="23"/>
      <c r="Q30" s="23"/>
    </row>
    <row r="31" spans="1:17" x14ac:dyDescent="0.25">
      <c r="B31" s="26" t="s">
        <v>2</v>
      </c>
      <c r="C31" s="29" t="e">
        <f>#REF!</f>
        <v>#REF!</v>
      </c>
      <c r="E31" s="32">
        <v>44719</v>
      </c>
      <c r="F31" s="24" t="s">
        <v>43</v>
      </c>
      <c r="G31" s="24" t="s">
        <v>42</v>
      </c>
      <c r="K31" s="23"/>
      <c r="L31" s="23"/>
      <c r="M31" s="23"/>
      <c r="N31" s="23"/>
      <c r="O31" s="23"/>
      <c r="P31" s="23"/>
      <c r="Q31" s="23"/>
    </row>
    <row r="32" spans="1:17" x14ac:dyDescent="0.25">
      <c r="B32" t="s">
        <v>20</v>
      </c>
      <c r="C32" s="30" t="e">
        <f>C31*0.04</f>
        <v>#REF!</v>
      </c>
      <c r="E32" s="32">
        <v>44708</v>
      </c>
      <c r="F32" s="24" t="s">
        <v>54</v>
      </c>
      <c r="G32" s="24" t="s">
        <v>42</v>
      </c>
      <c r="K32" s="23"/>
      <c r="L32" s="23"/>
      <c r="M32" s="23"/>
      <c r="N32" s="23"/>
      <c r="O32" s="23"/>
      <c r="P32" s="23"/>
      <c r="Q32" s="23"/>
    </row>
    <row r="33" spans="1:17" x14ac:dyDescent="0.25">
      <c r="B33" s="26" t="s">
        <v>21</v>
      </c>
      <c r="C33" s="29" t="e">
        <f>C31-C32</f>
        <v>#REF!</v>
      </c>
      <c r="E33" s="32"/>
      <c r="F33" s="24"/>
      <c r="G33" s="24"/>
      <c r="I33" t="s">
        <v>95</v>
      </c>
      <c r="K33" s="23"/>
      <c r="L33" s="23"/>
      <c r="M33" s="23"/>
      <c r="N33" s="23"/>
      <c r="O33" s="23"/>
      <c r="P33" s="23"/>
      <c r="Q33" s="23"/>
    </row>
    <row r="34" spans="1:17" x14ac:dyDescent="0.25">
      <c r="B34" t="s">
        <v>22</v>
      </c>
      <c r="C34" s="30">
        <f>C40</f>
        <v>50</v>
      </c>
      <c r="E34" s="32"/>
      <c r="F34" s="24"/>
      <c r="G34" s="24"/>
      <c r="I34" t="s">
        <v>96</v>
      </c>
      <c r="K34" s="23"/>
      <c r="L34" s="23"/>
      <c r="M34" s="23"/>
      <c r="N34" s="23"/>
      <c r="O34" s="23"/>
      <c r="P34" s="23"/>
      <c r="Q34" s="23"/>
    </row>
    <row r="35" spans="1:17" x14ac:dyDescent="0.25">
      <c r="B35" s="28" t="s">
        <v>34</v>
      </c>
      <c r="C35" s="31" t="e">
        <f>C33-C34</f>
        <v>#REF!</v>
      </c>
      <c r="E35" s="32"/>
      <c r="F35" s="24"/>
      <c r="G35" s="24"/>
      <c r="K35" s="23"/>
      <c r="L35" s="23"/>
      <c r="M35" s="23"/>
      <c r="N35" s="23"/>
      <c r="O35" s="23"/>
      <c r="P35" s="23"/>
      <c r="Q35" s="23"/>
    </row>
    <row r="36" spans="1:17" x14ac:dyDescent="0.25">
      <c r="E36" s="32"/>
      <c r="F36" s="24"/>
      <c r="G36" s="24"/>
      <c r="K36" s="23"/>
      <c r="L36" s="23"/>
      <c r="M36" s="23"/>
      <c r="N36" s="23"/>
      <c r="O36" s="23"/>
      <c r="P36" s="23"/>
      <c r="Q36" s="23"/>
    </row>
    <row r="37" spans="1:17" x14ac:dyDescent="0.25">
      <c r="B37" s="196" t="s">
        <v>22</v>
      </c>
      <c r="C37" s="197"/>
      <c r="E37" s="32"/>
      <c r="F37" s="24"/>
      <c r="G37" s="24"/>
      <c r="K37" s="23"/>
      <c r="L37" s="23"/>
      <c r="M37" s="23"/>
      <c r="N37" s="23"/>
      <c r="O37" s="23"/>
      <c r="P37" s="23"/>
      <c r="Q37" s="23"/>
    </row>
    <row r="38" spans="1:17" x14ac:dyDescent="0.25">
      <c r="B38" s="24" t="s">
        <v>154</v>
      </c>
      <c r="C38" s="33">
        <v>50</v>
      </c>
      <c r="E38" s="32"/>
      <c r="F38" s="24"/>
      <c r="G38" s="24"/>
      <c r="H38" t="s">
        <v>192</v>
      </c>
      <c r="K38" s="23"/>
      <c r="L38" s="23"/>
      <c r="M38" s="23"/>
      <c r="N38" s="23"/>
      <c r="O38" s="23"/>
      <c r="P38" s="23"/>
      <c r="Q38" s="23"/>
    </row>
    <row r="39" spans="1:17" x14ac:dyDescent="0.25">
      <c r="B39" s="24"/>
      <c r="C39" s="33"/>
      <c r="E39" s="32"/>
      <c r="F39" s="24"/>
      <c r="G39" s="24"/>
      <c r="K39" s="23"/>
      <c r="L39" s="23"/>
      <c r="M39" s="23"/>
      <c r="N39" s="23"/>
      <c r="O39" s="23"/>
      <c r="P39" s="23"/>
      <c r="Q39" s="23"/>
    </row>
    <row r="40" spans="1:17" x14ac:dyDescent="0.25">
      <c r="B40" s="25" t="s">
        <v>33</v>
      </c>
      <c r="C40" s="35">
        <f>SUM(C38:C39)</f>
        <v>50</v>
      </c>
      <c r="E40" s="32"/>
      <c r="F40" s="24"/>
      <c r="G40" s="24"/>
      <c r="K40" s="23"/>
      <c r="L40" s="23"/>
      <c r="M40" s="23"/>
      <c r="N40" s="23"/>
      <c r="O40" s="23"/>
      <c r="P40" s="23"/>
      <c r="Q40" s="23"/>
    </row>
    <row r="41" spans="1:17" x14ac:dyDescent="0.25">
      <c r="E41" s="190" t="s">
        <v>21</v>
      </c>
      <c r="F41" s="191"/>
      <c r="G41" s="192"/>
      <c r="K41" s="23"/>
      <c r="L41" s="23"/>
      <c r="M41" s="23"/>
      <c r="N41" s="23"/>
      <c r="O41" s="23"/>
      <c r="P41" s="23"/>
      <c r="Q41" s="23"/>
    </row>
    <row r="42" spans="1:17" x14ac:dyDescent="0.25">
      <c r="A42" s="52"/>
      <c r="B42" s="52"/>
      <c r="C42" s="52"/>
      <c r="D42" s="52"/>
      <c r="E42" s="52"/>
      <c r="F42" s="52"/>
      <c r="G42" s="52"/>
      <c r="H42" s="52"/>
      <c r="I42" s="52"/>
      <c r="J42" s="23"/>
      <c r="K42" s="23"/>
      <c r="L42" s="23"/>
      <c r="M42" s="23"/>
      <c r="N42" s="23"/>
      <c r="O42" s="23"/>
      <c r="P42" s="23"/>
      <c r="Q42" s="23"/>
    </row>
    <row r="43" spans="1:17" x14ac:dyDescent="0.25">
      <c r="B43" s="26" t="s">
        <v>2</v>
      </c>
      <c r="C43" s="29" t="e">
        <f>#REF!</f>
        <v>#REF!</v>
      </c>
      <c r="E43" s="24" t="s">
        <v>3</v>
      </c>
      <c r="F43" s="24" t="s">
        <v>36</v>
      </c>
      <c r="G43" s="24" t="s">
        <v>37</v>
      </c>
      <c r="J43" s="23"/>
      <c r="K43" s="23"/>
      <c r="L43" s="23"/>
      <c r="M43" s="23"/>
      <c r="N43" s="23"/>
      <c r="O43" s="23"/>
      <c r="P43" s="23"/>
      <c r="Q43" s="23"/>
    </row>
    <row r="44" spans="1:17" x14ac:dyDescent="0.25">
      <c r="B44" t="s">
        <v>20</v>
      </c>
      <c r="C44" s="30" t="e">
        <f>C43*0.04</f>
        <v>#REF!</v>
      </c>
      <c r="E44" s="32">
        <v>44727</v>
      </c>
      <c r="F44" s="24" t="s">
        <v>43</v>
      </c>
      <c r="G44" s="24" t="s">
        <v>42</v>
      </c>
      <c r="K44" s="23"/>
      <c r="L44" s="23"/>
      <c r="M44" s="23"/>
      <c r="N44" s="23"/>
      <c r="O44" s="23"/>
      <c r="P44" s="23"/>
      <c r="Q44" s="23"/>
    </row>
    <row r="45" spans="1:17" x14ac:dyDescent="0.25">
      <c r="B45" s="26" t="s">
        <v>21</v>
      </c>
      <c r="C45" s="29" t="e">
        <f>C43-C44</f>
        <v>#REF!</v>
      </c>
      <c r="E45" s="32">
        <v>44741</v>
      </c>
      <c r="F45" s="24" t="s">
        <v>39</v>
      </c>
      <c r="G45" s="24" t="s">
        <v>42</v>
      </c>
    </row>
    <row r="46" spans="1:17" x14ac:dyDescent="0.25">
      <c r="B46" t="s">
        <v>22</v>
      </c>
      <c r="C46" s="30">
        <f>C51</f>
        <v>100</v>
      </c>
      <c r="E46" s="32"/>
      <c r="F46" s="24"/>
      <c r="G46" s="24"/>
    </row>
    <row r="47" spans="1:17" x14ac:dyDescent="0.25">
      <c r="B47" s="28" t="s">
        <v>34</v>
      </c>
      <c r="C47" s="31" t="e">
        <f>C45-C46</f>
        <v>#REF!</v>
      </c>
      <c r="E47" s="32"/>
      <c r="F47" s="24"/>
      <c r="G47" s="24"/>
    </row>
    <row r="48" spans="1:17" x14ac:dyDescent="0.25">
      <c r="E48" s="32"/>
      <c r="F48" s="24"/>
      <c r="G48" s="24"/>
    </row>
    <row r="49" spans="1:16" x14ac:dyDescent="0.25">
      <c r="B49" s="196" t="s">
        <v>22</v>
      </c>
      <c r="C49" s="197"/>
      <c r="E49" s="32"/>
      <c r="F49" s="24"/>
      <c r="G49" s="24"/>
    </row>
    <row r="50" spans="1:16" x14ac:dyDescent="0.25">
      <c r="B50" s="24" t="s">
        <v>64</v>
      </c>
      <c r="C50" s="33">
        <v>100</v>
      </c>
      <c r="E50" s="32"/>
      <c r="F50" s="24"/>
      <c r="G50" s="24"/>
    </row>
    <row r="51" spans="1:16" x14ac:dyDescent="0.25">
      <c r="B51" s="25" t="s">
        <v>33</v>
      </c>
      <c r="C51" s="35">
        <f>SUM(C50:C50)</f>
        <v>100</v>
      </c>
      <c r="E51" s="32"/>
      <c r="F51" s="24"/>
      <c r="G51" s="24"/>
    </row>
    <row r="52" spans="1:16" x14ac:dyDescent="0.25">
      <c r="E52" s="190" t="s">
        <v>21</v>
      </c>
      <c r="F52" s="191"/>
      <c r="G52" s="192"/>
    </row>
    <row r="53" spans="1:16" x14ac:dyDescent="0.25">
      <c r="A53" s="59"/>
      <c r="B53" s="59"/>
      <c r="C53" s="59"/>
      <c r="D53" s="59"/>
      <c r="E53" s="59"/>
      <c r="F53" s="59"/>
      <c r="G53" s="59"/>
      <c r="H53" s="59"/>
    </row>
    <row r="54" spans="1:16" x14ac:dyDescent="0.25">
      <c r="A54" s="41">
        <v>44769</v>
      </c>
    </row>
    <row r="55" spans="1:16" x14ac:dyDescent="0.25">
      <c r="B55" s="26" t="s">
        <v>2</v>
      </c>
      <c r="C55" s="29" t="e">
        <f>H66</f>
        <v>#REF!</v>
      </c>
      <c r="E55" s="24" t="s">
        <v>3</v>
      </c>
      <c r="F55" s="24" t="s">
        <v>36</v>
      </c>
      <c r="G55" s="24" t="s">
        <v>37</v>
      </c>
      <c r="H55" s="24" t="s">
        <v>38</v>
      </c>
      <c r="I55" s="76"/>
    </row>
    <row r="56" spans="1:16" x14ac:dyDescent="0.25">
      <c r="C56" s="30"/>
      <c r="E56" s="32">
        <v>44723</v>
      </c>
      <c r="F56" s="24" t="s">
        <v>128</v>
      </c>
      <c r="G56" s="24" t="s">
        <v>137</v>
      </c>
      <c r="H56" s="48" t="e">
        <f>#REF!*0.96</f>
        <v>#REF!</v>
      </c>
      <c r="J56" s="76"/>
      <c r="K56" s="76"/>
      <c r="L56" s="76"/>
      <c r="M56" s="76"/>
      <c r="N56" s="76"/>
      <c r="O56" s="76"/>
      <c r="P56" s="76"/>
    </row>
    <row r="57" spans="1:16" x14ac:dyDescent="0.25">
      <c r="B57" s="26" t="s">
        <v>21</v>
      </c>
      <c r="C57" s="29" t="e">
        <f>C55-C56</f>
        <v>#REF!</v>
      </c>
      <c r="E57" s="32">
        <v>44730</v>
      </c>
      <c r="F57" s="24" t="s">
        <v>128</v>
      </c>
      <c r="G57" s="24" t="s">
        <v>137</v>
      </c>
      <c r="H57" s="48" t="e">
        <f>#REF!*0.96</f>
        <v>#REF!</v>
      </c>
    </row>
    <row r="58" spans="1:16" x14ac:dyDescent="0.25">
      <c r="B58" t="s">
        <v>22</v>
      </c>
      <c r="C58" s="30">
        <f>C65</f>
        <v>97</v>
      </c>
      <c r="E58" s="32">
        <v>44719</v>
      </c>
      <c r="F58" s="24" t="s">
        <v>150</v>
      </c>
      <c r="G58" s="24" t="s">
        <v>151</v>
      </c>
      <c r="H58" s="48" t="e">
        <f>#REF!*0.96</f>
        <v>#REF!</v>
      </c>
    </row>
    <row r="59" spans="1:16" x14ac:dyDescent="0.25">
      <c r="B59" s="28" t="s">
        <v>34</v>
      </c>
      <c r="C59" s="31" t="e">
        <f>C57-C58</f>
        <v>#REF!</v>
      </c>
      <c r="E59" s="32">
        <v>44734</v>
      </c>
      <c r="F59" s="24" t="s">
        <v>43</v>
      </c>
      <c r="G59" s="24" t="s">
        <v>143</v>
      </c>
      <c r="H59" s="48" t="e">
        <f>#REF!*0.96</f>
        <v>#REF!</v>
      </c>
    </row>
    <row r="60" spans="1:16" x14ac:dyDescent="0.25">
      <c r="E60" s="32">
        <v>44736</v>
      </c>
      <c r="F60" s="24" t="s">
        <v>43</v>
      </c>
      <c r="G60" s="24" t="s">
        <v>16</v>
      </c>
      <c r="H60" s="48" t="e">
        <f>#REF!*0.96</f>
        <v>#REF!</v>
      </c>
    </row>
    <row r="61" spans="1:16" x14ac:dyDescent="0.25">
      <c r="B61" s="196" t="s">
        <v>22</v>
      </c>
      <c r="C61" s="197"/>
      <c r="E61" s="32">
        <v>44751</v>
      </c>
      <c r="F61" s="24" t="s">
        <v>43</v>
      </c>
      <c r="G61" s="24" t="s">
        <v>42</v>
      </c>
      <c r="H61" s="48" t="e">
        <f>#REF!*0.96</f>
        <v>#REF!</v>
      </c>
    </row>
    <row r="62" spans="1:16" x14ac:dyDescent="0.25">
      <c r="B62" s="24" t="s">
        <v>135</v>
      </c>
      <c r="C62" s="33">
        <v>36</v>
      </c>
      <c r="E62" s="32"/>
      <c r="F62" s="24"/>
      <c r="G62" s="24"/>
      <c r="H62" s="48" t="e">
        <f>#REF!*0.96</f>
        <v>#REF!</v>
      </c>
    </row>
    <row r="63" spans="1:16" x14ac:dyDescent="0.25">
      <c r="B63" s="24" t="s">
        <v>141</v>
      </c>
      <c r="C63" s="33">
        <v>11</v>
      </c>
      <c r="E63" s="32"/>
      <c r="F63" s="24"/>
      <c r="G63" s="24"/>
      <c r="H63" s="48" t="e">
        <f>#REF!*0.96</f>
        <v>#REF!</v>
      </c>
    </row>
    <row r="64" spans="1:16" x14ac:dyDescent="0.25">
      <c r="B64" s="24" t="s">
        <v>85</v>
      </c>
      <c r="C64" s="33">
        <v>50</v>
      </c>
      <c r="E64" s="32"/>
      <c r="F64" s="24"/>
      <c r="G64" s="24"/>
      <c r="H64" s="48" t="e">
        <f>#REF!*0.96</f>
        <v>#REF!</v>
      </c>
    </row>
    <row r="65" spans="1:9" x14ac:dyDescent="0.25">
      <c r="B65" s="25" t="s">
        <v>33</v>
      </c>
      <c r="C65" s="35">
        <f>SUM(C62:C64)</f>
        <v>97</v>
      </c>
      <c r="E65" s="32"/>
      <c r="F65" s="24"/>
      <c r="G65" s="24"/>
      <c r="H65" s="48" t="e">
        <f>#REF!*0.96</f>
        <v>#REF!</v>
      </c>
    </row>
    <row r="66" spans="1:9" x14ac:dyDescent="0.25">
      <c r="E66" s="190" t="s">
        <v>21</v>
      </c>
      <c r="F66" s="191"/>
      <c r="G66" s="192"/>
      <c r="H66" s="48" t="e">
        <f>SUM(H56:H65)</f>
        <v>#REF!</v>
      </c>
    </row>
    <row r="67" spans="1:9" x14ac:dyDescent="0.25">
      <c r="A67" t="s">
        <v>126</v>
      </c>
      <c r="C67" s="60" t="s">
        <v>125</v>
      </c>
      <c r="D67" s="60"/>
      <c r="E67" t="s">
        <v>127</v>
      </c>
    </row>
    <row r="69" spans="1:9" x14ac:dyDescent="0.25">
      <c r="A69" t="s">
        <v>155</v>
      </c>
    </row>
    <row r="70" spans="1:9" x14ac:dyDescent="0.25">
      <c r="A70" t="s">
        <v>156</v>
      </c>
    </row>
    <row r="71" spans="1:9" x14ac:dyDescent="0.25">
      <c r="A71" s="50"/>
      <c r="B71" s="50"/>
      <c r="C71" s="50"/>
      <c r="D71" s="50"/>
      <c r="E71" s="50"/>
      <c r="F71" s="50"/>
      <c r="G71" s="50"/>
      <c r="H71" s="50"/>
      <c r="I71" s="50"/>
    </row>
    <row r="72" spans="1:9" x14ac:dyDescent="0.25">
      <c r="A72" s="41" t="s">
        <v>160</v>
      </c>
    </row>
    <row r="73" spans="1:9" x14ac:dyDescent="0.25">
      <c r="B73" s="26" t="s">
        <v>2</v>
      </c>
      <c r="C73" s="29" t="e">
        <f>H84</f>
        <v>#REF!</v>
      </c>
      <c r="E73" s="24" t="s">
        <v>3</v>
      </c>
      <c r="F73" s="24" t="s">
        <v>36</v>
      </c>
      <c r="G73" s="24" t="s">
        <v>37</v>
      </c>
      <c r="H73" s="24" t="s">
        <v>38</v>
      </c>
    </row>
    <row r="74" spans="1:9" x14ac:dyDescent="0.25">
      <c r="C74" s="30"/>
      <c r="E74" s="32">
        <v>44739</v>
      </c>
      <c r="F74" s="24" t="s">
        <v>70</v>
      </c>
      <c r="G74" s="24" t="s">
        <v>69</v>
      </c>
      <c r="H74" s="48" t="e">
        <f>#REF!*0.96</f>
        <v>#REF!</v>
      </c>
    </row>
    <row r="75" spans="1:9" x14ac:dyDescent="0.25">
      <c r="B75" s="26" t="s">
        <v>21</v>
      </c>
      <c r="C75" s="29" t="e">
        <f>C73-C74</f>
        <v>#REF!</v>
      </c>
      <c r="E75" s="32">
        <v>44740</v>
      </c>
      <c r="F75" s="24" t="s">
        <v>72</v>
      </c>
      <c r="G75" s="24" t="s">
        <v>69</v>
      </c>
      <c r="H75" s="48" t="e">
        <f>#REF!*0.96</f>
        <v>#REF!</v>
      </c>
    </row>
    <row r="76" spans="1:9" x14ac:dyDescent="0.25">
      <c r="B76" t="s">
        <v>22</v>
      </c>
      <c r="C76" s="30">
        <f>C83</f>
        <v>200</v>
      </c>
      <c r="E76" s="32">
        <v>44742</v>
      </c>
      <c r="F76" s="24" t="s">
        <v>70</v>
      </c>
      <c r="G76" s="24" t="s">
        <v>42</v>
      </c>
      <c r="H76" s="48" t="e">
        <f>#REF!*0.96</f>
        <v>#REF!</v>
      </c>
    </row>
    <row r="77" spans="1:9" x14ac:dyDescent="0.25">
      <c r="B77" s="28" t="s">
        <v>34</v>
      </c>
      <c r="C77" s="31" t="e">
        <f>C75-C76</f>
        <v>#REF!</v>
      </c>
      <c r="E77" s="32">
        <v>44743</v>
      </c>
      <c r="F77" s="24" t="s">
        <v>70</v>
      </c>
      <c r="G77" s="24" t="s">
        <v>16</v>
      </c>
      <c r="H77" s="48" t="e">
        <f>#REF!*0.96</f>
        <v>#REF!</v>
      </c>
    </row>
    <row r="78" spans="1:9" x14ac:dyDescent="0.25">
      <c r="E78" s="32">
        <v>44744</v>
      </c>
      <c r="F78" s="24" t="s">
        <v>70</v>
      </c>
      <c r="G78" s="24" t="s">
        <v>69</v>
      </c>
      <c r="H78" s="48" t="e">
        <f>#REF!*0.96</f>
        <v>#REF!</v>
      </c>
    </row>
    <row r="79" spans="1:9" x14ac:dyDescent="0.25">
      <c r="B79" s="196" t="s">
        <v>22</v>
      </c>
      <c r="C79" s="197"/>
      <c r="E79" s="32"/>
      <c r="F79" s="24"/>
      <c r="G79" s="24"/>
      <c r="H79" s="48" t="e">
        <f>#REF!*0.96</f>
        <v>#REF!</v>
      </c>
    </row>
    <row r="80" spans="1:9" x14ac:dyDescent="0.25">
      <c r="B80" s="24" t="s">
        <v>59</v>
      </c>
      <c r="C80" s="33">
        <v>200</v>
      </c>
      <c r="E80" s="32"/>
      <c r="F80" s="24"/>
      <c r="G80" s="24"/>
      <c r="H80" s="48" t="e">
        <f>#REF!*0.96</f>
        <v>#REF!</v>
      </c>
    </row>
    <row r="81" spans="1:9" x14ac:dyDescent="0.25">
      <c r="B81" s="24"/>
      <c r="C81" s="33"/>
      <c r="E81" s="32"/>
      <c r="F81" s="24"/>
      <c r="G81" s="24"/>
      <c r="H81" s="48" t="e">
        <f>#REF!*0.96</f>
        <v>#REF!</v>
      </c>
    </row>
    <row r="82" spans="1:9" x14ac:dyDescent="0.25">
      <c r="B82" s="24"/>
      <c r="C82" s="33"/>
      <c r="E82" s="32"/>
      <c r="F82" s="24"/>
      <c r="G82" s="24"/>
      <c r="H82" s="48" t="e">
        <f>#REF!*0.96</f>
        <v>#REF!</v>
      </c>
    </row>
    <row r="83" spans="1:9" x14ac:dyDescent="0.25">
      <c r="B83" s="25" t="s">
        <v>33</v>
      </c>
      <c r="C83" s="35">
        <f>SUM(C80:C82)</f>
        <v>200</v>
      </c>
      <c r="E83" s="32"/>
      <c r="F83" s="24"/>
      <c r="G83" s="24"/>
      <c r="H83" s="48" t="e">
        <f>#REF!*0.96</f>
        <v>#REF!</v>
      </c>
    </row>
    <row r="84" spans="1:9" x14ac:dyDescent="0.25">
      <c r="E84" s="190" t="s">
        <v>21</v>
      </c>
      <c r="F84" s="191"/>
      <c r="G84" s="192"/>
      <c r="H84" s="48" t="e">
        <f>SUM(H74:H83)</f>
        <v>#REF!</v>
      </c>
    </row>
    <row r="85" spans="1:9" x14ac:dyDescent="0.25">
      <c r="A85" t="s">
        <v>126</v>
      </c>
      <c r="C85" s="60" t="s">
        <v>181</v>
      </c>
      <c r="D85" s="60"/>
      <c r="E85" t="s">
        <v>127</v>
      </c>
    </row>
    <row r="86" spans="1:9" x14ac:dyDescent="0.25">
      <c r="A86" t="s">
        <v>178</v>
      </c>
    </row>
    <row r="87" spans="1:9" x14ac:dyDescent="0.25">
      <c r="A87" t="s">
        <v>180</v>
      </c>
    </row>
    <row r="88" spans="1:9" x14ac:dyDescent="0.25">
      <c r="A88" s="62"/>
      <c r="B88" s="62"/>
      <c r="C88" s="62"/>
      <c r="D88" s="62"/>
      <c r="E88" s="62"/>
      <c r="F88" s="62"/>
      <c r="G88" s="62"/>
      <c r="H88" s="62"/>
      <c r="I88" s="62"/>
    </row>
    <row r="89" spans="1:9" x14ac:dyDescent="0.25">
      <c r="A89" s="41" t="s">
        <v>221</v>
      </c>
    </row>
    <row r="90" spans="1:9" x14ac:dyDescent="0.25">
      <c r="B90" s="26" t="s">
        <v>2</v>
      </c>
      <c r="C90" s="29" t="e">
        <f>H97</f>
        <v>#REF!</v>
      </c>
      <c r="E90" s="24" t="s">
        <v>3</v>
      </c>
      <c r="F90" s="24" t="s">
        <v>36</v>
      </c>
      <c r="G90" s="24" t="s">
        <v>37</v>
      </c>
      <c r="H90" s="24" t="s">
        <v>38</v>
      </c>
    </row>
    <row r="91" spans="1:9" x14ac:dyDescent="0.25">
      <c r="C91" s="30"/>
      <c r="E91" s="32">
        <v>44733</v>
      </c>
      <c r="F91" s="24" t="s">
        <v>70</v>
      </c>
      <c r="G91" s="24" t="s">
        <v>69</v>
      </c>
      <c r="H91" s="48" t="e">
        <f>#REF!*0.96</f>
        <v>#REF!</v>
      </c>
    </row>
    <row r="92" spans="1:9" x14ac:dyDescent="0.25">
      <c r="B92" s="26" t="s">
        <v>21</v>
      </c>
      <c r="C92" s="29" t="e">
        <f>C90-C91</f>
        <v>#REF!</v>
      </c>
      <c r="E92" s="32">
        <v>44735</v>
      </c>
      <c r="F92" s="24" t="s">
        <v>70</v>
      </c>
      <c r="G92" s="24" t="s">
        <v>42</v>
      </c>
      <c r="H92" s="48" t="e">
        <f>#REF!*0.96</f>
        <v>#REF!</v>
      </c>
    </row>
    <row r="93" spans="1:9" x14ac:dyDescent="0.25">
      <c r="B93" t="s">
        <v>22</v>
      </c>
      <c r="C93" s="30">
        <f>C99</f>
        <v>50</v>
      </c>
      <c r="E93" s="32">
        <v>44749</v>
      </c>
      <c r="F93" s="24" t="s">
        <v>39</v>
      </c>
      <c r="G93" s="24" t="s">
        <v>116</v>
      </c>
      <c r="H93" s="48" t="e">
        <f>#REF!*0.96</f>
        <v>#REF!</v>
      </c>
    </row>
    <row r="94" spans="1:9" x14ac:dyDescent="0.25">
      <c r="B94" s="28" t="s">
        <v>34</v>
      </c>
      <c r="C94" s="31" t="e">
        <f>C92-C93</f>
        <v>#REF!</v>
      </c>
      <c r="E94" s="32"/>
      <c r="F94" s="24"/>
      <c r="G94" s="24"/>
      <c r="H94" s="48" t="e">
        <f>#REF!*0.96</f>
        <v>#REF!</v>
      </c>
    </row>
    <row r="95" spans="1:9" x14ac:dyDescent="0.25">
      <c r="E95" s="32"/>
      <c r="F95" s="24"/>
      <c r="G95" s="24"/>
      <c r="H95" s="48"/>
    </row>
    <row r="96" spans="1:9" x14ac:dyDescent="0.25">
      <c r="B96" s="196" t="s">
        <v>22</v>
      </c>
      <c r="C96" s="197"/>
      <c r="E96" s="32"/>
      <c r="F96" s="24"/>
      <c r="G96" s="24"/>
      <c r="H96" s="48" t="e">
        <f>#REF!*0.96</f>
        <v>#REF!</v>
      </c>
    </row>
    <row r="97" spans="1:9" x14ac:dyDescent="0.25">
      <c r="B97" s="24" t="s">
        <v>197</v>
      </c>
      <c r="C97" s="33">
        <v>50</v>
      </c>
      <c r="E97" s="190" t="s">
        <v>21</v>
      </c>
      <c r="F97" s="191"/>
      <c r="G97" s="192"/>
      <c r="H97" s="48" t="e">
        <f>SUM(H91:H96)</f>
        <v>#REF!</v>
      </c>
    </row>
    <row r="98" spans="1:9" x14ac:dyDescent="0.25">
      <c r="B98" s="24"/>
      <c r="C98" s="33"/>
    </row>
    <row r="99" spans="1:9" x14ac:dyDescent="0.25">
      <c r="B99" s="25" t="s">
        <v>33</v>
      </c>
      <c r="C99" s="35">
        <f>SUM(C97:C98)</f>
        <v>50</v>
      </c>
    </row>
    <row r="100" spans="1:9" x14ac:dyDescent="0.25">
      <c r="H100" t="s">
        <v>223</v>
      </c>
    </row>
    <row r="101" spans="1:9" x14ac:dyDescent="0.25">
      <c r="A101" t="s">
        <v>126</v>
      </c>
      <c r="C101" s="60" t="s">
        <v>181</v>
      </c>
      <c r="E101" t="s">
        <v>127</v>
      </c>
      <c r="H101" t="s">
        <v>222</v>
      </c>
    </row>
    <row r="102" spans="1:9" x14ac:dyDescent="0.25">
      <c r="A102" s="95"/>
      <c r="B102" s="95"/>
      <c r="C102" s="95"/>
      <c r="D102" s="96"/>
      <c r="E102" s="95"/>
      <c r="F102" s="95"/>
      <c r="G102" s="95"/>
      <c r="H102" s="95"/>
      <c r="I102" s="95"/>
    </row>
    <row r="103" spans="1:9" x14ac:dyDescent="0.25">
      <c r="A103" s="41" t="s">
        <v>221</v>
      </c>
    </row>
    <row r="104" spans="1:9" x14ac:dyDescent="0.25">
      <c r="B104" s="26" t="s">
        <v>2</v>
      </c>
      <c r="C104" s="29" t="e">
        <f>H111</f>
        <v>#REF!</v>
      </c>
      <c r="E104" s="24" t="s">
        <v>3</v>
      </c>
      <c r="F104" s="24" t="s">
        <v>36</v>
      </c>
      <c r="G104" s="24" t="s">
        <v>37</v>
      </c>
      <c r="H104" s="24" t="s">
        <v>38</v>
      </c>
    </row>
    <row r="105" spans="1:9" x14ac:dyDescent="0.25">
      <c r="C105" s="30"/>
      <c r="E105" s="32">
        <v>44771</v>
      </c>
      <c r="F105" s="24" t="s">
        <v>43</v>
      </c>
      <c r="G105" s="24" t="s">
        <v>16</v>
      </c>
      <c r="H105" s="48" t="e">
        <f>#REF!*0.96</f>
        <v>#REF!</v>
      </c>
    </row>
    <row r="106" spans="1:9" x14ac:dyDescent="0.25">
      <c r="B106" s="26" t="s">
        <v>21</v>
      </c>
      <c r="C106" s="29" t="e">
        <f>C104-C105</f>
        <v>#REF!</v>
      </c>
      <c r="E106" s="32">
        <v>44774</v>
      </c>
      <c r="F106" s="24" t="s">
        <v>43</v>
      </c>
      <c r="G106" s="24" t="s">
        <v>69</v>
      </c>
      <c r="H106" s="48" t="e">
        <f>#REF!*0.96</f>
        <v>#REF!</v>
      </c>
    </row>
    <row r="107" spans="1:9" x14ac:dyDescent="0.25">
      <c r="B107" t="s">
        <v>22</v>
      </c>
      <c r="C107" s="30">
        <f>C113</f>
        <v>360</v>
      </c>
      <c r="E107" s="32">
        <v>44753</v>
      </c>
      <c r="F107" s="24" t="s">
        <v>70</v>
      </c>
      <c r="G107" s="24" t="s">
        <v>69</v>
      </c>
      <c r="H107" s="48" t="e">
        <f>#REF!*0.96</f>
        <v>#REF!</v>
      </c>
    </row>
    <row r="108" spans="1:9" x14ac:dyDescent="0.25">
      <c r="B108" s="28" t="s">
        <v>34</v>
      </c>
      <c r="C108" s="31" t="e">
        <f>C106-C107</f>
        <v>#REF!</v>
      </c>
      <c r="E108" s="32"/>
      <c r="F108" s="24"/>
      <c r="G108" s="24"/>
      <c r="H108" s="48"/>
    </row>
    <row r="109" spans="1:9" x14ac:dyDescent="0.25">
      <c r="E109" s="32"/>
      <c r="F109" s="24"/>
      <c r="G109" s="24"/>
      <c r="H109" s="48"/>
    </row>
    <row r="110" spans="1:9" x14ac:dyDescent="0.25">
      <c r="B110" s="196" t="s">
        <v>22</v>
      </c>
      <c r="C110" s="197"/>
      <c r="E110" s="32"/>
      <c r="F110" s="24"/>
      <c r="G110" s="24"/>
      <c r="H110" s="48" t="e">
        <f>#REF!*0.96</f>
        <v>#REF!</v>
      </c>
    </row>
    <row r="111" spans="1:9" x14ac:dyDescent="0.25">
      <c r="B111" s="24" t="s">
        <v>59</v>
      </c>
      <c r="C111" s="33">
        <v>360</v>
      </c>
      <c r="E111" s="190" t="s">
        <v>21</v>
      </c>
      <c r="F111" s="191"/>
      <c r="G111" s="192"/>
      <c r="H111" s="48" t="e">
        <f>SUM(H105:H110)</f>
        <v>#REF!</v>
      </c>
    </row>
    <row r="112" spans="1:9" x14ac:dyDescent="0.25">
      <c r="B112" s="24"/>
      <c r="C112" s="33"/>
    </row>
    <row r="113" spans="1:9" x14ac:dyDescent="0.25">
      <c r="B113" s="25" t="s">
        <v>33</v>
      </c>
      <c r="C113" s="35">
        <f>SUM(C111:C112)</f>
        <v>360</v>
      </c>
    </row>
    <row r="114" spans="1:9" x14ac:dyDescent="0.25">
      <c r="H114" t="s">
        <v>261</v>
      </c>
    </row>
    <row r="115" spans="1:9" x14ac:dyDescent="0.25">
      <c r="A115" t="s">
        <v>126</v>
      </c>
      <c r="C115" s="60" t="s">
        <v>181</v>
      </c>
      <c r="E115" t="s">
        <v>127</v>
      </c>
      <c r="H115" t="s">
        <v>264</v>
      </c>
    </row>
    <row r="116" spans="1:9" x14ac:dyDescent="0.25">
      <c r="D116" s="60"/>
    </row>
    <row r="118" spans="1:9" x14ac:dyDescent="0.25">
      <c r="A118" s="95"/>
      <c r="B118" s="95"/>
      <c r="C118" s="95"/>
      <c r="D118" s="95"/>
      <c r="E118" s="95"/>
      <c r="F118" s="95"/>
      <c r="G118" s="95"/>
      <c r="H118" s="95"/>
      <c r="I118" s="95"/>
    </row>
    <row r="119" spans="1:9" x14ac:dyDescent="0.25">
      <c r="A119" s="41" t="s">
        <v>221</v>
      </c>
    </row>
    <row r="120" spans="1:9" x14ac:dyDescent="0.25">
      <c r="B120" s="26" t="s">
        <v>2</v>
      </c>
      <c r="C120" s="29" t="e">
        <f>H127</f>
        <v>#REF!</v>
      </c>
      <c r="E120" s="24" t="s">
        <v>3</v>
      </c>
      <c r="F120" s="24" t="s">
        <v>36</v>
      </c>
      <c r="G120" s="24" t="s">
        <v>37</v>
      </c>
      <c r="H120" s="24" t="s">
        <v>38</v>
      </c>
    </row>
    <row r="121" spans="1:9" x14ac:dyDescent="0.25">
      <c r="C121" s="30"/>
      <c r="E121" s="32">
        <v>44777</v>
      </c>
      <c r="F121" s="24" t="s">
        <v>43</v>
      </c>
      <c r="G121" s="24" t="s">
        <v>69</v>
      </c>
      <c r="H121" s="48" t="e">
        <f>#REF!*0.96</f>
        <v>#REF!</v>
      </c>
    </row>
    <row r="122" spans="1:9" x14ac:dyDescent="0.25">
      <c r="B122" s="26" t="s">
        <v>21</v>
      </c>
      <c r="C122" s="29" t="e">
        <f>C120-C121</f>
        <v>#REF!</v>
      </c>
      <c r="E122" s="32">
        <v>44778</v>
      </c>
      <c r="F122" s="24" t="s">
        <v>43</v>
      </c>
      <c r="G122" s="24" t="s">
        <v>42</v>
      </c>
      <c r="H122" s="48" t="e">
        <f>#REF!*0.96</f>
        <v>#REF!</v>
      </c>
    </row>
    <row r="123" spans="1:9" x14ac:dyDescent="0.25">
      <c r="B123" t="s">
        <v>22</v>
      </c>
      <c r="C123" s="30">
        <f>C130</f>
        <v>350</v>
      </c>
      <c r="E123" s="32"/>
      <c r="F123" s="24"/>
      <c r="G123" s="24"/>
      <c r="H123" s="48" t="e">
        <f>#REF!*0.96</f>
        <v>#REF!</v>
      </c>
    </row>
    <row r="124" spans="1:9" x14ac:dyDescent="0.25">
      <c r="B124" s="28" t="s">
        <v>34</v>
      </c>
      <c r="C124" s="31" t="e">
        <f>C122-C123</f>
        <v>#REF!</v>
      </c>
      <c r="E124" s="32"/>
      <c r="F124" s="24"/>
      <c r="G124" s="24"/>
      <c r="H124" s="48" t="e">
        <f>#REF!*0.96</f>
        <v>#REF!</v>
      </c>
    </row>
    <row r="125" spans="1:9" x14ac:dyDescent="0.25">
      <c r="E125" s="32"/>
      <c r="F125" s="24"/>
      <c r="G125" s="24"/>
      <c r="H125" s="48"/>
    </row>
    <row r="126" spans="1:9" x14ac:dyDescent="0.25">
      <c r="B126" s="196" t="s">
        <v>22</v>
      </c>
      <c r="C126" s="197"/>
      <c r="E126" s="32"/>
      <c r="F126" s="24"/>
      <c r="G126" s="24"/>
      <c r="H126" s="48" t="e">
        <f>#REF!*0.96</f>
        <v>#REF!</v>
      </c>
    </row>
    <row r="127" spans="1:9" x14ac:dyDescent="0.25">
      <c r="B127" s="24" t="s">
        <v>59</v>
      </c>
      <c r="C127" s="33">
        <v>300</v>
      </c>
      <c r="E127" s="190" t="s">
        <v>21</v>
      </c>
      <c r="F127" s="191"/>
      <c r="G127" s="192"/>
      <c r="H127" s="48" t="e">
        <f>SUM(H121:H126)</f>
        <v>#REF!</v>
      </c>
    </row>
    <row r="128" spans="1:9" x14ac:dyDescent="0.25">
      <c r="B128" s="24" t="s">
        <v>281</v>
      </c>
      <c r="C128" s="33">
        <v>50</v>
      </c>
      <c r="E128" s="36"/>
      <c r="F128" s="36"/>
      <c r="G128" s="36"/>
      <c r="H128" s="39"/>
    </row>
    <row r="129" spans="1:9" x14ac:dyDescent="0.25">
      <c r="B129" s="24"/>
      <c r="C129" s="33"/>
    </row>
    <row r="130" spans="1:9" x14ac:dyDescent="0.25">
      <c r="B130" s="25" t="s">
        <v>33</v>
      </c>
      <c r="C130" s="35">
        <f>SUM(C127:C129)</f>
        <v>350</v>
      </c>
    </row>
    <row r="132" spans="1:9" x14ac:dyDescent="0.25">
      <c r="A132" t="s">
        <v>126</v>
      </c>
      <c r="C132" s="60" t="s">
        <v>181</v>
      </c>
      <c r="E132" t="s">
        <v>127</v>
      </c>
    </row>
    <row r="133" spans="1:9" x14ac:dyDescent="0.25">
      <c r="A133" t="s">
        <v>283</v>
      </c>
    </row>
    <row r="134" spans="1:9" x14ac:dyDescent="0.25">
      <c r="A134" s="93"/>
      <c r="B134" s="93"/>
      <c r="C134" s="93"/>
      <c r="D134" s="93"/>
      <c r="E134" s="93"/>
      <c r="F134" s="93"/>
      <c r="G134" s="93"/>
      <c r="H134" s="93"/>
      <c r="I134" s="93"/>
    </row>
    <row r="135" spans="1:9" x14ac:dyDescent="0.25">
      <c r="A135" s="41">
        <v>44816</v>
      </c>
    </row>
    <row r="136" spans="1:9" x14ac:dyDescent="0.25">
      <c r="B136" s="26" t="s">
        <v>2</v>
      </c>
      <c r="C136" s="29" t="e">
        <f>H144</f>
        <v>#REF!</v>
      </c>
      <c r="E136" s="24" t="s">
        <v>3</v>
      </c>
      <c r="F136" s="24" t="s">
        <v>36</v>
      </c>
      <c r="G136" s="24" t="s">
        <v>37</v>
      </c>
      <c r="H136" s="24" t="s">
        <v>38</v>
      </c>
    </row>
    <row r="137" spans="1:9" x14ac:dyDescent="0.25">
      <c r="C137" s="30"/>
      <c r="E137" s="32">
        <v>44785</v>
      </c>
      <c r="F137" s="24" t="s">
        <v>43</v>
      </c>
      <c r="G137" s="24" t="s">
        <v>16</v>
      </c>
      <c r="H137" s="48" t="e">
        <f>#REF!*0.96</f>
        <v>#REF!</v>
      </c>
    </row>
    <row r="138" spans="1:9" x14ac:dyDescent="0.25">
      <c r="B138" s="26" t="s">
        <v>21</v>
      </c>
      <c r="C138" s="29" t="e">
        <f>C136-C137</f>
        <v>#REF!</v>
      </c>
      <c r="E138" s="32">
        <v>44783</v>
      </c>
      <c r="F138" s="24" t="s">
        <v>115</v>
      </c>
      <c r="G138" s="24" t="s">
        <v>40</v>
      </c>
      <c r="H138" s="48" t="e">
        <f>#REF!*0.96</f>
        <v>#REF!</v>
      </c>
    </row>
    <row r="139" spans="1:9" x14ac:dyDescent="0.25">
      <c r="B139" t="s">
        <v>22</v>
      </c>
      <c r="C139" s="30">
        <f>C146</f>
        <v>0</v>
      </c>
      <c r="E139" s="32">
        <v>44799</v>
      </c>
      <c r="F139" s="24" t="s">
        <v>115</v>
      </c>
      <c r="G139" s="24" t="s">
        <v>116</v>
      </c>
      <c r="H139" s="48" t="e">
        <f>#REF!*0.96</f>
        <v>#REF!</v>
      </c>
    </row>
    <row r="140" spans="1:9" x14ac:dyDescent="0.25">
      <c r="B140" s="28" t="s">
        <v>34</v>
      </c>
      <c r="C140" s="31" t="e">
        <f>C138-C139</f>
        <v>#REF!</v>
      </c>
      <c r="E140" s="32">
        <v>44802</v>
      </c>
      <c r="F140" s="24" t="s">
        <v>115</v>
      </c>
      <c r="G140" s="24" t="s">
        <v>118</v>
      </c>
      <c r="H140" s="48" t="e">
        <f>#REF!*0.96</f>
        <v>#REF!</v>
      </c>
    </row>
    <row r="141" spans="1:9" x14ac:dyDescent="0.25">
      <c r="E141" s="32">
        <v>44757</v>
      </c>
      <c r="F141" s="24" t="s">
        <v>53</v>
      </c>
      <c r="G141" s="24" t="s">
        <v>42</v>
      </c>
      <c r="H141" s="48" t="e">
        <f>#REF!*0.96</f>
        <v>#REF!</v>
      </c>
    </row>
    <row r="142" spans="1:9" x14ac:dyDescent="0.25">
      <c r="B142" s="196" t="s">
        <v>22</v>
      </c>
      <c r="C142" s="197"/>
      <c r="E142" s="32"/>
      <c r="F142" s="24"/>
      <c r="G142" s="24"/>
      <c r="H142" s="48"/>
    </row>
    <row r="143" spans="1:9" x14ac:dyDescent="0.25">
      <c r="B143" s="24" t="s">
        <v>59</v>
      </c>
      <c r="C143" s="33"/>
      <c r="E143" s="32"/>
      <c r="F143" s="24"/>
      <c r="G143" s="24"/>
      <c r="H143" s="48" t="e">
        <f>#REF!*0.96</f>
        <v>#REF!</v>
      </c>
    </row>
    <row r="144" spans="1:9" x14ac:dyDescent="0.25">
      <c r="B144" s="24"/>
      <c r="C144" s="33"/>
      <c r="E144" s="190" t="s">
        <v>21</v>
      </c>
      <c r="F144" s="191"/>
      <c r="G144" s="192"/>
      <c r="H144" s="48" t="e">
        <f>SUM(H137:H143)</f>
        <v>#REF!</v>
      </c>
    </row>
    <row r="145" spans="1:9" x14ac:dyDescent="0.25">
      <c r="B145" s="24"/>
      <c r="C145" s="33"/>
      <c r="E145" s="36"/>
      <c r="F145" s="36"/>
      <c r="G145" s="36"/>
      <c r="H145" s="39"/>
    </row>
    <row r="146" spans="1:9" x14ac:dyDescent="0.25">
      <c r="B146" s="25" t="s">
        <v>33</v>
      </c>
      <c r="C146" s="35">
        <f>SUM(C143:C145)</f>
        <v>0</v>
      </c>
    </row>
    <row r="147" spans="1:9" x14ac:dyDescent="0.25">
      <c r="E147" t="s">
        <v>127</v>
      </c>
      <c r="G147" t="s">
        <v>95</v>
      </c>
    </row>
    <row r="148" spans="1:9" x14ac:dyDescent="0.25">
      <c r="A148" t="s">
        <v>126</v>
      </c>
      <c r="C148" s="60" t="s">
        <v>181</v>
      </c>
    </row>
    <row r="149" spans="1:9" x14ac:dyDescent="0.25">
      <c r="A149" t="s">
        <v>284</v>
      </c>
    </row>
    <row r="150" spans="1:9" x14ac:dyDescent="0.25">
      <c r="A150" s="93"/>
      <c r="B150" s="93"/>
      <c r="C150" s="93"/>
      <c r="D150" s="93"/>
      <c r="E150" s="93"/>
      <c r="F150" s="93"/>
      <c r="G150" s="93"/>
      <c r="H150" s="93"/>
      <c r="I150" s="93"/>
    </row>
    <row r="151" spans="1:9" x14ac:dyDescent="0.25">
      <c r="A151" s="41">
        <v>44834</v>
      </c>
    </row>
    <row r="152" spans="1:9" x14ac:dyDescent="0.25">
      <c r="B152" s="26" t="s">
        <v>2</v>
      </c>
      <c r="C152" s="29" t="e">
        <f>H160</f>
        <v>#REF!</v>
      </c>
      <c r="E152" s="24" t="s">
        <v>3</v>
      </c>
      <c r="F152" s="24" t="s">
        <v>36</v>
      </c>
      <c r="G152" s="24" t="s">
        <v>37</v>
      </c>
      <c r="H152" s="24" t="s">
        <v>38</v>
      </c>
    </row>
    <row r="153" spans="1:9" x14ac:dyDescent="0.25">
      <c r="C153" s="30"/>
      <c r="E153" s="32">
        <v>44758</v>
      </c>
      <c r="F153" s="24" t="s">
        <v>332</v>
      </c>
      <c r="G153" s="24" t="s">
        <v>333</v>
      </c>
      <c r="H153" s="48" t="e">
        <f>#REF!*0.96</f>
        <v>#REF!</v>
      </c>
    </row>
    <row r="154" spans="1:9" x14ac:dyDescent="0.25">
      <c r="B154" s="26" t="s">
        <v>21</v>
      </c>
      <c r="C154" s="29" t="e">
        <f>C152-C153</f>
        <v>#REF!</v>
      </c>
      <c r="E154" s="32">
        <v>44791</v>
      </c>
      <c r="F154" s="24" t="s">
        <v>43</v>
      </c>
      <c r="G154" s="24" t="s">
        <v>69</v>
      </c>
      <c r="H154" s="48" t="e">
        <f>#REF!*0.96</f>
        <v>#REF!</v>
      </c>
    </row>
    <row r="155" spans="1:9" x14ac:dyDescent="0.25">
      <c r="B155" t="s">
        <v>22</v>
      </c>
      <c r="C155" s="30">
        <f>C162</f>
        <v>600</v>
      </c>
      <c r="E155" s="32">
        <v>44790</v>
      </c>
      <c r="F155" s="24" t="s">
        <v>43</v>
      </c>
      <c r="G155" s="24" t="s">
        <v>112</v>
      </c>
      <c r="H155" s="48" t="e">
        <f>#REF!*0.96</f>
        <v>#REF!</v>
      </c>
    </row>
    <row r="156" spans="1:9" x14ac:dyDescent="0.25">
      <c r="B156" s="28" t="s">
        <v>34</v>
      </c>
      <c r="C156" s="31" t="e">
        <f>C154-C155</f>
        <v>#REF!</v>
      </c>
      <c r="E156" s="32">
        <v>44796</v>
      </c>
      <c r="F156" s="24" t="s">
        <v>43</v>
      </c>
      <c r="G156" s="24" t="s">
        <v>42</v>
      </c>
      <c r="H156" s="48" t="e">
        <f>#REF!*0.96</f>
        <v>#REF!</v>
      </c>
    </row>
    <row r="157" spans="1:9" x14ac:dyDescent="0.25">
      <c r="E157" s="32">
        <v>44798</v>
      </c>
      <c r="F157" s="24" t="s">
        <v>43</v>
      </c>
      <c r="G157" s="24" t="s">
        <v>112</v>
      </c>
      <c r="H157" s="48" t="e">
        <f>#REF!*0.96</f>
        <v>#REF!</v>
      </c>
    </row>
    <row r="158" spans="1:9" x14ac:dyDescent="0.25">
      <c r="B158" s="196" t="s">
        <v>22</v>
      </c>
      <c r="C158" s="197"/>
      <c r="E158" s="32">
        <v>44804</v>
      </c>
      <c r="F158" s="24" t="s">
        <v>43</v>
      </c>
      <c r="G158" s="24" t="s">
        <v>42</v>
      </c>
      <c r="H158" s="48" t="e">
        <f>#REF!*0.96</f>
        <v>#REF!</v>
      </c>
    </row>
    <row r="159" spans="1:9" x14ac:dyDescent="0.25">
      <c r="B159" s="24" t="s">
        <v>59</v>
      </c>
      <c r="C159" s="33">
        <v>500</v>
      </c>
      <c r="E159" s="32"/>
      <c r="F159" s="24"/>
      <c r="G159" s="24"/>
      <c r="H159" s="48" t="e">
        <f>#REF!*0.96</f>
        <v>#REF!</v>
      </c>
    </row>
    <row r="160" spans="1:9" x14ac:dyDescent="0.25">
      <c r="B160" s="24" t="s">
        <v>59</v>
      </c>
      <c r="C160" s="33">
        <v>100</v>
      </c>
      <c r="E160" s="190" t="s">
        <v>21</v>
      </c>
      <c r="F160" s="191"/>
      <c r="G160" s="192"/>
      <c r="H160" s="48" t="e">
        <f>SUM(H153:H159)</f>
        <v>#REF!</v>
      </c>
    </row>
    <row r="161" spans="1:8" x14ac:dyDescent="0.25">
      <c r="B161" s="24"/>
      <c r="C161" s="33"/>
      <c r="E161" s="36"/>
      <c r="F161" s="36"/>
      <c r="G161" s="36"/>
      <c r="H161" s="39"/>
    </row>
    <row r="162" spans="1:8" x14ac:dyDescent="0.25">
      <c r="B162" s="25" t="s">
        <v>33</v>
      </c>
      <c r="C162" s="35">
        <f>SUM(C159:C161)</f>
        <v>600</v>
      </c>
    </row>
    <row r="164" spans="1:8" x14ac:dyDescent="0.25">
      <c r="A164" t="s">
        <v>126</v>
      </c>
      <c r="C164" s="60" t="s">
        <v>181</v>
      </c>
      <c r="E164" t="s">
        <v>127</v>
      </c>
      <c r="F164" t="s">
        <v>95</v>
      </c>
    </row>
    <row r="165" spans="1:8" x14ac:dyDescent="0.25">
      <c r="A165" t="s">
        <v>191</v>
      </c>
    </row>
    <row r="166" spans="1:8" x14ac:dyDescent="0.25">
      <c r="A166" s="126"/>
      <c r="B166" s="126"/>
      <c r="C166" s="126"/>
      <c r="D166" s="126"/>
      <c r="E166" s="126"/>
      <c r="F166" s="126"/>
      <c r="G166" s="126"/>
      <c r="H166" s="126"/>
    </row>
    <row r="167" spans="1:8" x14ac:dyDescent="0.25">
      <c r="A167" s="41" t="s">
        <v>390</v>
      </c>
    </row>
    <row r="168" spans="1:8" x14ac:dyDescent="0.25">
      <c r="B168" s="26" t="s">
        <v>2</v>
      </c>
      <c r="C168" s="29" t="e">
        <f>H179</f>
        <v>#REF!</v>
      </c>
      <c r="E168" s="24" t="s">
        <v>3</v>
      </c>
      <c r="F168" s="24" t="s">
        <v>36</v>
      </c>
      <c r="G168" s="24" t="s">
        <v>37</v>
      </c>
      <c r="H168" s="24" t="s">
        <v>38</v>
      </c>
    </row>
    <row r="169" spans="1:8" x14ac:dyDescent="0.25">
      <c r="C169" s="30"/>
      <c r="E169" s="32">
        <v>44792</v>
      </c>
      <c r="F169" s="24" t="s">
        <v>54</v>
      </c>
      <c r="G169" s="24" t="s">
        <v>42</v>
      </c>
      <c r="H169" s="48" t="e">
        <f>#REF!*0.96</f>
        <v>#REF!</v>
      </c>
    </row>
    <row r="170" spans="1:8" x14ac:dyDescent="0.25">
      <c r="B170" s="26" t="s">
        <v>21</v>
      </c>
      <c r="C170" s="29" t="e">
        <f>C168-C169</f>
        <v>#REF!</v>
      </c>
      <c r="E170" s="32">
        <v>44813</v>
      </c>
      <c r="F170" s="24" t="s">
        <v>39</v>
      </c>
      <c r="G170" s="24" t="s">
        <v>119</v>
      </c>
      <c r="H170" s="48" t="e">
        <f>#REF!*0.96</f>
        <v>#REF!</v>
      </c>
    </row>
    <row r="171" spans="1:8" x14ac:dyDescent="0.25">
      <c r="B171" t="s">
        <v>22</v>
      </c>
      <c r="C171" s="30">
        <f>C179</f>
        <v>572</v>
      </c>
      <c r="E171" s="32">
        <v>44815</v>
      </c>
      <c r="F171" s="24" t="s">
        <v>39</v>
      </c>
      <c r="G171" s="24" t="s">
        <v>118</v>
      </c>
      <c r="H171" s="48" t="e">
        <f>#REF!*0.96</f>
        <v>#REF!</v>
      </c>
    </row>
    <row r="172" spans="1:8" x14ac:dyDescent="0.25">
      <c r="B172" s="28" t="s">
        <v>34</v>
      </c>
      <c r="C172" s="31" t="e">
        <f>C170-C171</f>
        <v>#REF!</v>
      </c>
      <c r="E172" s="32">
        <v>44806</v>
      </c>
      <c r="F172" s="24" t="s">
        <v>39</v>
      </c>
      <c r="G172" s="24" t="s">
        <v>119</v>
      </c>
      <c r="H172" s="48" t="e">
        <f>#REF!*0.96</f>
        <v>#REF!</v>
      </c>
    </row>
    <row r="173" spans="1:8" x14ac:dyDescent="0.25">
      <c r="E173" s="32">
        <v>44796</v>
      </c>
      <c r="F173" s="24" t="s">
        <v>54</v>
      </c>
      <c r="G173" s="24" t="s">
        <v>42</v>
      </c>
      <c r="H173" s="48" t="e">
        <f>#REF!*0.96</f>
        <v>#REF!</v>
      </c>
    </row>
    <row r="174" spans="1:8" x14ac:dyDescent="0.25">
      <c r="B174" s="196" t="s">
        <v>22</v>
      </c>
      <c r="C174" s="197"/>
      <c r="E174" s="32">
        <v>44810</v>
      </c>
      <c r="F174" s="24" t="s">
        <v>43</v>
      </c>
      <c r="G174" s="24" t="s">
        <v>80</v>
      </c>
      <c r="H174" s="48" t="e">
        <f>#REF!*0.96</f>
        <v>#REF!</v>
      </c>
    </row>
    <row r="175" spans="1:8" x14ac:dyDescent="0.25">
      <c r="B175" s="24" t="s">
        <v>354</v>
      </c>
      <c r="C175" s="33">
        <v>10</v>
      </c>
      <c r="E175" s="32">
        <v>44793</v>
      </c>
      <c r="F175" s="24" t="s">
        <v>53</v>
      </c>
      <c r="G175" s="24" t="s">
        <v>42</v>
      </c>
      <c r="H175" s="48" t="e">
        <f>#REF!*0.96</f>
        <v>#REF!</v>
      </c>
    </row>
    <row r="176" spans="1:8" x14ac:dyDescent="0.25">
      <c r="B176" s="24" t="s">
        <v>379</v>
      </c>
      <c r="C176" s="33">
        <v>50</v>
      </c>
      <c r="E176" s="32"/>
      <c r="F176" s="24"/>
      <c r="G176" s="24"/>
      <c r="H176" s="48"/>
    </row>
    <row r="177" spans="1:8" x14ac:dyDescent="0.25">
      <c r="B177" s="24" t="s">
        <v>378</v>
      </c>
      <c r="C177" s="33">
        <v>500</v>
      </c>
      <c r="E177" s="32"/>
      <c r="F177" s="24"/>
      <c r="G177" s="24"/>
      <c r="H177" s="48"/>
    </row>
    <row r="178" spans="1:8" x14ac:dyDescent="0.25">
      <c r="B178" s="24" t="s">
        <v>380</v>
      </c>
      <c r="C178" s="33">
        <v>12</v>
      </c>
      <c r="E178" s="32"/>
      <c r="F178" s="24"/>
      <c r="G178" s="24"/>
      <c r="H178" s="48"/>
    </row>
    <row r="179" spans="1:8" x14ac:dyDescent="0.25">
      <c r="B179" s="25" t="s">
        <v>33</v>
      </c>
      <c r="C179" s="35">
        <f>SUM(C175:C178)</f>
        <v>572</v>
      </c>
      <c r="E179" s="190" t="s">
        <v>21</v>
      </c>
      <c r="F179" s="191"/>
      <c r="G179" s="192"/>
      <c r="H179" s="48" t="e">
        <f>SUM(H169:H178)</f>
        <v>#REF!</v>
      </c>
    </row>
    <row r="180" spans="1:8" x14ac:dyDescent="0.25">
      <c r="E180" s="36"/>
      <c r="F180" s="36" t="s">
        <v>95</v>
      </c>
      <c r="G180" s="36"/>
      <c r="H180" s="39"/>
    </row>
    <row r="181" spans="1:8" x14ac:dyDescent="0.25">
      <c r="A181" t="s">
        <v>126</v>
      </c>
      <c r="C181" s="60" t="s">
        <v>181</v>
      </c>
      <c r="E181" t="s">
        <v>127</v>
      </c>
      <c r="F181" s="36"/>
      <c r="G181" s="36"/>
      <c r="H181" s="39"/>
    </row>
    <row r="182" spans="1:8" x14ac:dyDescent="0.25">
      <c r="A182" t="s">
        <v>393</v>
      </c>
    </row>
    <row r="183" spans="1:8" x14ac:dyDescent="0.25">
      <c r="A183" s="95"/>
      <c r="B183" s="95"/>
      <c r="C183" s="95"/>
      <c r="D183" s="95"/>
      <c r="E183" s="95"/>
      <c r="F183" s="95"/>
      <c r="G183" s="95"/>
      <c r="H183" s="95"/>
    </row>
    <row r="184" spans="1:8" x14ac:dyDescent="0.25">
      <c r="A184" s="41" t="s">
        <v>422</v>
      </c>
    </row>
    <row r="185" spans="1:8" x14ac:dyDescent="0.25">
      <c r="B185" s="26" t="s">
        <v>2</v>
      </c>
      <c r="C185" s="29" t="e">
        <f>H189</f>
        <v>#REF!</v>
      </c>
      <c r="E185" s="24" t="s">
        <v>3</v>
      </c>
      <c r="F185" s="24" t="s">
        <v>36</v>
      </c>
      <c r="G185" s="24" t="s">
        <v>37</v>
      </c>
      <c r="H185" s="24" t="s">
        <v>38</v>
      </c>
    </row>
    <row r="186" spans="1:8" x14ac:dyDescent="0.25">
      <c r="C186" s="30"/>
      <c r="E186" s="32">
        <v>44836</v>
      </c>
      <c r="F186" s="24" t="s">
        <v>43</v>
      </c>
      <c r="G186" s="24" t="s">
        <v>16</v>
      </c>
      <c r="H186" s="48" t="e">
        <f>#REF!*0.96</f>
        <v>#REF!</v>
      </c>
    </row>
    <row r="187" spans="1:8" x14ac:dyDescent="0.25">
      <c r="B187" s="26" t="s">
        <v>21</v>
      </c>
      <c r="C187" s="29" t="e">
        <f>C185-C186</f>
        <v>#REF!</v>
      </c>
      <c r="E187" s="32">
        <v>44841</v>
      </c>
      <c r="F187" s="24" t="s">
        <v>43</v>
      </c>
      <c r="G187" s="24" t="s">
        <v>16</v>
      </c>
      <c r="H187" s="48" t="e">
        <f>#REF!*0.96</f>
        <v>#REF!</v>
      </c>
    </row>
    <row r="188" spans="1:8" x14ac:dyDescent="0.25">
      <c r="B188" t="s">
        <v>22</v>
      </c>
      <c r="C188" s="30">
        <f>C196</f>
        <v>640.01</v>
      </c>
      <c r="E188" s="32">
        <v>44839</v>
      </c>
      <c r="F188" s="24" t="s">
        <v>43</v>
      </c>
      <c r="G188" s="24" t="s">
        <v>80</v>
      </c>
      <c r="H188" s="48" t="e">
        <f>#REF!*0.96</f>
        <v>#REF!</v>
      </c>
    </row>
    <row r="189" spans="1:8" x14ac:dyDescent="0.25">
      <c r="B189" s="28" t="s">
        <v>34</v>
      </c>
      <c r="C189" s="31" t="e">
        <f>C187-C188</f>
        <v>#REF!</v>
      </c>
      <c r="E189" s="190" t="s">
        <v>21</v>
      </c>
      <c r="F189" s="191"/>
      <c r="G189" s="192"/>
      <c r="H189" s="48" t="e">
        <f>SUM(H186:H188)</f>
        <v>#REF!</v>
      </c>
    </row>
    <row r="191" spans="1:8" x14ac:dyDescent="0.25">
      <c r="B191" s="196" t="s">
        <v>22</v>
      </c>
      <c r="C191" s="197"/>
    </row>
    <row r="192" spans="1:8" x14ac:dyDescent="0.25">
      <c r="B192" s="24" t="s">
        <v>59</v>
      </c>
      <c r="C192" s="33">
        <v>380</v>
      </c>
    </row>
    <row r="193" spans="1:8" x14ac:dyDescent="0.25">
      <c r="B193" s="24" t="s">
        <v>404</v>
      </c>
      <c r="C193" s="33">
        <v>71.34</v>
      </c>
    </row>
    <row r="194" spans="1:8" x14ac:dyDescent="0.25">
      <c r="B194" s="24" t="s">
        <v>413</v>
      </c>
      <c r="C194" s="33">
        <v>90</v>
      </c>
    </row>
    <row r="195" spans="1:8" x14ac:dyDescent="0.25">
      <c r="B195" s="24" t="s">
        <v>424</v>
      </c>
      <c r="C195" s="33">
        <v>98.67</v>
      </c>
      <c r="D195" t="s">
        <v>95</v>
      </c>
    </row>
    <row r="196" spans="1:8" x14ac:dyDescent="0.25">
      <c r="B196" s="25" t="s">
        <v>33</v>
      </c>
      <c r="C196" s="35">
        <f>SUM(C192:C195)</f>
        <v>640.01</v>
      </c>
    </row>
    <row r="197" spans="1:8" x14ac:dyDescent="0.25">
      <c r="A197" s="95"/>
      <c r="B197" s="95"/>
      <c r="C197" s="95"/>
      <c r="D197" s="95"/>
      <c r="E197" s="95"/>
      <c r="F197" s="95"/>
      <c r="G197" s="95"/>
      <c r="H197" s="95"/>
    </row>
    <row r="198" spans="1:8" x14ac:dyDescent="0.25">
      <c r="A198" s="41">
        <v>44879</v>
      </c>
    </row>
    <row r="199" spans="1:8" x14ac:dyDescent="0.25">
      <c r="B199" s="26" t="s">
        <v>2</v>
      </c>
      <c r="C199" s="29" t="e">
        <f>H203</f>
        <v>#REF!</v>
      </c>
      <c r="E199" s="24" t="s">
        <v>3</v>
      </c>
      <c r="F199" s="24" t="s">
        <v>36</v>
      </c>
      <c r="G199" s="24" t="s">
        <v>37</v>
      </c>
      <c r="H199" s="24" t="s">
        <v>38</v>
      </c>
    </row>
    <row r="200" spans="1:8" x14ac:dyDescent="0.25">
      <c r="C200" s="30"/>
      <c r="E200" s="32">
        <v>44846</v>
      </c>
      <c r="F200" s="24" t="s">
        <v>43</v>
      </c>
      <c r="G200" s="24" t="s">
        <v>18</v>
      </c>
      <c r="H200" s="48">
        <v>580</v>
      </c>
    </row>
    <row r="201" spans="1:8" x14ac:dyDescent="0.25">
      <c r="B201" s="26" t="s">
        <v>21</v>
      </c>
      <c r="C201" s="29" t="e">
        <f>C199-C200</f>
        <v>#REF!</v>
      </c>
      <c r="E201" s="32">
        <v>44855</v>
      </c>
      <c r="F201" s="24" t="s">
        <v>224</v>
      </c>
      <c r="G201" s="24" t="s">
        <v>455</v>
      </c>
      <c r="H201" s="48" t="e">
        <f>#REF!*0.96</f>
        <v>#REF!</v>
      </c>
    </row>
    <row r="202" spans="1:8" x14ac:dyDescent="0.25">
      <c r="B202" t="s">
        <v>22</v>
      </c>
      <c r="C202" s="30">
        <f>C210</f>
        <v>1132.01</v>
      </c>
      <c r="E202" s="32"/>
      <c r="F202" s="24"/>
      <c r="G202" s="24"/>
      <c r="H202" s="48"/>
    </row>
    <row r="203" spans="1:8" x14ac:dyDescent="0.25">
      <c r="B203" s="28" t="s">
        <v>34</v>
      </c>
      <c r="C203" s="31" t="e">
        <f>C201-C202</f>
        <v>#REF!</v>
      </c>
      <c r="E203" s="190" t="s">
        <v>21</v>
      </c>
      <c r="F203" s="191"/>
      <c r="G203" s="192"/>
      <c r="H203" s="48" t="e">
        <f>SUM(H200:H202)</f>
        <v>#REF!</v>
      </c>
    </row>
    <row r="205" spans="1:8" x14ac:dyDescent="0.25">
      <c r="B205" s="196" t="s">
        <v>22</v>
      </c>
      <c r="C205" s="197"/>
    </row>
    <row r="206" spans="1:8" x14ac:dyDescent="0.25">
      <c r="B206" s="24" t="s">
        <v>59</v>
      </c>
      <c r="C206" s="139">
        <v>16.010000000000002</v>
      </c>
    </row>
    <row r="207" spans="1:8" x14ac:dyDescent="0.25">
      <c r="B207" s="24" t="s">
        <v>59</v>
      </c>
      <c r="C207" s="33">
        <v>1000</v>
      </c>
    </row>
    <row r="208" spans="1:8" x14ac:dyDescent="0.25">
      <c r="B208" s="24" t="s">
        <v>453</v>
      </c>
      <c r="C208" s="33">
        <v>66</v>
      </c>
    </row>
    <row r="209" spans="1:14" x14ac:dyDescent="0.25">
      <c r="B209" s="24" t="s">
        <v>59</v>
      </c>
      <c r="C209" s="33">
        <v>50</v>
      </c>
    </row>
    <row r="210" spans="1:14" x14ac:dyDescent="0.25">
      <c r="B210" s="25" t="s">
        <v>33</v>
      </c>
      <c r="C210" s="35">
        <f>SUM(C206:C209)</f>
        <v>1132.01</v>
      </c>
    </row>
    <row r="211" spans="1:14" x14ac:dyDescent="0.25">
      <c r="A211" s="95"/>
      <c r="B211" s="95"/>
      <c r="C211" s="95"/>
      <c r="D211" s="95"/>
      <c r="E211" s="95"/>
      <c r="F211" s="95"/>
      <c r="G211" s="95"/>
      <c r="H211" s="95"/>
    </row>
    <row r="212" spans="1:14" x14ac:dyDescent="0.25">
      <c r="A212" s="41" t="s">
        <v>390</v>
      </c>
    </row>
    <row r="213" spans="1:14" x14ac:dyDescent="0.25">
      <c r="B213" s="26" t="s">
        <v>2</v>
      </c>
      <c r="C213" s="29" t="e">
        <f>H219</f>
        <v>#REF!</v>
      </c>
      <c r="E213" s="24" t="s">
        <v>3</v>
      </c>
      <c r="F213" s="24" t="s">
        <v>36</v>
      </c>
      <c r="G213" s="24" t="s">
        <v>37</v>
      </c>
      <c r="H213" s="24" t="s">
        <v>38</v>
      </c>
    </row>
    <row r="214" spans="1:14" x14ac:dyDescent="0.25">
      <c r="C214" s="30"/>
      <c r="E214" s="32">
        <v>44860</v>
      </c>
      <c r="F214" s="24" t="s">
        <v>43</v>
      </c>
      <c r="G214" s="24" t="s">
        <v>80</v>
      </c>
      <c r="H214" s="48" t="e">
        <f>#REF!*0.96</f>
        <v>#REF!</v>
      </c>
    </row>
    <row r="215" spans="1:14" x14ac:dyDescent="0.25">
      <c r="B215" s="26" t="s">
        <v>21</v>
      </c>
      <c r="C215" s="29" t="e">
        <f>C213-C214</f>
        <v>#REF!</v>
      </c>
      <c r="E215" s="32">
        <v>44838</v>
      </c>
      <c r="F215" s="24" t="s">
        <v>70</v>
      </c>
      <c r="G215" s="24" t="s">
        <v>69</v>
      </c>
      <c r="H215" s="48">
        <v>170</v>
      </c>
    </row>
    <row r="216" spans="1:14" x14ac:dyDescent="0.25">
      <c r="B216" t="s">
        <v>22</v>
      </c>
      <c r="C216" s="30">
        <f>C225</f>
        <v>1184.25</v>
      </c>
      <c r="E216" s="32">
        <v>44851</v>
      </c>
      <c r="F216" s="24" t="s">
        <v>311</v>
      </c>
      <c r="G216" s="24" t="s">
        <v>509</v>
      </c>
      <c r="H216" s="48" t="e">
        <f>#REF!*0.96</f>
        <v>#REF!</v>
      </c>
    </row>
    <row r="217" spans="1:14" x14ac:dyDescent="0.25">
      <c r="B217" s="28" t="s">
        <v>34</v>
      </c>
      <c r="C217" s="31" t="e">
        <f>C215-C216</f>
        <v>#REF!</v>
      </c>
      <c r="E217" s="32"/>
      <c r="F217" s="24" t="s">
        <v>53</v>
      </c>
      <c r="G217" s="24" t="s">
        <v>42</v>
      </c>
      <c r="H217" s="48" t="e">
        <f>#REF!*0.96</f>
        <v>#REF!</v>
      </c>
      <c r="N217" t="s">
        <v>506</v>
      </c>
    </row>
    <row r="218" spans="1:14" x14ac:dyDescent="0.25">
      <c r="E218" s="32">
        <v>44869</v>
      </c>
      <c r="F218" s="24" t="s">
        <v>43</v>
      </c>
      <c r="G218" s="24" t="s">
        <v>16</v>
      </c>
      <c r="H218" s="48" t="e">
        <f>#REF!*0.96</f>
        <v>#REF!</v>
      </c>
    </row>
    <row r="219" spans="1:14" x14ac:dyDescent="0.25">
      <c r="B219" s="196" t="s">
        <v>22</v>
      </c>
      <c r="C219" s="197"/>
      <c r="E219" s="190" t="s">
        <v>21</v>
      </c>
      <c r="F219" s="191"/>
      <c r="G219" s="192"/>
      <c r="H219" s="48" t="e">
        <f>SUM(H214:H218)</f>
        <v>#REF!</v>
      </c>
    </row>
    <row r="220" spans="1:14" x14ac:dyDescent="0.25">
      <c r="B220" s="24" t="s">
        <v>470</v>
      </c>
      <c r="C220" s="33">
        <v>6.41</v>
      </c>
      <c r="E220" s="36"/>
      <c r="F220" s="36" t="s">
        <v>95</v>
      </c>
      <c r="G220" s="36"/>
      <c r="H220" s="39"/>
    </row>
    <row r="221" spans="1:14" x14ac:dyDescent="0.25">
      <c r="B221" s="24" t="s">
        <v>471</v>
      </c>
      <c r="C221" s="33">
        <v>900</v>
      </c>
      <c r="E221" t="s">
        <v>127</v>
      </c>
      <c r="F221" s="36"/>
      <c r="G221" s="36"/>
      <c r="H221" s="39"/>
    </row>
    <row r="222" spans="1:14" x14ac:dyDescent="0.25">
      <c r="B222" s="24" t="s">
        <v>489</v>
      </c>
      <c r="C222" s="33">
        <v>50</v>
      </c>
    </row>
    <row r="223" spans="1:14" x14ac:dyDescent="0.25">
      <c r="B223" s="24" t="s">
        <v>507</v>
      </c>
      <c r="C223" s="33">
        <v>17.84</v>
      </c>
      <c r="E223" s="23"/>
      <c r="F223" s="23"/>
      <c r="G223" s="23"/>
      <c r="H223" s="23"/>
    </row>
    <row r="224" spans="1:14" x14ac:dyDescent="0.25">
      <c r="B224" s="24" t="s">
        <v>490</v>
      </c>
      <c r="C224" s="33">
        <v>210</v>
      </c>
      <c r="E224" s="23"/>
      <c r="F224" s="23"/>
      <c r="G224" s="23"/>
      <c r="H224" s="23"/>
    </row>
    <row r="225" spans="1:8" x14ac:dyDescent="0.25">
      <c r="B225" s="25" t="s">
        <v>33</v>
      </c>
      <c r="C225" s="35">
        <f>SUM(C220:C224)</f>
        <v>1184.25</v>
      </c>
      <c r="E225" s="23"/>
      <c r="F225" s="23"/>
      <c r="G225" s="23"/>
      <c r="H225" s="23"/>
    </row>
    <row r="227" spans="1:8" x14ac:dyDescent="0.25">
      <c r="A227" t="s">
        <v>126</v>
      </c>
      <c r="C227" s="60" t="s">
        <v>181</v>
      </c>
    </row>
    <row r="229" spans="1:8" x14ac:dyDescent="0.25">
      <c r="A229" s="95" t="s">
        <v>83</v>
      </c>
      <c r="B229" s="95"/>
      <c r="C229" s="95"/>
      <c r="D229" s="95"/>
      <c r="E229" s="95"/>
      <c r="F229" s="95"/>
      <c r="G229" s="95"/>
      <c r="H229" s="95"/>
    </row>
    <row r="230" spans="1:8" x14ac:dyDescent="0.25">
      <c r="A230" s="41" t="s">
        <v>530</v>
      </c>
    </row>
    <row r="231" spans="1:8" x14ac:dyDescent="0.25">
      <c r="B231" s="26" t="s">
        <v>2</v>
      </c>
      <c r="C231" s="29" t="e">
        <f>H237</f>
        <v>#REF!</v>
      </c>
      <c r="E231" s="24" t="s">
        <v>3</v>
      </c>
      <c r="F231" s="24" t="s">
        <v>36</v>
      </c>
      <c r="G231" s="24" t="s">
        <v>37</v>
      </c>
      <c r="H231" s="24" t="s">
        <v>38</v>
      </c>
    </row>
    <row r="232" spans="1:8" x14ac:dyDescent="0.25">
      <c r="C232" s="30"/>
      <c r="E232" s="32">
        <v>44848</v>
      </c>
      <c r="F232" s="24" t="s">
        <v>54</v>
      </c>
      <c r="G232" s="24" t="s">
        <v>42</v>
      </c>
      <c r="H232" s="48" t="e">
        <f>#REF!*0.96</f>
        <v>#REF!</v>
      </c>
    </row>
    <row r="233" spans="1:8" x14ac:dyDescent="0.25">
      <c r="B233" s="26" t="s">
        <v>21</v>
      </c>
      <c r="C233" s="29" t="e">
        <f>C231-C232</f>
        <v>#REF!</v>
      </c>
      <c r="E233" s="32">
        <v>44875</v>
      </c>
      <c r="F233" s="24" t="s">
        <v>39</v>
      </c>
      <c r="G233" s="24" t="s">
        <v>119</v>
      </c>
      <c r="H233" s="48" t="e">
        <f>#REF!*0.96</f>
        <v>#REF!</v>
      </c>
    </row>
    <row r="234" spans="1:8" x14ac:dyDescent="0.25">
      <c r="B234" t="s">
        <v>22</v>
      </c>
      <c r="C234" s="30">
        <f>C243</f>
        <v>915.45</v>
      </c>
      <c r="E234" s="32">
        <v>44885</v>
      </c>
      <c r="F234" s="24" t="s">
        <v>39</v>
      </c>
      <c r="G234" s="24" t="s">
        <v>119</v>
      </c>
      <c r="H234" s="48" t="e">
        <f>#REF!*0.96</f>
        <v>#REF!</v>
      </c>
    </row>
    <row r="235" spans="1:8" x14ac:dyDescent="0.25">
      <c r="B235" s="28" t="s">
        <v>34</v>
      </c>
      <c r="C235" s="31" t="e">
        <f>C233-C234</f>
        <v>#REF!</v>
      </c>
      <c r="E235" s="32">
        <v>44874</v>
      </c>
      <c r="F235" s="24" t="s">
        <v>43</v>
      </c>
      <c r="G235" s="24" t="s">
        <v>112</v>
      </c>
      <c r="H235" s="48" t="e">
        <f>#REF!*0.96</f>
        <v>#REF!</v>
      </c>
    </row>
    <row r="236" spans="1:8" x14ac:dyDescent="0.25">
      <c r="E236" s="32">
        <v>44876</v>
      </c>
      <c r="F236" s="24" t="s">
        <v>43</v>
      </c>
      <c r="G236" s="24" t="s">
        <v>16</v>
      </c>
      <c r="H236" s="48" t="e">
        <f>#REF!*0.96</f>
        <v>#REF!</v>
      </c>
    </row>
    <row r="237" spans="1:8" x14ac:dyDescent="0.25">
      <c r="B237" s="196" t="s">
        <v>22</v>
      </c>
      <c r="C237" s="197"/>
      <c r="E237" s="190" t="s">
        <v>21</v>
      </c>
      <c r="F237" s="191"/>
      <c r="G237" s="192"/>
      <c r="H237" s="48" t="e">
        <f>SUM(H232:H236)</f>
        <v>#REF!</v>
      </c>
    </row>
    <row r="238" spans="1:8" x14ac:dyDescent="0.25">
      <c r="B238" s="24" t="s">
        <v>64</v>
      </c>
      <c r="C238" s="33">
        <v>265.45</v>
      </c>
      <c r="E238" s="36"/>
      <c r="F238" s="36"/>
      <c r="G238" s="36"/>
      <c r="H238" s="39"/>
    </row>
    <row r="239" spans="1:8" x14ac:dyDescent="0.25">
      <c r="B239" s="24" t="s">
        <v>64</v>
      </c>
      <c r="C239" s="33">
        <v>600</v>
      </c>
      <c r="E239" t="s">
        <v>127</v>
      </c>
      <c r="F239" s="36"/>
      <c r="G239" s="36"/>
      <c r="H239" s="39"/>
    </row>
    <row r="240" spans="1:8" x14ac:dyDescent="0.25">
      <c r="B240" s="24" t="s">
        <v>520</v>
      </c>
      <c r="C240" s="33">
        <v>50</v>
      </c>
    </row>
    <row r="241" spans="1:17" x14ac:dyDescent="0.25">
      <c r="B241" s="24"/>
      <c r="C241" s="33"/>
      <c r="E241" s="23"/>
      <c r="F241" s="23"/>
      <c r="G241" s="23"/>
      <c r="H241" s="23"/>
    </row>
    <row r="242" spans="1:17" x14ac:dyDescent="0.25">
      <c r="B242" s="24"/>
      <c r="C242" s="33"/>
      <c r="E242" s="23"/>
      <c r="F242" s="23"/>
      <c r="G242" s="23"/>
      <c r="H242" s="23"/>
    </row>
    <row r="243" spans="1:17" x14ac:dyDescent="0.25">
      <c r="B243" s="25" t="s">
        <v>33</v>
      </c>
      <c r="C243" s="35">
        <f>SUM(C238:C242)</f>
        <v>915.45</v>
      </c>
      <c r="E243" s="23"/>
      <c r="F243" s="23"/>
      <c r="G243" s="23"/>
      <c r="H243" s="23"/>
    </row>
    <row r="244" spans="1:17" ht="28.5" x14ac:dyDescent="0.45">
      <c r="E244" s="217" t="s">
        <v>95</v>
      </c>
      <c r="F244" s="202"/>
      <c r="G244" s="202"/>
    </row>
    <row r="245" spans="1:17" x14ac:dyDescent="0.25">
      <c r="A245" t="s">
        <v>126</v>
      </c>
      <c r="C245" s="60" t="s">
        <v>181</v>
      </c>
    </row>
    <row r="246" spans="1:17" x14ac:dyDescent="0.25">
      <c r="A246" s="95"/>
      <c r="B246" s="95"/>
      <c r="C246" s="95"/>
      <c r="D246" s="95"/>
      <c r="E246" s="95"/>
      <c r="F246" s="95"/>
      <c r="G246" s="95"/>
      <c r="H246" s="95"/>
    </row>
    <row r="247" spans="1:17" x14ac:dyDescent="0.25">
      <c r="A247" s="41" t="s">
        <v>660</v>
      </c>
    </row>
    <row r="248" spans="1:17" x14ac:dyDescent="0.25">
      <c r="B248" s="26" t="s">
        <v>2</v>
      </c>
      <c r="C248" s="29">
        <f>H259</f>
        <v>2460</v>
      </c>
      <c r="E248" s="24" t="s">
        <v>3</v>
      </c>
      <c r="F248" s="24" t="s">
        <v>36</v>
      </c>
      <c r="G248" s="24" t="s">
        <v>37</v>
      </c>
      <c r="H248" s="24" t="s">
        <v>38</v>
      </c>
      <c r="L248" s="146" t="s">
        <v>3</v>
      </c>
      <c r="M248" s="146" t="s">
        <v>602</v>
      </c>
      <c r="N248" s="146" t="s">
        <v>38</v>
      </c>
      <c r="O248" s="146" t="s">
        <v>603</v>
      </c>
      <c r="P248" s="146" t="s">
        <v>21</v>
      </c>
      <c r="Q248" s="24"/>
    </row>
    <row r="249" spans="1:17" x14ac:dyDescent="0.25">
      <c r="C249" s="30"/>
      <c r="E249" s="32">
        <v>44847</v>
      </c>
      <c r="F249" s="24" t="s">
        <v>165</v>
      </c>
      <c r="G249" s="24" t="s">
        <v>586</v>
      </c>
      <c r="H249" s="48">
        <v>270</v>
      </c>
      <c r="L249" s="24"/>
      <c r="M249" s="24"/>
      <c r="N249" s="24"/>
      <c r="O249" s="24"/>
      <c r="P249" s="24"/>
      <c r="Q249" s="24"/>
    </row>
    <row r="250" spans="1:17" x14ac:dyDescent="0.25">
      <c r="B250" s="26" t="s">
        <v>21</v>
      </c>
      <c r="C250" s="29">
        <f>C248-C249</f>
        <v>2460</v>
      </c>
      <c r="E250" s="32">
        <v>44882</v>
      </c>
      <c r="F250" s="24" t="s">
        <v>504</v>
      </c>
      <c r="G250" s="24" t="s">
        <v>586</v>
      </c>
      <c r="H250" s="48">
        <v>110</v>
      </c>
      <c r="L250" s="24"/>
      <c r="M250" s="24"/>
      <c r="N250" s="24"/>
      <c r="O250" s="24"/>
      <c r="P250" s="24"/>
      <c r="Q250" s="24"/>
    </row>
    <row r="251" spans="1:17" x14ac:dyDescent="0.25">
      <c r="B251" t="s">
        <v>22</v>
      </c>
      <c r="C251" s="30">
        <f>C260</f>
        <v>1281</v>
      </c>
      <c r="E251" s="32">
        <v>44854</v>
      </c>
      <c r="F251" s="24" t="s">
        <v>70</v>
      </c>
      <c r="G251" s="24" t="s">
        <v>16</v>
      </c>
      <c r="H251" s="48">
        <v>190</v>
      </c>
      <c r="L251" s="24"/>
      <c r="M251" s="24"/>
      <c r="N251" s="24"/>
      <c r="O251" s="24"/>
      <c r="P251" s="24"/>
      <c r="Q251" s="24"/>
    </row>
    <row r="252" spans="1:17" x14ac:dyDescent="0.25">
      <c r="B252" s="28" t="s">
        <v>34</v>
      </c>
      <c r="C252" s="31">
        <f>C250-C251</f>
        <v>1179</v>
      </c>
      <c r="E252" s="32">
        <v>44861</v>
      </c>
      <c r="F252" s="24" t="s">
        <v>70</v>
      </c>
      <c r="G252" s="24" t="s">
        <v>434</v>
      </c>
      <c r="H252" s="48">
        <v>380</v>
      </c>
      <c r="L252" s="24"/>
      <c r="M252" s="24"/>
      <c r="N252" s="24"/>
      <c r="O252" s="24"/>
      <c r="P252" s="24"/>
      <c r="Q252" s="24"/>
    </row>
    <row r="253" spans="1:17" x14ac:dyDescent="0.25">
      <c r="E253" s="32">
        <v>44863</v>
      </c>
      <c r="F253" s="24" t="s">
        <v>70</v>
      </c>
      <c r="G253" s="24" t="s">
        <v>69</v>
      </c>
      <c r="H253" s="48">
        <v>170</v>
      </c>
      <c r="L253" s="24"/>
      <c r="M253" s="24"/>
      <c r="N253" s="24"/>
      <c r="O253" s="24"/>
      <c r="P253" s="24"/>
      <c r="Q253" s="24"/>
    </row>
    <row r="254" spans="1:17" x14ac:dyDescent="0.25">
      <c r="B254" s="196" t="s">
        <v>22</v>
      </c>
      <c r="C254" s="197"/>
      <c r="E254" s="32">
        <v>44864</v>
      </c>
      <c r="F254" s="24" t="s">
        <v>70</v>
      </c>
      <c r="G254" s="24" t="s">
        <v>69</v>
      </c>
      <c r="H254" s="48">
        <v>170</v>
      </c>
      <c r="L254" s="24"/>
      <c r="M254" s="24"/>
      <c r="N254" s="24"/>
      <c r="O254" s="24"/>
      <c r="P254" s="24"/>
      <c r="Q254" s="24"/>
    </row>
    <row r="255" spans="1:17" x14ac:dyDescent="0.25">
      <c r="B255" s="24" t="s">
        <v>59</v>
      </c>
      <c r="C255" s="33">
        <v>781</v>
      </c>
      <c r="E255" s="32">
        <v>44888</v>
      </c>
      <c r="F255" s="24" t="s">
        <v>652</v>
      </c>
      <c r="G255" s="24" t="s">
        <v>486</v>
      </c>
      <c r="H255" s="48">
        <v>220</v>
      </c>
      <c r="L255" s="24"/>
      <c r="M255" s="24"/>
      <c r="N255" s="24"/>
      <c r="O255" s="24"/>
      <c r="P255" s="24"/>
      <c r="Q255" s="24"/>
    </row>
    <row r="256" spans="1:17" x14ac:dyDescent="0.25">
      <c r="B256" s="24" t="s">
        <v>576</v>
      </c>
      <c r="C256" s="33">
        <v>140</v>
      </c>
      <c r="E256" s="32">
        <v>44889</v>
      </c>
      <c r="F256" s="24" t="s">
        <v>652</v>
      </c>
      <c r="G256" s="24" t="s">
        <v>129</v>
      </c>
      <c r="H256" s="48">
        <v>200</v>
      </c>
      <c r="L256" s="24"/>
      <c r="M256" s="24"/>
      <c r="N256" s="24"/>
      <c r="O256" s="24"/>
      <c r="P256" s="24"/>
      <c r="Q256" s="24"/>
    </row>
    <row r="257" spans="1:18" x14ac:dyDescent="0.25">
      <c r="B257" s="24" t="s">
        <v>59</v>
      </c>
      <c r="C257" s="33">
        <v>200</v>
      </c>
      <c r="E257" s="32">
        <v>44895</v>
      </c>
      <c r="F257" s="24" t="s">
        <v>652</v>
      </c>
      <c r="G257" s="24" t="s">
        <v>372</v>
      </c>
      <c r="H257" s="48">
        <v>580</v>
      </c>
      <c r="L257" s="24"/>
      <c r="M257" s="24"/>
      <c r="N257" s="24"/>
      <c r="O257" s="24"/>
      <c r="P257" s="24"/>
      <c r="Q257" s="24"/>
    </row>
    <row r="258" spans="1:18" x14ac:dyDescent="0.25">
      <c r="B258" s="24" t="s">
        <v>624</v>
      </c>
      <c r="C258" s="33">
        <v>60</v>
      </c>
      <c r="E258" s="32">
        <v>44889</v>
      </c>
      <c r="F258" s="24" t="s">
        <v>70</v>
      </c>
      <c r="G258" s="24" t="s">
        <v>136</v>
      </c>
      <c r="H258" s="48">
        <v>170</v>
      </c>
      <c r="L258" s="24"/>
      <c r="M258" s="24"/>
      <c r="N258" s="24"/>
      <c r="O258" s="24"/>
      <c r="P258" s="24"/>
      <c r="Q258" s="24"/>
    </row>
    <row r="259" spans="1:18" x14ac:dyDescent="0.25">
      <c r="B259" s="24" t="s">
        <v>659</v>
      </c>
      <c r="C259" s="33">
        <v>100</v>
      </c>
      <c r="E259" s="190" t="s">
        <v>21</v>
      </c>
      <c r="F259" s="191"/>
      <c r="G259" s="192"/>
      <c r="H259" s="158">
        <f>SUM(H249:H258)</f>
        <v>2460</v>
      </c>
      <c r="L259" s="24"/>
      <c r="M259" s="24"/>
      <c r="N259" s="24"/>
      <c r="O259" s="24"/>
      <c r="P259" s="24"/>
      <c r="Q259" s="24"/>
    </row>
    <row r="260" spans="1:18" x14ac:dyDescent="0.25">
      <c r="B260" s="25" t="s">
        <v>33</v>
      </c>
      <c r="C260" s="35">
        <f>SUM(C255:C259)</f>
        <v>1281</v>
      </c>
      <c r="E260" s="36"/>
      <c r="F260" s="36"/>
      <c r="G260" s="36"/>
      <c r="H260" s="39"/>
      <c r="L260" s="24"/>
      <c r="M260" s="24"/>
      <c r="N260" s="24"/>
      <c r="O260" s="24"/>
      <c r="P260" s="24"/>
      <c r="Q260" s="24"/>
    </row>
    <row r="261" spans="1:18" x14ac:dyDescent="0.25">
      <c r="E261" t="s">
        <v>127</v>
      </c>
      <c r="F261" s="36"/>
      <c r="G261" s="36"/>
      <c r="H261" s="39"/>
      <c r="L261" s="24"/>
      <c r="M261" s="24"/>
      <c r="N261" s="24"/>
      <c r="O261" s="24"/>
      <c r="P261" s="24"/>
      <c r="Q261" s="24"/>
    </row>
    <row r="262" spans="1:18" ht="61.5" x14ac:dyDescent="0.9">
      <c r="A262" t="s">
        <v>126</v>
      </c>
      <c r="C262" s="60" t="s">
        <v>181</v>
      </c>
      <c r="E262" s="156" t="s">
        <v>95</v>
      </c>
      <c r="L262" s="24"/>
      <c r="M262" s="24"/>
      <c r="N262" s="24"/>
      <c r="O262" s="24"/>
      <c r="P262" s="24"/>
      <c r="Q262" s="24"/>
    </row>
    <row r="263" spans="1:18" x14ac:dyDescent="0.25">
      <c r="E263" s="23"/>
      <c r="F263" s="23"/>
      <c r="G263" s="23"/>
      <c r="H263" s="23"/>
      <c r="L263" s="24"/>
      <c r="M263" s="24"/>
      <c r="N263" s="24"/>
      <c r="O263" s="24"/>
      <c r="P263" s="24"/>
      <c r="Q263" s="24"/>
    </row>
    <row r="264" spans="1:18" x14ac:dyDescent="0.25">
      <c r="E264" s="23"/>
      <c r="F264" s="23"/>
      <c r="G264" s="23"/>
      <c r="H264" s="23"/>
      <c r="L264" s="24"/>
      <c r="M264" s="24"/>
      <c r="N264" s="24"/>
      <c r="O264" s="24"/>
      <c r="P264" s="24"/>
      <c r="Q264" s="24"/>
    </row>
    <row r="265" spans="1:18" x14ac:dyDescent="0.25">
      <c r="E265" s="23"/>
      <c r="F265" s="23"/>
      <c r="G265" s="23"/>
      <c r="H265" s="23"/>
      <c r="L265" s="24"/>
      <c r="M265" s="24"/>
      <c r="N265" s="24"/>
      <c r="O265" s="24"/>
      <c r="P265" s="24"/>
      <c r="Q265" s="24"/>
    </row>
    <row r="269" spans="1:18" x14ac:dyDescent="0.25">
      <c r="A269" s="155"/>
      <c r="B269" s="155"/>
      <c r="C269" s="155"/>
      <c r="D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</row>
    <row r="270" spans="1:18" x14ac:dyDescent="0.25">
      <c r="E270" s="155"/>
      <c r="F270" s="155"/>
      <c r="G270" s="155"/>
      <c r="H270" s="155"/>
    </row>
    <row r="273" spans="1:17" ht="27" x14ac:dyDescent="0.35">
      <c r="F273" s="195" t="s">
        <v>125</v>
      </c>
      <c r="G273" s="195"/>
      <c r="L273" s="214" t="s">
        <v>611</v>
      </c>
      <c r="M273" s="214"/>
      <c r="N273" s="214"/>
      <c r="O273" s="214"/>
      <c r="P273" s="214"/>
    </row>
    <row r="274" spans="1:17" x14ac:dyDescent="0.25">
      <c r="A274" s="108" t="s">
        <v>592</v>
      </c>
      <c r="F274" s="195"/>
      <c r="G274" s="195"/>
      <c r="L274" s="146" t="s">
        <v>3</v>
      </c>
      <c r="M274" s="146" t="s">
        <v>602</v>
      </c>
      <c r="N274" s="146" t="s">
        <v>38</v>
      </c>
      <c r="O274" s="146" t="s">
        <v>603</v>
      </c>
      <c r="P274" s="146" t="s">
        <v>21</v>
      </c>
      <c r="Q274" s="24"/>
    </row>
    <row r="275" spans="1:17" x14ac:dyDescent="0.25">
      <c r="B275" s="26" t="s">
        <v>2</v>
      </c>
      <c r="C275" s="29">
        <f>H282</f>
        <v>0</v>
      </c>
      <c r="L275" s="143">
        <v>44925</v>
      </c>
      <c r="M275" s="24" t="s">
        <v>693</v>
      </c>
      <c r="N275" s="24">
        <v>100</v>
      </c>
      <c r="O275" s="24"/>
      <c r="P275" s="24">
        <v>100</v>
      </c>
      <c r="Q275" s="24"/>
    </row>
    <row r="276" spans="1:17" x14ac:dyDescent="0.25">
      <c r="C276" s="30"/>
      <c r="E276" s="25" t="s">
        <v>3</v>
      </c>
      <c r="F276" s="25" t="s">
        <v>36</v>
      </c>
      <c r="G276" s="25" t="s">
        <v>37</v>
      </c>
      <c r="H276" s="25" t="s">
        <v>38</v>
      </c>
      <c r="L276" s="24"/>
      <c r="M276" s="24"/>
      <c r="N276" s="24"/>
      <c r="O276" s="24"/>
      <c r="P276" s="24"/>
      <c r="Q276" s="24"/>
    </row>
    <row r="277" spans="1:17" x14ac:dyDescent="0.25">
      <c r="B277" s="26" t="s">
        <v>618</v>
      </c>
      <c r="C277" s="29">
        <f>H282</f>
        <v>0</v>
      </c>
      <c r="E277" s="32"/>
      <c r="F277" s="24"/>
      <c r="G277" s="24"/>
      <c r="H277" s="48"/>
      <c r="L277" s="24"/>
      <c r="M277" s="24"/>
      <c r="N277" s="24"/>
      <c r="O277" s="24"/>
      <c r="P277" s="24"/>
      <c r="Q277" s="24"/>
    </row>
    <row r="278" spans="1:17" x14ac:dyDescent="0.25">
      <c r="B278" s="26" t="s">
        <v>22</v>
      </c>
      <c r="C278" s="30">
        <f>C298</f>
        <v>100</v>
      </c>
      <c r="E278" s="32"/>
      <c r="F278" s="24"/>
      <c r="G278" s="24"/>
      <c r="H278" s="48"/>
      <c r="L278" s="24"/>
      <c r="M278" s="24"/>
      <c r="N278" s="24"/>
      <c r="O278" s="24"/>
      <c r="P278" s="24"/>
      <c r="Q278" s="24"/>
    </row>
    <row r="279" spans="1:17" x14ac:dyDescent="0.25">
      <c r="C279" s="30"/>
      <c r="E279" s="32"/>
      <c r="F279" s="24"/>
      <c r="G279" s="24"/>
      <c r="H279" s="48"/>
      <c r="L279" s="24"/>
      <c r="M279" s="24"/>
      <c r="N279" s="24"/>
      <c r="O279" s="24"/>
      <c r="P279" s="24"/>
      <c r="Q279" s="24"/>
    </row>
    <row r="280" spans="1:17" x14ac:dyDescent="0.25">
      <c r="B280" s="28" t="s">
        <v>34</v>
      </c>
      <c r="C280" s="31">
        <f>C277-C278</f>
        <v>-100</v>
      </c>
      <c r="E280" s="32"/>
      <c r="F280" s="24"/>
      <c r="G280" s="24"/>
      <c r="H280" s="48"/>
      <c r="L280" s="24"/>
      <c r="M280" s="24"/>
      <c r="N280" s="24"/>
      <c r="O280" s="24"/>
      <c r="P280" s="24"/>
      <c r="Q280" s="24"/>
    </row>
    <row r="281" spans="1:17" x14ac:dyDescent="0.25">
      <c r="B281" s="42"/>
      <c r="C281" s="127"/>
      <c r="E281" s="32"/>
      <c r="F281" s="190"/>
      <c r="G281" s="192"/>
      <c r="H281" s="48"/>
      <c r="L281" s="24"/>
      <c r="M281" s="24"/>
      <c r="N281" s="24"/>
      <c r="O281" s="24"/>
      <c r="P281" s="24"/>
      <c r="Q281" s="24"/>
    </row>
    <row r="282" spans="1:17" x14ac:dyDescent="0.25">
      <c r="B282" s="42"/>
      <c r="C282" s="43"/>
      <c r="E282" s="190" t="s">
        <v>21</v>
      </c>
      <c r="F282" s="191"/>
      <c r="G282" s="192"/>
      <c r="H282" s="48">
        <f>SUM(H277:H281)</f>
        <v>0</v>
      </c>
      <c r="L282" s="24"/>
      <c r="M282" s="24"/>
      <c r="N282" s="24"/>
      <c r="O282" s="24"/>
      <c r="P282" s="24"/>
      <c r="Q282" s="24"/>
    </row>
    <row r="283" spans="1:17" x14ac:dyDescent="0.25">
      <c r="B283" s="42"/>
      <c r="C283" s="43"/>
      <c r="L283" s="24"/>
      <c r="M283" s="24"/>
      <c r="N283" s="24"/>
      <c r="O283" s="24"/>
      <c r="P283" s="24"/>
      <c r="Q283" s="24"/>
    </row>
    <row r="284" spans="1:17" x14ac:dyDescent="0.25">
      <c r="B284" s="196" t="s">
        <v>22</v>
      </c>
      <c r="C284" s="197"/>
      <c r="L284" s="24"/>
      <c r="M284" s="24"/>
      <c r="N284" s="24"/>
      <c r="O284" s="24"/>
      <c r="P284" s="24"/>
      <c r="Q284" s="24"/>
    </row>
    <row r="285" spans="1:17" x14ac:dyDescent="0.25">
      <c r="B285" s="152" t="s">
        <v>604</v>
      </c>
      <c r="C285" s="57"/>
      <c r="L285" s="24"/>
      <c r="M285" s="24"/>
      <c r="N285" s="24"/>
      <c r="O285" s="24"/>
      <c r="P285" s="24"/>
      <c r="Q285" s="24"/>
    </row>
    <row r="286" spans="1:17" x14ac:dyDescent="0.25">
      <c r="B286" s="153" t="s">
        <v>605</v>
      </c>
      <c r="C286" s="57">
        <f>P291</f>
        <v>100</v>
      </c>
      <c r="L286" s="24"/>
      <c r="M286" s="24"/>
      <c r="N286" s="24"/>
      <c r="O286" s="24"/>
      <c r="P286" s="24"/>
      <c r="Q286" s="24"/>
    </row>
    <row r="287" spans="1:17" x14ac:dyDescent="0.25">
      <c r="B287" s="153" t="s">
        <v>606</v>
      </c>
      <c r="C287" s="57"/>
      <c r="D287" s="23"/>
      <c r="L287" s="24"/>
      <c r="M287" s="24"/>
      <c r="N287" s="24"/>
      <c r="O287" s="24"/>
      <c r="P287" s="24"/>
      <c r="Q287" s="24"/>
    </row>
    <row r="288" spans="1:17" x14ac:dyDescent="0.25">
      <c r="B288" s="153" t="s">
        <v>366</v>
      </c>
      <c r="C288" s="51"/>
      <c r="D288" s="23"/>
      <c r="L288" s="24"/>
      <c r="M288" s="24"/>
      <c r="N288" s="24"/>
      <c r="O288" s="24"/>
      <c r="P288" s="24"/>
      <c r="Q288" s="24"/>
    </row>
    <row r="289" spans="2:17" x14ac:dyDescent="0.25">
      <c r="B289" s="153" t="s">
        <v>30</v>
      </c>
      <c r="C289" s="97"/>
      <c r="D289" s="23"/>
      <c r="L289" s="24"/>
      <c r="M289" s="24"/>
      <c r="N289" s="24"/>
      <c r="O289" s="24"/>
      <c r="P289" s="24"/>
      <c r="Q289" s="24"/>
    </row>
    <row r="290" spans="2:17" x14ac:dyDescent="0.25">
      <c r="B290" s="153" t="s">
        <v>608</v>
      </c>
      <c r="C290" s="97"/>
      <c r="D290" s="23"/>
      <c r="L290" s="24"/>
      <c r="M290" s="24"/>
      <c r="N290" s="24"/>
      <c r="O290" s="24"/>
      <c r="P290" s="24"/>
      <c r="Q290" s="24"/>
    </row>
    <row r="291" spans="2:17" x14ac:dyDescent="0.25">
      <c r="B291" s="154" t="s">
        <v>610</v>
      </c>
      <c r="C291" s="97"/>
      <c r="D291" s="23"/>
      <c r="L291" s="151" t="s">
        <v>21</v>
      </c>
      <c r="M291" s="130"/>
      <c r="N291" s="130"/>
      <c r="O291" s="130"/>
      <c r="P291" s="24">
        <f>SUM(P275:P290)</f>
        <v>100</v>
      </c>
      <c r="Q291" s="24"/>
    </row>
    <row r="292" spans="2:17" x14ac:dyDescent="0.25">
      <c r="B292" s="51"/>
      <c r="C292" s="97"/>
      <c r="E292" s="198"/>
      <c r="F292" s="198"/>
      <c r="G292" s="198"/>
    </row>
    <row r="293" spans="2:17" x14ac:dyDescent="0.25">
      <c r="B293" s="51"/>
      <c r="C293" s="97"/>
    </row>
    <row r="294" spans="2:17" x14ac:dyDescent="0.25">
      <c r="B294" s="51"/>
      <c r="C294" s="97"/>
    </row>
    <row r="295" spans="2:17" x14ac:dyDescent="0.25">
      <c r="B295" s="51"/>
      <c r="C295" s="97"/>
    </row>
    <row r="296" spans="2:17" x14ac:dyDescent="0.25">
      <c r="B296" s="51"/>
      <c r="C296" s="97"/>
    </row>
    <row r="297" spans="2:17" x14ac:dyDescent="0.25">
      <c r="B297" s="91"/>
      <c r="C297" s="97"/>
    </row>
    <row r="298" spans="2:17" x14ac:dyDescent="0.25">
      <c r="B298" s="72" t="s">
        <v>33</v>
      </c>
      <c r="C298" s="73">
        <f>SUM(C285:C297)</f>
        <v>100</v>
      </c>
    </row>
  </sheetData>
  <mergeCells count="41">
    <mergeCell ref="E292:G292"/>
    <mergeCell ref="L273:P273"/>
    <mergeCell ref="F281:G281"/>
    <mergeCell ref="E282:G282"/>
    <mergeCell ref="B284:C284"/>
    <mergeCell ref="F273:G274"/>
    <mergeCell ref="E7:G7"/>
    <mergeCell ref="E26:G26"/>
    <mergeCell ref="B21:C21"/>
    <mergeCell ref="B37:C37"/>
    <mergeCell ref="E111:G111"/>
    <mergeCell ref="B96:C96"/>
    <mergeCell ref="E97:G97"/>
    <mergeCell ref="B110:C110"/>
    <mergeCell ref="E41:G41"/>
    <mergeCell ref="B79:C79"/>
    <mergeCell ref="E84:G84"/>
    <mergeCell ref="B61:C61"/>
    <mergeCell ref="B8:C8"/>
    <mergeCell ref="B254:C254"/>
    <mergeCell ref="E259:G259"/>
    <mergeCell ref="B219:C219"/>
    <mergeCell ref="E219:G219"/>
    <mergeCell ref="E203:G203"/>
    <mergeCell ref="B205:C205"/>
    <mergeCell ref="B237:C237"/>
    <mergeCell ref="E237:G237"/>
    <mergeCell ref="E244:G244"/>
    <mergeCell ref="B174:C174"/>
    <mergeCell ref="E179:G179"/>
    <mergeCell ref="E66:G66"/>
    <mergeCell ref="B49:C49"/>
    <mergeCell ref="B191:C191"/>
    <mergeCell ref="E189:G189"/>
    <mergeCell ref="B158:C158"/>
    <mergeCell ref="E160:G160"/>
    <mergeCell ref="B142:C142"/>
    <mergeCell ref="E144:G144"/>
    <mergeCell ref="B126:C126"/>
    <mergeCell ref="E127:G127"/>
    <mergeCell ref="E52:G52"/>
  </mergeCells>
  <pageMargins left="0.7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9"/>
  <sheetViews>
    <sheetView topLeftCell="A2" workbookViewId="0">
      <selection activeCell="C16" sqref="C16"/>
    </sheetView>
  </sheetViews>
  <sheetFormatPr baseColWidth="10" defaultRowHeight="15" x14ac:dyDescent="0.25"/>
  <cols>
    <col min="2" max="2" width="21.85546875" customWidth="1"/>
  </cols>
  <sheetData>
    <row r="1" spans="1:9" x14ac:dyDescent="0.25">
      <c r="A1" s="41">
        <v>44921</v>
      </c>
    </row>
    <row r="2" spans="1:9" x14ac:dyDescent="0.25">
      <c r="B2" s="26" t="s">
        <v>2</v>
      </c>
      <c r="C2" s="29">
        <f>I12</f>
        <v>90</v>
      </c>
      <c r="E2" s="25" t="s">
        <v>3</v>
      </c>
      <c r="F2" s="25" t="s">
        <v>36</v>
      </c>
      <c r="G2" s="25" t="s">
        <v>7</v>
      </c>
      <c r="H2" s="25" t="s">
        <v>37</v>
      </c>
      <c r="I2" s="25" t="s">
        <v>38</v>
      </c>
    </row>
    <row r="3" spans="1:9" x14ac:dyDescent="0.25">
      <c r="C3" s="30"/>
      <c r="E3" s="32">
        <v>44849</v>
      </c>
      <c r="F3" s="24" t="s">
        <v>70</v>
      </c>
      <c r="G3" s="24" t="s">
        <v>622</v>
      </c>
      <c r="H3" s="24" t="s">
        <v>69</v>
      </c>
      <c r="I3" s="48">
        <v>10</v>
      </c>
    </row>
    <row r="4" spans="1:9" x14ac:dyDescent="0.25">
      <c r="B4" s="26" t="s">
        <v>21</v>
      </c>
      <c r="C4" s="29">
        <f>C2-C3</f>
        <v>90</v>
      </c>
      <c r="E4" s="32">
        <v>44849</v>
      </c>
      <c r="F4" s="24" t="s">
        <v>70</v>
      </c>
      <c r="G4" s="24" t="s">
        <v>553</v>
      </c>
      <c r="H4" s="24" t="s">
        <v>69</v>
      </c>
      <c r="I4" s="48">
        <v>10</v>
      </c>
    </row>
    <row r="5" spans="1:9" x14ac:dyDescent="0.25">
      <c r="B5" t="s">
        <v>22</v>
      </c>
      <c r="C5" s="30">
        <f>C14</f>
        <v>0</v>
      </c>
      <c r="E5" s="32">
        <v>44852</v>
      </c>
      <c r="F5" s="24" t="s">
        <v>70</v>
      </c>
      <c r="G5" s="24" t="s">
        <v>551</v>
      </c>
      <c r="H5" s="24" t="s">
        <v>69</v>
      </c>
      <c r="I5" s="48">
        <v>10</v>
      </c>
    </row>
    <row r="6" spans="1:9" x14ac:dyDescent="0.25">
      <c r="B6" s="28" t="s">
        <v>34</v>
      </c>
      <c r="C6" s="31">
        <f>C4-C5</f>
        <v>90</v>
      </c>
      <c r="E6" s="32">
        <v>44853</v>
      </c>
      <c r="F6" s="24" t="s">
        <v>70</v>
      </c>
      <c r="G6" s="24" t="s">
        <v>552</v>
      </c>
      <c r="H6" s="24" t="s">
        <v>69</v>
      </c>
      <c r="I6" s="48">
        <v>10</v>
      </c>
    </row>
    <row r="7" spans="1:9" x14ac:dyDescent="0.25">
      <c r="E7" s="32">
        <v>44856</v>
      </c>
      <c r="F7" s="24" t="s">
        <v>70</v>
      </c>
      <c r="G7" s="24" t="s">
        <v>622</v>
      </c>
      <c r="H7" s="24" t="s">
        <v>69</v>
      </c>
      <c r="I7" s="48">
        <v>10</v>
      </c>
    </row>
    <row r="8" spans="1:9" x14ac:dyDescent="0.25">
      <c r="B8" s="196" t="s">
        <v>22</v>
      </c>
      <c r="C8" s="197"/>
      <c r="E8" s="32">
        <v>44859</v>
      </c>
      <c r="F8" s="24" t="s">
        <v>70</v>
      </c>
      <c r="G8" s="24" t="s">
        <v>552</v>
      </c>
      <c r="H8" s="24" t="s">
        <v>69</v>
      </c>
      <c r="I8" s="48">
        <v>10</v>
      </c>
    </row>
    <row r="9" spans="1:9" x14ac:dyDescent="0.25">
      <c r="B9" s="24"/>
      <c r="C9" s="33"/>
      <c r="E9" s="32">
        <v>44860</v>
      </c>
      <c r="F9" s="24" t="s">
        <v>70</v>
      </c>
      <c r="G9" s="24" t="s">
        <v>551</v>
      </c>
      <c r="H9" s="24" t="s">
        <v>69</v>
      </c>
      <c r="I9" s="48">
        <v>10</v>
      </c>
    </row>
    <row r="10" spans="1:9" x14ac:dyDescent="0.25">
      <c r="B10" s="24"/>
      <c r="C10" s="33"/>
      <c r="E10" s="32">
        <v>44863</v>
      </c>
      <c r="F10" s="24" t="s">
        <v>70</v>
      </c>
      <c r="G10" s="24" t="s">
        <v>628</v>
      </c>
      <c r="H10" s="24" t="s">
        <v>69</v>
      </c>
      <c r="I10" s="48">
        <v>10</v>
      </c>
    </row>
    <row r="11" spans="1:9" x14ac:dyDescent="0.25">
      <c r="B11" s="24"/>
      <c r="C11" s="33"/>
      <c r="E11" s="32">
        <v>44896</v>
      </c>
      <c r="F11" s="24" t="s">
        <v>70</v>
      </c>
      <c r="G11" s="24" t="s">
        <v>551</v>
      </c>
      <c r="H11" s="24" t="s">
        <v>69</v>
      </c>
      <c r="I11" s="48">
        <v>10</v>
      </c>
    </row>
    <row r="12" spans="1:9" x14ac:dyDescent="0.25">
      <c r="B12" s="24"/>
      <c r="C12" s="33"/>
      <c r="E12" s="190" t="s">
        <v>21</v>
      </c>
      <c r="F12" s="191"/>
      <c r="G12" s="191"/>
      <c r="H12" s="192"/>
      <c r="I12" s="158">
        <f>SUM(I3:I11)</f>
        <v>90</v>
      </c>
    </row>
    <row r="13" spans="1:9" x14ac:dyDescent="0.25">
      <c r="B13" s="24"/>
      <c r="C13" s="33"/>
      <c r="E13" s="36"/>
      <c r="F13" s="36"/>
      <c r="G13" s="36"/>
      <c r="H13" s="36"/>
      <c r="I13" s="39"/>
    </row>
    <row r="14" spans="1:9" x14ac:dyDescent="0.25">
      <c r="B14" s="25" t="s">
        <v>33</v>
      </c>
      <c r="C14" s="35">
        <f>SUM(C9:C13)</f>
        <v>0</v>
      </c>
      <c r="E14" t="s">
        <v>127</v>
      </c>
      <c r="F14" s="36"/>
      <c r="G14" s="36"/>
      <c r="H14" s="36"/>
      <c r="I14" s="39"/>
    </row>
    <row r="15" spans="1:9" x14ac:dyDescent="0.25">
      <c r="E15" s="218" t="s">
        <v>336</v>
      </c>
      <c r="F15" s="218"/>
      <c r="G15" s="218"/>
      <c r="H15" s="218"/>
      <c r="I15" s="218"/>
    </row>
    <row r="16" spans="1:9" ht="23.25" x14ac:dyDescent="0.25">
      <c r="A16" t="s">
        <v>126</v>
      </c>
      <c r="C16" s="168" t="s">
        <v>148</v>
      </c>
      <c r="E16" s="218"/>
      <c r="F16" s="218"/>
      <c r="G16" s="218"/>
      <c r="H16" s="218"/>
      <c r="I16" s="218"/>
    </row>
    <row r="17" spans="5:9" x14ac:dyDescent="0.25">
      <c r="E17" s="218"/>
      <c r="F17" s="218"/>
      <c r="G17" s="218"/>
      <c r="H17" s="218"/>
      <c r="I17" s="218"/>
    </row>
    <row r="18" spans="5:9" x14ac:dyDescent="0.25">
      <c r="E18" s="218"/>
      <c r="F18" s="218"/>
      <c r="G18" s="218"/>
      <c r="H18" s="218"/>
      <c r="I18" s="218"/>
    </row>
    <row r="19" spans="5:9" x14ac:dyDescent="0.25">
      <c r="E19" s="218"/>
      <c r="F19" s="218"/>
      <c r="G19" s="218"/>
      <c r="H19" s="218"/>
      <c r="I19" s="218"/>
    </row>
  </sheetData>
  <mergeCells count="3">
    <mergeCell ref="B8:C8"/>
    <mergeCell ref="E12:H12"/>
    <mergeCell ref="E15:I1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PATRICIO ABRIL</vt:lpstr>
      <vt:lpstr>JUAN GBP</vt:lpstr>
      <vt:lpstr>CRISTIAN ABRIL</vt:lpstr>
      <vt:lpstr>JAIME ABRIL</vt:lpstr>
      <vt:lpstr>STALIN ABRIL</vt:lpstr>
      <vt:lpstr>MILTON ABRIL</vt:lpstr>
      <vt:lpstr>MARCELO ABRIL</vt:lpstr>
      <vt:lpstr>FRANKLIN ABRIL</vt:lpstr>
      <vt:lpstr>PAGO ESTIVAS</vt:lpstr>
      <vt:lpstr>OFICINA MAN</vt:lpstr>
      <vt:lpstr>MAELO ABRIL</vt:lpstr>
      <vt:lpstr>MENSUALES EMPLEADOS </vt:lpstr>
      <vt:lpstr>JARAMILLO</vt:lpstr>
      <vt:lpstr>lotez julio</vt:lpstr>
      <vt:lpstr>COMBUSTIBLES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2022-12-28T03:07:45Z</cp:lastPrinted>
  <dcterms:created xsi:type="dcterms:W3CDTF">2022-06-20T18:20:32Z</dcterms:created>
  <dcterms:modified xsi:type="dcterms:W3CDTF">2023-08-09T21:29:41Z</dcterms:modified>
</cp:coreProperties>
</file>