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1" i="2" l="1"/>
  <c r="C914" i="9" l="1"/>
  <c r="C1022" i="4"/>
  <c r="C1017" i="6" l="1"/>
  <c r="C1015" i="26"/>
  <c r="C988" i="13"/>
  <c r="Y894" i="22"/>
  <c r="C1048" i="3"/>
  <c r="C1042" i="1"/>
  <c r="Q1058" i="3"/>
  <c r="Q1029" i="4"/>
  <c r="Q1026" i="6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C13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Y300" i="11"/>
  <c r="Y319" i="11" s="1"/>
  <c r="Y296" i="11" s="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300" i="11" l="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36" i="11" l="1"/>
  <c r="Y469" i="7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679" i="11" l="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X721" i="11" l="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C654" i="2"/>
  <c r="C670" i="2" s="1"/>
  <c r="C649" i="2" s="1"/>
  <c r="Y759" i="7"/>
  <c r="C808" i="7" s="1"/>
  <c r="C827" i="7" s="1"/>
  <c r="C803" i="7" s="1"/>
  <c r="C804" i="7" s="1"/>
  <c r="B808" i="7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608" i="2" l="1"/>
  <c r="C645" i="2"/>
  <c r="C648" i="2" s="1"/>
  <c r="C650" i="2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650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695" i="2" l="1"/>
  <c r="C714" i="2" s="1"/>
  <c r="C691" i="2" s="1"/>
  <c r="X651" i="2"/>
  <c r="C687" i="2"/>
  <c r="C690" i="2" s="1"/>
  <c r="C692" i="2" s="1"/>
  <c r="X695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Y739" i="6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0" i="2" l="1"/>
  <c r="Y733" i="2" s="1"/>
  <c r="Y735" i="2" s="1"/>
  <c r="B737" i="2"/>
  <c r="X739" i="2"/>
  <c r="X852" i="8"/>
  <c r="Y897" i="7"/>
  <c r="C941" i="7" s="1"/>
  <c r="C944" i="7" s="1"/>
  <c r="Y789" i="6"/>
  <c r="X790" i="6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783" i="2" l="1"/>
  <c r="C802" i="2" s="1"/>
  <c r="C779" i="2" s="1"/>
  <c r="X736" i="2"/>
  <c r="C775" i="2"/>
  <c r="C778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B559" i="1" l="1"/>
  <c r="C559" i="1"/>
  <c r="C571" i="1" s="1"/>
  <c r="C555" i="1" s="1"/>
  <c r="Y949" i="7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C556" i="1" l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C1094" i="11"/>
  <c r="C1113" i="11" s="1"/>
  <c r="C1089" i="11" s="1"/>
  <c r="C1090" i="11" s="1"/>
  <c r="X1046" i="11"/>
  <c r="B1094" i="11"/>
  <c r="Y551" i="1" l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1094" i="11"/>
  <c r="Y1113" i="11" s="1"/>
  <c r="Y1089" i="11" s="1"/>
  <c r="B1092" i="11"/>
  <c r="Y1085" i="11"/>
  <c r="Y1088" i="11" s="1"/>
  <c r="X1094" i="11"/>
  <c r="Y556" i="1" l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B879" i="6"/>
  <c r="X881" i="6"/>
  <c r="Y881" i="6"/>
  <c r="Y900" i="6" s="1"/>
  <c r="Y877" i="6" s="1"/>
  <c r="Y873" i="6"/>
  <c r="Y876" i="6" s="1"/>
  <c r="X557" i="1"/>
  <c r="Y1090" i="11"/>
  <c r="X1091" i="11" s="1"/>
  <c r="B595" i="1" l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Y940" i="1" s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291" i="3"/>
  <c r="C331" i="3" s="1"/>
  <c r="C334" i="3" s="1"/>
  <c r="Y980" i="1" l="1"/>
  <c r="Y983" i="1" s="1"/>
  <c r="X988" i="1"/>
  <c r="Y988" i="1"/>
  <c r="Y1007" i="1" s="1"/>
  <c r="Y984" i="1" s="1"/>
  <c r="Y985" i="1" s="1"/>
  <c r="X292" i="3"/>
  <c r="C340" i="3"/>
  <c r="C359" i="3" s="1"/>
  <c r="C335" i="3" s="1"/>
  <c r="C336" i="3" s="1"/>
  <c r="B340" i="3"/>
  <c r="X986" i="1" l="1"/>
  <c r="C1025" i="1"/>
  <c r="C1028" i="1" s="1"/>
  <c r="C1034" i="1"/>
  <c r="C1053" i="1" s="1"/>
  <c r="C1029" i="1" s="1"/>
  <c r="B1034" i="1"/>
  <c r="B338" i="3"/>
  <c r="Y340" i="3"/>
  <c r="Y354" i="3" s="1"/>
  <c r="Y335" i="3" s="1"/>
  <c r="X340" i="3"/>
  <c r="Y331" i="3"/>
  <c r="C1030" i="1" l="1"/>
  <c r="B1032" i="1" s="1"/>
  <c r="X1034" i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/>
  <c r="B904" i="3" s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<sst xmlns="http://schemas.openxmlformats.org/spreadsheetml/2006/main" count="34570" uniqueCount="1803">
  <si>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</si>
  <si>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</si>
  <si>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</si>
  <si>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</si>
  <si>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</si>
  <si>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</si>
  <si>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</si>
  <si>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</si>
  <si>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</si>
  <si>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</si>
  <si>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</si>
  <si>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</si>
  <si>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</si>
  <si>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</si>
  <si>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</si>
  <si>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</si>
  <si>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</si>
  <si>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</si>
  <si>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</si>
  <si>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</si>
  <si>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</si>
  <si>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</si>
  <si>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</si>
  <si>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</si>
  <si>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</si>
  <si>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</si>
  <si>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</si>
  <si>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</si>
  <si>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</si>
  <si>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</si>
  <si>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</si>
  <si>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</si>
  <si>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</si>
  <si>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</si>
  <si>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</si>
  <si>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</si>
  <si>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</si>
  <si>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</si>
  <si>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</si>
  <si>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</si>
  <si>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</si>
  <si>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</si>
  <si>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</si>
  <si>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</si>
  <si>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</si>
  <si>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</si>
  <si>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</si>
  <si>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</si>
  <si>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</si>
  <si>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</si>
  <si>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</si>
  <si>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</si>
  <si>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</si>
  <si>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</si>
  <si>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</si>
  <si>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</si>
  <si>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</si>
  <si>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</si>
  <si>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</si>
  <si>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</si>
  <si>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</si>
  <si>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</si>
  <si>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</si>
  <si>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</si>
  <si>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</si>
  <si>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</si>
  <si>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</si>
  <si>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</si>
  <si>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</si>
  <si>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</si>
  <si>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</si>
  <si>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</si>
  <si>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</si>
  <si>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</si>
  <si>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</si>
  <si>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</si>
  <si>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</si>
  <si>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</si>
  <si>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</si>
  <si>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</si>
  <si>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</si>
  <si>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</si>
  <si>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</si>
  <si>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</si>
  <si>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</si>
  <si>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</si>
  <si>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</si>
  <si>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</si>
  <si>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</si>
  <si>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</si>
  <si>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</si>
  <si>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</si>
  <si>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</si>
  <si>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</si>
  <si>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</si>
  <si>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</si>
  <si>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</si>
  <si>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</si>
  <si>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</si>
  <si>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</si>
  <si>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</si>
  <si>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</si>
  <si>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</si>
  <si>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</si>
  <si>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</si>
  <si>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</si>
  <si>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</si>
  <si>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</si>
  <si>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</si>
  <si>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</si>
  <si>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</si>
  <si>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</si>
  <si>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</si>
  <si>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</si>
  <si>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</si>
  <si>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</si>
  <si>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</si>
  <si>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</si>
  <si>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</si>
  <si>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</si>
  <si>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</si>
  <si>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</si>
  <si>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</si>
  <si>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</si>
  <si>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</si>
  <si>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</si>
  <si>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</si>
  <si>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</si>
  <si>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</si>
  <si>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</si>
  <si>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</si>
  <si>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</si>
  <si>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</si>
  <si>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</si>
  <si>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</si>
  <si>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</si>
  <si>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</si>
  <si>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</si>
  <si>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</si>
  <si>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</si>
  <si>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</si>
  <si>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</si>
  <si>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</si>
  <si>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</si>
  <si>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</si>
  <si>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</si>
  <si>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</si>
  <si>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</si>
  <si>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</si>
  <si>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</si>
  <si>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</si>
  <si>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</si>
  <si>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</si>
  <si>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</si>
  <si>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</si>
  <si>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</si>
  <si>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</si>
  <si>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</si>
  <si>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</si>
  <si>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</si>
  <si>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</si>
  <si>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</si>
  <si>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</si>
  <si>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</si>
  <si>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</si>
  <si>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Adelanto por viaje de yupi</t>
  </si>
  <si>
    <t>PAB</t>
  </si>
  <si>
    <t>GBP</t>
  </si>
  <si>
    <t>cola</t>
  </si>
  <si>
    <t xml:space="preserve">cola </t>
  </si>
  <si>
    <t>diciembre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</si>
  <si>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</si>
  <si>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</si>
  <si>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</si>
  <si>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</si>
  <si>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</si>
  <si>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</si>
  <si>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</si>
  <si>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</si>
  <si>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</si>
  <si>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</si>
  <si>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</si>
  <si>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</si>
  <si>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</si>
  <si>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</si>
  <si>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</si>
  <si>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</si>
  <si>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</si>
  <si>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</si>
  <si>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</si>
  <si>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</si>
  <si>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</si>
  <si>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</si>
  <si>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</si>
  <si>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</si>
  <si>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</si>
  <si>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</si>
  <si>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</si>
  <si>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</si>
  <si>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</si>
  <si>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</si>
  <si>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</si>
  <si>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</si>
  <si>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</si>
  <si>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</si>
  <si>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</si>
  <si>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</si>
  <si>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</si>
  <si>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</si>
  <si>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</si>
  <si>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</si>
  <si>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</si>
  <si>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</si>
  <si>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</si>
  <si>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</si>
  <si>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</si>
  <si>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</si>
  <si>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</si>
  <si>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</si>
  <si>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</si>
  <si>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</si>
  <si>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</si>
  <si>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</si>
  <si>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</si>
  <si>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</si>
  <si>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</si>
  <si>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</si>
  <si>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</si>
  <si>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</si>
  <si>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</si>
  <si>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</si>
  <si>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unilever</t>
  </si>
  <si>
    <t>quala</t>
  </si>
  <si>
    <t>Quala</t>
  </si>
  <si>
    <t xml:space="preserve">Jaime Abril </t>
  </si>
  <si>
    <t xml:space="preserve">MILTON ABRIL </t>
  </si>
  <si>
    <t xml:space="preserve">pago letra Cristian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</si>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</sst>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17" sqref="C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81</v>
      </c>
      <c r="F8" s="227"/>
      <c r="G8" s="227"/>
      <c r="H8" s="227"/>
      <c r="V8" s="17"/>
      <c r="X8" s="23" t="s">
        <v>32</v>
      </c>
      <c r="Y8" s="20">
        <f>IF(B8="PAGADO",0,C13)</f>
        <v>-2144</v>
      </c>
      <c r="AA8" s="227" t="s">
        <v>60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2144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2240.92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-2144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-2240.92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2144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301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2144</v>
      </c>
      <c r="V35" s="17"/>
      <c r="X35" s="15" t="s">
        <v>18</v>
      </c>
      <c r="Y35" s="16">
        <f>SUM(Y16:Y34)</f>
        <v>2240.92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-2240.92</v>
      </c>
      <c r="E53" s="227" t="s">
        <v>60</v>
      </c>
      <c r="F53" s="227"/>
      <c r="G53" s="227"/>
      <c r="H53" s="227"/>
      <c r="V53" s="17"/>
      <c r="X53" s="23" t="s">
        <v>32</v>
      </c>
      <c r="Y53" s="20">
        <f>IF(B53="PAGADO",0,C58)</f>
        <v>-1785.92</v>
      </c>
      <c r="AA53" s="227" t="s">
        <v>81</v>
      </c>
      <c r="AB53" s="227"/>
      <c r="AC53" s="227"/>
      <c r="AD53" s="2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186</v>
      </c>
      <c r="G55" s="3"/>
      <c r="H55" s="5">
        <v>580</v>
      </c>
      <c r="N55" s="25">
        <v>44944</v>
      </c>
      <c r="O55" s="3" t="s">
        <v>210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302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2390.92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1785.92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-1785.92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-1785.92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2240.92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1785.92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2390.92</v>
      </c>
      <c r="D81" t="s">
        <v>22</v>
      </c>
      <c r="E81" t="s">
        <v>21</v>
      </c>
      <c r="V81" s="17"/>
      <c r="X81" s="15" t="s">
        <v>18</v>
      </c>
      <c r="Y81" s="16">
        <f>SUM(Y62:Y80)</f>
        <v>1785.92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358</v>
      </c>
      <c r="C106" s="20">
        <f>IF(X53="PAGADO",0,Y58)</f>
        <v>-1785.92</v>
      </c>
      <c r="E106" s="227" t="s">
        <v>81</v>
      </c>
      <c r="F106" s="227"/>
      <c r="G106" s="227"/>
      <c r="H106" s="227"/>
      <c r="V106" s="17"/>
      <c r="X106" s="23" t="s">
        <v>32</v>
      </c>
      <c r="Y106" s="20">
        <f>IF(B106="PAGADO",0,C111)</f>
        <v>-1785.92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1785.92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1785.92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-1785.92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-1785.92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1785.92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1785.92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1785.92</v>
      </c>
      <c r="V133" s="17"/>
      <c r="X133" s="15" t="s">
        <v>18</v>
      </c>
      <c r="Y133" s="16">
        <f>SUM(Y114:Y132)</f>
        <v>1785.92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-1785.92</v>
      </c>
      <c r="E151" s="227" t="s">
        <v>81</v>
      </c>
      <c r="F151" s="227"/>
      <c r="G151" s="227"/>
      <c r="H151" s="227"/>
      <c r="V151" s="17"/>
      <c r="X151" s="23" t="s">
        <v>32</v>
      </c>
      <c r="Y151" s="20">
        <f>IF(B151="PAGADO",0,C156)</f>
        <v>-1785.92</v>
      </c>
      <c r="AA151" s="227" t="s">
        <v>81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359</v>
      </c>
      <c r="AC153" s="3" t="s">
        <v>360</v>
      </c>
      <c r="AD153" s="5">
        <v>52.92</v>
      </c>
      <c r="AJ153" s="25">
        <v>44974</v>
      </c>
      <c r="AK153" s="3" t="s">
        <v>338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1785.92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1935.92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-1785.92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-1883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NO PAGAR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1785.92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1785.92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1785.92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1935.92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-1883</v>
      </c>
      <c r="E200" s="227" t="s">
        <v>81</v>
      </c>
      <c r="F200" s="227"/>
      <c r="G200" s="227"/>
      <c r="H200" s="227"/>
      <c r="V200" s="17"/>
      <c r="X200" s="23" t="s">
        <v>32</v>
      </c>
      <c r="Y200" s="20">
        <f>IF(B200="PAGADO",0,C205)</f>
        <v>-2679.44</v>
      </c>
      <c r="AA200" s="227" t="s">
        <v>81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370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2679.44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2775.39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-2679.44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-2775.39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1883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2679.44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425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2679.44</v>
      </c>
      <c r="V227" s="17"/>
      <c r="X227" s="15" t="s">
        <v>18</v>
      </c>
      <c r="Y227" s="16">
        <f>SUM(Y208:Y226)</f>
        <v>2775.39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-2679.44</v>
      </c>
      <c r="E245" s="227" t="s">
        <v>20</v>
      </c>
      <c r="F245" s="227"/>
      <c r="G245" s="227"/>
      <c r="H245" s="227"/>
      <c r="V245" s="17"/>
      <c r="X245" s="23" t="s">
        <v>32</v>
      </c>
      <c r="Y245" s="20">
        <f>IF(B245="PAGADO",0,C250)</f>
        <v>-2775.39</v>
      </c>
      <c r="AA245" s="227" t="s">
        <v>20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2775.39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2775.39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-2775.39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-2775.39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NO PAGAR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2775.39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2775.39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2775.39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2775.39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-2775.39</v>
      </c>
      <c r="E292" s="227" t="s">
        <v>574</v>
      </c>
      <c r="F292" s="227"/>
      <c r="G292" s="227"/>
      <c r="H292" s="227"/>
      <c r="V292" s="17"/>
      <c r="X292" s="23" t="s">
        <v>32</v>
      </c>
      <c r="Y292" s="20">
        <f>IF(B292="PAGADO",0,C297)</f>
        <v>-2775.39</v>
      </c>
      <c r="AA292" s="227" t="s">
        <v>81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614</v>
      </c>
      <c r="AC294" s="3"/>
      <c r="AD294" s="5">
        <v>1000</v>
      </c>
      <c r="AJ294" s="25">
        <v>45027</v>
      </c>
      <c r="AK294" s="3" t="s">
        <v>106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2775.39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4871.3399999999992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-2775.39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-3871.3399999999992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2775.39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2775.39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613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2775.39</v>
      </c>
      <c r="V319" s="17"/>
      <c r="X319" s="15" t="s">
        <v>18</v>
      </c>
      <c r="Y319" s="16">
        <f>SUM(Y300:Y318)</f>
        <v>4871.3399999999992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-2775.39</v>
      </c>
      <c r="E337" s="227" t="s">
        <v>81</v>
      </c>
      <c r="F337" s="227"/>
      <c r="G337" s="227"/>
      <c r="H337" s="227"/>
      <c r="V337" s="17"/>
      <c r="X337" s="23" t="s">
        <v>32</v>
      </c>
      <c r="Y337" s="20">
        <f>IF(B1130="PAGADO",0,C342)</f>
        <v>-3871.3399999999992</v>
      </c>
      <c r="AA337" s="227" t="s">
        <v>60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666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3871.3399999999992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3881.3399999999992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-3871.3399999999992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-3881.3399999999992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NO PAGAR</v>
      </c>
      <c r="Y343" s="229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NO PAGAR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1" t="s">
        <v>666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3871.3399999999992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3871.3399999999992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3871.3399999999992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3881.3399999999992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-3881.3399999999992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-3927.2499999999991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3927.2499999999991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3927.2499999999991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-3927.2499999999991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-3927.2499999999991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3881.3399999999992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3927.2499999999991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733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3927.2499999999991</v>
      </c>
      <c r="V412" s="17"/>
      <c r="X412" s="15" t="s">
        <v>18</v>
      </c>
      <c r="Y412" s="16">
        <f>SUM(Y393:Y411)</f>
        <v>3927.2499999999991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-3927.2499999999991</v>
      </c>
      <c r="E430" s="227" t="s">
        <v>817</v>
      </c>
      <c r="F430" s="227"/>
      <c r="G430" s="227"/>
      <c r="H430" s="227"/>
      <c r="V430" s="17"/>
      <c r="X430" s="23" t="s">
        <v>32</v>
      </c>
      <c r="Y430" s="20">
        <f>IF(B1223="PAGADO",0,C435)</f>
        <v>-3927.2499999999991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3927.2499999999991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3927.2499999999991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-3927.2499999999991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-3927.2499999999991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NO PAGAR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NO PAGAR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3927.2499999999991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3927.2499999999991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3927.2499999999991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3927.2499999999991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6" t="s">
        <v>28</v>
      </c>
      <c r="I477" s="226"/>
      <c r="J477" s="226"/>
      <c r="V477" s="17"/>
      <c r="AC477" s="225"/>
      <c r="AD477" s="225"/>
      <c r="AE477" s="225"/>
    </row>
    <row r="478" spans="8:31" x14ac:dyDescent="0.25">
      <c r="H478" s="226"/>
      <c r="I478" s="226"/>
      <c r="J478" s="226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-3927.2499999999991</v>
      </c>
      <c r="E482" s="227" t="s">
        <v>20</v>
      </c>
      <c r="F482" s="227"/>
      <c r="G482" s="227"/>
      <c r="H482" s="227"/>
      <c r="V482" s="17"/>
      <c r="X482" s="23" t="s">
        <v>32</v>
      </c>
      <c r="Y482" s="20">
        <f>IF(B482="PAGADO",0,C487)</f>
        <v>-3927.2499999999991</v>
      </c>
      <c r="AA482" s="227" t="s">
        <v>20</v>
      </c>
      <c r="AB482" s="227"/>
      <c r="AC482" s="227"/>
      <c r="AD482" s="2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3927.2499999999991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3927.2499999999991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-3927.2499999999991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-3927.2499999999991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3927.2499999999991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3927.2499999999991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3927.2499999999991</v>
      </c>
      <c r="V509" s="17"/>
      <c r="X509" s="15" t="s">
        <v>18</v>
      </c>
      <c r="Y509" s="16">
        <f>SUM(Y490:Y508)</f>
        <v>3927.2499999999991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6" t="s">
        <v>30</v>
      </c>
      <c r="I522" s="226"/>
      <c r="J522" s="226"/>
      <c r="V522" s="17"/>
      <c r="AA522" s="226" t="s">
        <v>31</v>
      </c>
      <c r="AB522" s="226"/>
      <c r="AC522" s="226"/>
    </row>
    <row r="523" spans="1:43" x14ac:dyDescent="0.25">
      <c r="H523" s="226"/>
      <c r="I523" s="226"/>
      <c r="J523" s="226"/>
      <c r="V523" s="17"/>
      <c r="AA523" s="226"/>
      <c r="AB523" s="226"/>
      <c r="AC523" s="2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-3927.2499999999991</v>
      </c>
      <c r="E527" s="227" t="s">
        <v>20</v>
      </c>
      <c r="F527" s="227"/>
      <c r="G527" s="227"/>
      <c r="H527" s="227"/>
      <c r="V527" s="17"/>
      <c r="X527" s="23" t="s">
        <v>32</v>
      </c>
      <c r="Y527" s="20">
        <f>IF(B1320="PAGADO",0,C532)</f>
        <v>-3927.2499999999991</v>
      </c>
      <c r="AA527" s="227" t="s">
        <v>20</v>
      </c>
      <c r="AB527" s="227"/>
      <c r="AC527" s="227"/>
      <c r="AD527" s="2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3927.2499999999991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3927.2499999999991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-3927.2499999999991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-3927.2499999999991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9" t="str">
        <f>IF(Y532&lt;0,"NO PAGAR","COBRAR'")</f>
        <v>NO PAGAR</v>
      </c>
      <c r="Y533" s="2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9" t="str">
        <f>IF(C532&lt;0,"NO PAGAR","COBRAR'")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3927.2499999999991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3927.2499999999991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3927.2499999999991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3927.2499999999991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6" t="s">
        <v>28</v>
      </c>
      <c r="I576" s="226"/>
      <c r="J576" s="226"/>
      <c r="V576" s="17"/>
      <c r="AC576" s="225"/>
      <c r="AD576" s="225"/>
      <c r="AE576" s="225"/>
    </row>
    <row r="577" spans="2:41" x14ac:dyDescent="0.25">
      <c r="H577" s="226"/>
      <c r="I577" s="226"/>
      <c r="J577" s="226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-3927.2499999999991</v>
      </c>
      <c r="E581" s="227" t="s">
        <v>20</v>
      </c>
      <c r="F581" s="227"/>
      <c r="G581" s="227"/>
      <c r="H581" s="227"/>
      <c r="V581" s="17"/>
      <c r="X581" s="23" t="s">
        <v>32</v>
      </c>
      <c r="Y581" s="20">
        <f>IF(B581="PAGADO",0,C586)</f>
        <v>-3927.2499999999991</v>
      </c>
      <c r="AA581" s="227" t="s">
        <v>20</v>
      </c>
      <c r="AB581" s="227"/>
      <c r="AC581" s="227"/>
      <c r="AD581" s="2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3927.2499999999991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3927.2499999999991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-3927.2499999999991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-3927.2499999999991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3927.2499999999991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3927.2499999999991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3927.2499999999991</v>
      </c>
      <c r="V608" s="17"/>
      <c r="X608" s="15" t="s">
        <v>18</v>
      </c>
      <c r="Y608" s="16">
        <f>SUM(Y589:Y607)</f>
        <v>3927.2499999999991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6" t="s">
        <v>30</v>
      </c>
      <c r="I621" s="226"/>
      <c r="J621" s="226"/>
      <c r="V621" s="17"/>
      <c r="AA621" s="226" t="s">
        <v>31</v>
      </c>
      <c r="AB621" s="226"/>
      <c r="AC621" s="226"/>
    </row>
    <row r="622" spans="1:43" x14ac:dyDescent="0.25">
      <c r="H622" s="226"/>
      <c r="I622" s="226"/>
      <c r="J622" s="226"/>
      <c r="V622" s="17"/>
      <c r="AA622" s="226"/>
      <c r="AB622" s="226"/>
      <c r="AC622" s="2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-3927.2499999999991</v>
      </c>
      <c r="E626" s="227" t="s">
        <v>20</v>
      </c>
      <c r="F626" s="227"/>
      <c r="G626" s="227"/>
      <c r="H626" s="227"/>
      <c r="V626" s="17"/>
      <c r="X626" s="23" t="s">
        <v>32</v>
      </c>
      <c r="Y626" s="20">
        <f>IF(B1419="PAGADO",0,C631)</f>
        <v>-3927.2499999999991</v>
      </c>
      <c r="AA626" s="227" t="s">
        <v>20</v>
      </c>
      <c r="AB626" s="227"/>
      <c r="AC626" s="227"/>
      <c r="AD626" s="2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3927.2499999999991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3927.2499999999991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-3927.2499999999991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-3927.2499999999991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9" t="str">
        <f>IF(Y631&lt;0,"NO PAGAR","COBRAR'")</f>
        <v>NO PAGAR</v>
      </c>
      <c r="Y632" s="2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9" t="str">
        <f>IF(C631&lt;0,"NO PAGAR","COBRAR'")</f>
        <v>NO PAGAR</v>
      </c>
      <c r="C633" s="2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3927.2499999999991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3927.2499999999991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3927.2499999999991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3927.2499999999991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32" t="s">
        <v>28</v>
      </c>
      <c r="I669" s="232"/>
      <c r="J669" s="232"/>
      <c r="V669" s="17"/>
      <c r="AC669" s="225"/>
      <c r="AD669" s="225"/>
      <c r="AE669" s="225"/>
    </row>
    <row r="670" spans="8:31" x14ac:dyDescent="0.25">
      <c r="H670" s="232"/>
      <c r="I670" s="232"/>
      <c r="J670" s="232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-3927.2499999999991</v>
      </c>
      <c r="E674" s="227" t="s">
        <v>60</v>
      </c>
      <c r="F674" s="227"/>
      <c r="G674" s="227"/>
      <c r="H674" s="227"/>
      <c r="V674" s="17"/>
      <c r="X674" s="23" t="s">
        <v>32</v>
      </c>
      <c r="Y674" s="20">
        <f>IF(B674="PAGADO",0,C679)</f>
        <v>-3947.2499999999991</v>
      </c>
      <c r="AA674" s="227" t="s">
        <v>1145</v>
      </c>
      <c r="AB674" s="227"/>
      <c r="AC674" s="227"/>
      <c r="AD674" s="2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3947.2499999999991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3947.2499999999991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-3947.2499999999991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-3947.2499999999991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3927.2499999999991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3947.2499999999991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3947.2499999999991</v>
      </c>
      <c r="V694" s="17"/>
      <c r="X694" s="15" t="s">
        <v>18</v>
      </c>
      <c r="Y694" s="16">
        <f>SUM(Y682:Y693)</f>
        <v>3947.2499999999991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6" t="s">
        <v>30</v>
      </c>
      <c r="I707" s="226"/>
      <c r="J707" s="226"/>
      <c r="V707" s="17"/>
      <c r="AA707" s="226" t="s">
        <v>31</v>
      </c>
      <c r="AB707" s="226"/>
      <c r="AC707" s="226"/>
    </row>
    <row r="708" spans="1:43" x14ac:dyDescent="0.25">
      <c r="H708" s="226"/>
      <c r="I708" s="226"/>
      <c r="J708" s="226"/>
      <c r="V708" s="17"/>
      <c r="AA708" s="226"/>
      <c r="AB708" s="226"/>
      <c r="AC708" s="22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-3947.2499999999991</v>
      </c>
      <c r="E712" s="227" t="s">
        <v>60</v>
      </c>
      <c r="F712" s="227"/>
      <c r="G712" s="227"/>
      <c r="H712" s="227"/>
      <c r="V712" s="17"/>
      <c r="X712" s="23" t="s">
        <v>32</v>
      </c>
      <c r="Y712" s="20">
        <f>IF(B1512="PAGADO",0,C717)</f>
        <v>-3947.2499999999991</v>
      </c>
      <c r="AA712" s="227" t="s">
        <v>60</v>
      </c>
      <c r="AB712" s="227"/>
      <c r="AC712" s="227"/>
      <c r="AD712" s="22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3947.2499999999991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3947.2499999999991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-3947.2499999999991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-3947.2499999999991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9" t="str">
        <f>IF(Y717&lt;0,"NO PAGAR","COBRAR'")</f>
        <v>NO PAGAR</v>
      </c>
      <c r="Y718" s="22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9" t="str">
        <f>IF(C717&lt;0,"NO PAGAR","COBRAR'")</f>
        <v>NO PAGAR</v>
      </c>
      <c r="C719" s="22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3947.2499999999991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3947.2499999999991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3947.2499999999991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3947.2499999999991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6" t="s">
        <v>28</v>
      </c>
      <c r="I755" s="226"/>
      <c r="J755" s="226"/>
      <c r="V755" s="17"/>
      <c r="AC755" s="225"/>
      <c r="AD755" s="225"/>
      <c r="AE755" s="225"/>
    </row>
    <row r="756" spans="2:41" x14ac:dyDescent="0.25">
      <c r="H756" s="226"/>
      <c r="I756" s="226"/>
      <c r="J756" s="226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-3947.2499999999991</v>
      </c>
      <c r="E760" s="227" t="s">
        <v>60</v>
      </c>
      <c r="F760" s="227"/>
      <c r="G760" s="227"/>
      <c r="H760" s="227"/>
      <c r="V760" s="17"/>
      <c r="X760" s="23" t="s">
        <v>32</v>
      </c>
      <c r="Y760" s="20">
        <f>IF(B760="PAGADO",0,C765)</f>
        <v>-3967.2499999999991</v>
      </c>
      <c r="AA760" s="227" t="s">
        <v>20</v>
      </c>
      <c r="AB760" s="227"/>
      <c r="AC760" s="227"/>
      <c r="AD760" s="22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3967.2499999999991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3967.2499999999991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-3967.2499999999991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-3967.2499999999991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3947.2499999999991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3967.2499999999991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3967.2499999999991</v>
      </c>
      <c r="V787" s="17"/>
      <c r="X787" s="15" t="s">
        <v>18</v>
      </c>
      <c r="Y787" s="16">
        <f>SUM(Y768:Y786)</f>
        <v>3967.2499999999991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6" t="s">
        <v>30</v>
      </c>
      <c r="I800" s="226"/>
      <c r="J800" s="226"/>
      <c r="V800" s="17"/>
      <c r="AA800" s="226" t="s">
        <v>31</v>
      </c>
      <c r="AB800" s="226"/>
      <c r="AC800" s="226"/>
    </row>
    <row r="801" spans="2:41" x14ac:dyDescent="0.25">
      <c r="H801" s="226"/>
      <c r="I801" s="226"/>
      <c r="J801" s="226"/>
      <c r="V801" s="17"/>
      <c r="AA801" s="226"/>
      <c r="AB801" s="226"/>
      <c r="AC801" s="22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-3967.2499999999991</v>
      </c>
      <c r="E805" s="227" t="s">
        <v>20</v>
      </c>
      <c r="F805" s="227"/>
      <c r="G805" s="227"/>
      <c r="H805" s="227"/>
      <c r="V805" s="17"/>
      <c r="X805" s="23" t="s">
        <v>32</v>
      </c>
      <c r="Y805" s="20">
        <f>IF(B1605="PAGADO",0,C810)</f>
        <v>-3967.2499999999991</v>
      </c>
      <c r="AA805" s="227" t="s">
        <v>20</v>
      </c>
      <c r="AB805" s="227"/>
      <c r="AC805" s="227"/>
      <c r="AD805" s="22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3967.2499999999991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3967.2499999999991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-3967.2499999999991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-3967.2499999999991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9" t="str">
        <f>IF(Y810&lt;0,"NO PAGAR","COBRAR'")</f>
        <v>NO PAGAR</v>
      </c>
      <c r="Y811" s="22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9" t="str">
        <f>IF(C810&lt;0,"NO PAGAR","COBRAR'")</f>
        <v>NO PAGAR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3967.2499999999991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3967.2499999999991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3967.2499999999991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3967.2499999999991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6" t="s">
        <v>28</v>
      </c>
      <c r="I848" s="226"/>
      <c r="J848" s="226"/>
      <c r="V848" s="17"/>
      <c r="AC848" s="225"/>
      <c r="AD848" s="225"/>
      <c r="AE848" s="225"/>
    </row>
    <row r="849" spans="2:41" x14ac:dyDescent="0.25">
      <c r="H849" s="226"/>
      <c r="I849" s="226"/>
      <c r="J849" s="226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-3967.2499999999991</v>
      </c>
      <c r="E853" s="227" t="s">
        <v>20</v>
      </c>
      <c r="F853" s="227"/>
      <c r="G853" s="227"/>
      <c r="H853" s="227"/>
      <c r="V853" s="17"/>
      <c r="X853" s="23" t="s">
        <v>32</v>
      </c>
      <c r="Y853" s="20">
        <f>IF(B853="PAGADO",0,C858)</f>
        <v>-3987.2499999999991</v>
      </c>
      <c r="AA853" s="227" t="s">
        <v>20</v>
      </c>
      <c r="AB853" s="227"/>
      <c r="AC853" s="227"/>
      <c r="AD853" s="22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3987.2499999999991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3987.2499999999991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-3987.2499999999991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-3987.2499999999991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3967.2499999999991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3987.2499999999991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3987.2499999999991</v>
      </c>
      <c r="V880" s="17"/>
      <c r="X880" s="15" t="s">
        <v>18</v>
      </c>
      <c r="Y880" s="16">
        <f>SUM(Y861:Y879)</f>
        <v>3987.2499999999991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6" t="s">
        <v>30</v>
      </c>
      <c r="I893" s="226"/>
      <c r="J893" s="226"/>
      <c r="V893" s="17"/>
      <c r="AA893" s="226" t="s">
        <v>31</v>
      </c>
      <c r="AB893" s="226"/>
      <c r="AC893" s="226"/>
    </row>
    <row r="894" spans="1:43" x14ac:dyDescent="0.25">
      <c r="H894" s="226"/>
      <c r="I894" s="226"/>
      <c r="J894" s="226"/>
      <c r="V894" s="17"/>
      <c r="AA894" s="226"/>
      <c r="AB894" s="226"/>
      <c r="AC894" s="22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-3987.2499999999991</v>
      </c>
      <c r="E898" s="227" t="s">
        <v>20</v>
      </c>
      <c r="F898" s="227"/>
      <c r="G898" s="227"/>
      <c r="H898" s="227"/>
      <c r="V898" s="17"/>
      <c r="X898" s="23" t="s">
        <v>32</v>
      </c>
      <c r="Y898" s="20">
        <f>IF(B1698="PAGADO",0,C903)</f>
        <v>-3987.2499999999991</v>
      </c>
      <c r="AA898" s="227" t="s">
        <v>20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3987.2499999999991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3987.2499999999991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-3987.2499999999991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-3987.2499999999991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9" t="str">
        <f>IF(Y903&lt;0,"NO PAGAR","COBRAR'")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9" t="str">
        <f>IF(C903&lt;0,"NO PAGAR","COBRAR'")</f>
        <v>NO PAGAR</v>
      </c>
      <c r="C905" s="22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3987.2499999999991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3987.2499999999991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3987.2499999999991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3987.2499999999991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6" t="s">
        <v>28</v>
      </c>
      <c r="I942" s="226"/>
      <c r="J942" s="226"/>
      <c r="V942" s="17"/>
      <c r="AC942" s="225"/>
      <c r="AD942" s="225"/>
      <c r="AE942" s="225"/>
    </row>
    <row r="943" spans="8:31" x14ac:dyDescent="0.25">
      <c r="H943" s="226"/>
      <c r="I943" s="226"/>
      <c r="J943" s="226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-3987.2499999999991</v>
      </c>
      <c r="E947" s="227" t="s">
        <v>20</v>
      </c>
      <c r="F947" s="227"/>
      <c r="G947" s="227"/>
      <c r="H947" s="227"/>
      <c r="V947" s="17"/>
      <c r="X947" s="23" t="s">
        <v>32</v>
      </c>
      <c r="Y947" s="20">
        <f>IF(B947="PAGADO",0,C952)</f>
        <v>-4007.2499999999991</v>
      </c>
      <c r="AA947" s="227" t="s">
        <v>20</v>
      </c>
      <c r="AB947" s="227"/>
      <c r="AC947" s="227"/>
      <c r="AD947" s="22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4007.2499999999991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4007.2499999999991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-4007.2499999999991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-4007.2499999999991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3987.2499999999991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4007.2499999999991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4007.2499999999991</v>
      </c>
      <c r="V974" s="17"/>
      <c r="X974" s="15" t="s">
        <v>18</v>
      </c>
      <c r="Y974" s="16">
        <f>SUM(Y955:Y973)</f>
        <v>4007.2499999999991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6" t="s">
        <v>30</v>
      </c>
      <c r="I987" s="226"/>
      <c r="J987" s="226"/>
      <c r="V987" s="17"/>
      <c r="AA987" s="226" t="s">
        <v>31</v>
      </c>
      <c r="AB987" s="226"/>
      <c r="AC987" s="226"/>
    </row>
    <row r="988" spans="1:43" x14ac:dyDescent="0.25">
      <c r="H988" s="226"/>
      <c r="I988" s="226"/>
      <c r="J988" s="226"/>
      <c r="V988" s="17"/>
      <c r="AA988" s="226"/>
      <c r="AB988" s="226"/>
      <c r="AC988" s="22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-4007.2499999999991</v>
      </c>
      <c r="E992" s="227" t="s">
        <v>20</v>
      </c>
      <c r="F992" s="227"/>
      <c r="G992" s="227"/>
      <c r="H992" s="227"/>
      <c r="V992" s="17"/>
      <c r="X992" s="23" t="s">
        <v>32</v>
      </c>
      <c r="Y992" s="20">
        <f>IF(B1792="PAGADO",0,C997)</f>
        <v>-4007.2499999999991</v>
      </c>
      <c r="AA992" s="227" t="s">
        <v>20</v>
      </c>
      <c r="AB992" s="227"/>
      <c r="AC992" s="227"/>
      <c r="AD992" s="22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4007.2499999999991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4007.2499999999991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-4007.2499999999991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-4007.2499999999991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9" t="str">
        <f>IF(Y997&lt;0,"NO PAGAR","COBRAR'")</f>
        <v>NO PAGAR</v>
      </c>
      <c r="Y998" s="22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9" t="str">
        <f>IF(C997&lt;0,"NO PAGAR","COBRAR'")</f>
        <v>NO PAGAR</v>
      </c>
      <c r="C999" s="22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4007.2499999999991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4007.2499999999991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4007.2499999999991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4007.2499999999991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6" t="s">
        <v>28</v>
      </c>
      <c r="I1035" s="226"/>
      <c r="J1035" s="226"/>
      <c r="V1035" s="17"/>
      <c r="AC1035" s="225"/>
      <c r="AD1035" s="225"/>
      <c r="AE1035" s="225"/>
    </row>
    <row r="1036" spans="2:31" x14ac:dyDescent="0.25">
      <c r="H1036" s="226"/>
      <c r="I1036" s="226"/>
      <c r="J1036" s="226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-4007.2499999999991</v>
      </c>
      <c r="E1040" s="227" t="s">
        <v>20</v>
      </c>
      <c r="F1040" s="227"/>
      <c r="G1040" s="227"/>
      <c r="H1040" s="227"/>
      <c r="V1040" s="17"/>
      <c r="X1040" s="23" t="s">
        <v>32</v>
      </c>
      <c r="Y1040" s="20">
        <f>IF(B1040="PAGADO",0,C1045)</f>
        <v>-4027.2499999999991</v>
      </c>
      <c r="AA1040" s="227" t="s">
        <v>20</v>
      </c>
      <c r="AB1040" s="227"/>
      <c r="AC1040" s="227"/>
      <c r="AD1040" s="22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4027.2499999999991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4027.2499999999991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-4027.2499999999991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-4027.2499999999991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4007.2499999999991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4027.2499999999991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4027.2499999999991</v>
      </c>
      <c r="V1067" s="17"/>
      <c r="X1067" s="15" t="s">
        <v>18</v>
      </c>
      <c r="Y1067" s="16">
        <f>SUM(Y1048:Y1066)</f>
        <v>4027.2499999999991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6" t="s">
        <v>30</v>
      </c>
      <c r="I1080" s="226"/>
      <c r="J1080" s="226"/>
      <c r="V1080" s="17"/>
      <c r="AA1080" s="226" t="s">
        <v>31</v>
      </c>
      <c r="AB1080" s="226"/>
      <c r="AC1080" s="226"/>
    </row>
    <row r="1081" spans="1:43" x14ac:dyDescent="0.25">
      <c r="H1081" s="226"/>
      <c r="I1081" s="226"/>
      <c r="J1081" s="226"/>
      <c r="V1081" s="17"/>
      <c r="AA1081" s="226"/>
      <c r="AB1081" s="226"/>
      <c r="AC1081" s="22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-4027.2499999999991</v>
      </c>
      <c r="E1085" s="227" t="s">
        <v>20</v>
      </c>
      <c r="F1085" s="227"/>
      <c r="G1085" s="227"/>
      <c r="H1085" s="227"/>
      <c r="V1085" s="17"/>
      <c r="X1085" s="23" t="s">
        <v>32</v>
      </c>
      <c r="Y1085" s="20">
        <f>IF(B1885="PAGADO",0,C1090)</f>
        <v>-4027.2499999999991</v>
      </c>
      <c r="AA1085" s="227" t="s">
        <v>20</v>
      </c>
      <c r="AB1085" s="227"/>
      <c r="AC1085" s="227"/>
      <c r="AD1085" s="22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4027.2499999999991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4027.2499999999991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-4027.2499999999991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-4027.2499999999991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9" t="str">
        <f>IF(Y1090&lt;0,"NO PAGAR","COBRAR'")</f>
        <v>NO PAGAR</v>
      </c>
      <c r="Y1091" s="22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9" t="str">
        <f>IF(C1090&lt;0,"NO PAGAR","COBRAR'")</f>
        <v>NO PAGAR</v>
      </c>
      <c r="C1092" s="22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4027.2499999999991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4027.2499999999991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4027.2499999999991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4027.2499999999991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zoomScale="89" zoomScaleNormal="89" workbookViewId="0">
      <selection activeCell="C17" sqref="C17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1859.12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1859.12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-1859.12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-1859.12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1859.12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176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1859.12</v>
      </c>
      <c r="V35" s="17"/>
      <c r="X35" s="15" t="s">
        <v>18</v>
      </c>
      <c r="Y35" s="16">
        <f>SUM(Y16:Y34)</f>
        <v>1859.12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125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1967.79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1967.79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-1967.79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-1967.79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1859.12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1967.79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208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209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205</v>
      </c>
      <c r="C69" s="10">
        <v>48.67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1967.79</v>
      </c>
      <c r="D81" t="s">
        <v>22</v>
      </c>
      <c r="E81" t="s">
        <v>21</v>
      </c>
      <c r="V81" s="17"/>
      <c r="X81" s="15" t="s">
        <v>18</v>
      </c>
      <c r="Y81" s="16">
        <f>SUM(Y62:Y80)</f>
        <v>1967.79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125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227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199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1967.79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2198.91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-1967.79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-1848.9099999999999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1967.79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1967.79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1967.79</v>
      </c>
      <c r="V133" s="17"/>
      <c r="X133" s="15" t="s">
        <v>18</v>
      </c>
      <c r="Y133" s="16">
        <f>SUM(Y114:Y132)</f>
        <v>2198.91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-1848.9099999999999</v>
      </c>
      <c r="E151" s="227" t="s">
        <v>20</v>
      </c>
      <c r="F151" s="227"/>
      <c r="G151" s="227"/>
      <c r="H151" s="227"/>
      <c r="V151" s="17"/>
      <c r="X151" s="23" t="s">
        <v>75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174</v>
      </c>
      <c r="G153" s="3" t="s">
        <v>89</v>
      </c>
      <c r="H153" s="5">
        <v>210</v>
      </c>
      <c r="I153" t="s">
        <v>227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326</v>
      </c>
      <c r="AC153" s="3" t="s">
        <v>104</v>
      </c>
      <c r="AD153" s="5">
        <v>315</v>
      </c>
      <c r="AE153" t="s">
        <v>199</v>
      </c>
      <c r="AJ153" s="25">
        <v>44979</v>
      </c>
      <c r="AK153" s="3" t="s">
        <v>353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615</v>
      </c>
      <c r="E154" s="4">
        <v>44943</v>
      </c>
      <c r="F154" s="3" t="s">
        <v>304</v>
      </c>
      <c r="G154" s="3" t="s">
        <v>104</v>
      </c>
      <c r="H154" s="5">
        <v>285</v>
      </c>
      <c r="I154" t="s">
        <v>227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191</v>
      </c>
      <c r="AC154" s="3" t="s">
        <v>135</v>
      </c>
      <c r="AD154" s="5">
        <v>180</v>
      </c>
      <c r="AE154" t="s">
        <v>246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1848.9099999999999</v>
      </c>
      <c r="E155" s="4">
        <v>44973</v>
      </c>
      <c r="F155" s="3" t="s">
        <v>308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3372.75</v>
      </c>
      <c r="AA155" s="4">
        <v>44953</v>
      </c>
      <c r="AB155" s="3" t="s">
        <v>191</v>
      </c>
      <c r="AC155" s="3" t="s">
        <v>146</v>
      </c>
      <c r="AD155" s="5">
        <v>200</v>
      </c>
      <c r="AE155" t="s">
        <v>199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-1233.9099999999999</v>
      </c>
      <c r="E156" s="4" t="s">
        <v>309</v>
      </c>
      <c r="F156" s="3" t="s">
        <v>310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-1337.75</v>
      </c>
      <c r="AA156" s="4">
        <v>44953</v>
      </c>
      <c r="AB156" s="3" t="s">
        <v>191</v>
      </c>
      <c r="AC156" s="3" t="s">
        <v>146</v>
      </c>
      <c r="AD156" s="5">
        <v>200</v>
      </c>
      <c r="AE156" t="s">
        <v>246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>
        <v>44936</v>
      </c>
      <c r="AB157" s="3" t="s">
        <v>255</v>
      </c>
      <c r="AC157" s="3" t="s">
        <v>251</v>
      </c>
      <c r="AD157" s="5">
        <v>120</v>
      </c>
      <c r="AE157" t="s">
        <v>227</v>
      </c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NO PAGAR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355</v>
      </c>
      <c r="AC158" s="3"/>
      <c r="AD158" s="5">
        <v>70</v>
      </c>
      <c r="AE158" t="s">
        <v>246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227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1848.9099999999999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1233.9099999999999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199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199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199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227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246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313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1848.9099999999999</v>
      </c>
      <c r="D170" t="s">
        <v>22</v>
      </c>
      <c r="E170" t="s">
        <v>21</v>
      </c>
      <c r="V170" s="17"/>
      <c r="X170" s="15" t="s">
        <v>18</v>
      </c>
      <c r="Y170" s="16">
        <f>SUM(Y160:Y169)</f>
        <v>3372.75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125</v>
      </c>
      <c r="C191" s="20">
        <f>IF(X151="PAGADO",0,Y156)</f>
        <v>-1337.75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369</v>
      </c>
      <c r="G193" s="3" t="s">
        <v>144</v>
      </c>
      <c r="H193" s="5">
        <v>170</v>
      </c>
      <c r="N193" s="25">
        <v>44985</v>
      </c>
      <c r="O193" s="3" t="s">
        <v>376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191</v>
      </c>
      <c r="AC193" s="3" t="s">
        <v>135</v>
      </c>
      <c r="AD193" s="5">
        <v>180</v>
      </c>
      <c r="AE193" t="s">
        <v>199</v>
      </c>
      <c r="AJ193" s="25">
        <v>44987</v>
      </c>
      <c r="AK193" s="3" t="s">
        <v>404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191</v>
      </c>
      <c r="G194" s="3" t="s">
        <v>137</v>
      </c>
      <c r="H194" s="5">
        <v>200</v>
      </c>
      <c r="I194" t="s">
        <v>227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191</v>
      </c>
      <c r="AC194" s="3" t="s">
        <v>413</v>
      </c>
      <c r="AD194" s="5">
        <v>220</v>
      </c>
      <c r="AE194" t="s">
        <v>246</v>
      </c>
      <c r="AJ194" s="25">
        <v>44992</v>
      </c>
      <c r="AK194" s="3" t="s">
        <v>429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1567.75</v>
      </c>
      <c r="E195" s="4">
        <v>44980</v>
      </c>
      <c r="F195" s="3" t="s">
        <v>377</v>
      </c>
      <c r="G195" s="3" t="s">
        <v>378</v>
      </c>
      <c r="H195" s="5">
        <v>90</v>
      </c>
      <c r="I195" t="s">
        <v>246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1375.0600000000004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-27.260000000000218</v>
      </c>
      <c r="E196" s="4">
        <v>44983</v>
      </c>
      <c r="F196" s="3" t="s">
        <v>377</v>
      </c>
      <c r="G196" s="3" t="s">
        <v>265</v>
      </c>
      <c r="H196" s="5">
        <v>90</v>
      </c>
      <c r="I196" t="s">
        <v>246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-975.0600000000004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NO PAGAR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388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246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1337.75</v>
      </c>
      <c r="E199" s="4">
        <v>44986</v>
      </c>
      <c r="F199" s="3" t="s">
        <v>393</v>
      </c>
      <c r="G199" s="3"/>
      <c r="H199" s="5">
        <v>120</v>
      </c>
      <c r="I199" t="s">
        <v>246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27.260000000000218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263</v>
      </c>
      <c r="G200" s="3" t="s">
        <v>86</v>
      </c>
      <c r="H200" s="5">
        <v>145.54</v>
      </c>
      <c r="I200" t="s">
        <v>246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263</v>
      </c>
      <c r="G201" s="3" t="s">
        <v>233</v>
      </c>
      <c r="H201" s="5">
        <v>145.54</v>
      </c>
      <c r="I201" t="s">
        <v>246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263</v>
      </c>
      <c r="G202" s="3" t="s">
        <v>402</v>
      </c>
      <c r="H202" s="5">
        <v>133.87</v>
      </c>
      <c r="I202" t="s">
        <v>246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263</v>
      </c>
      <c r="G203" s="3" t="s">
        <v>86</v>
      </c>
      <c r="H203" s="5">
        <v>145.54</v>
      </c>
      <c r="I203" t="s">
        <v>246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425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454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1567.75</v>
      </c>
      <c r="V218" s="17"/>
      <c r="X218" s="15" t="s">
        <v>18</v>
      </c>
      <c r="Y218" s="16">
        <f>SUM(Y199:Y217)</f>
        <v>1375.0600000000004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-975.0600000000004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-2922.0600000000004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466</v>
      </c>
      <c r="G238" s="3" t="s">
        <v>86</v>
      </c>
      <c r="H238" s="5">
        <v>75</v>
      </c>
      <c r="I238" t="s">
        <v>227</v>
      </c>
      <c r="N238" s="25">
        <v>44971</v>
      </c>
      <c r="O238" s="3" t="s">
        <v>476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491</v>
      </c>
      <c r="AC238" s="3" t="s">
        <v>190</v>
      </c>
      <c r="AD238" s="5">
        <v>194.06</v>
      </c>
      <c r="AE238" t="s">
        <v>246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304</v>
      </c>
      <c r="G239" s="3" t="s">
        <v>306</v>
      </c>
      <c r="H239" s="5">
        <v>300</v>
      </c>
      <c r="I239" t="s">
        <v>199</v>
      </c>
      <c r="N239" s="25">
        <v>45000</v>
      </c>
      <c r="O239" s="3" t="s">
        <v>479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491</v>
      </c>
      <c r="AC239" s="3" t="s">
        <v>492</v>
      </c>
      <c r="AD239" s="5">
        <v>143.77000000000001</v>
      </c>
      <c r="AE239" t="s">
        <v>246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4017.0600000000004</v>
      </c>
      <c r="E240" s="4">
        <v>44981</v>
      </c>
      <c r="F240" s="3" t="s">
        <v>87</v>
      </c>
      <c r="G240" s="3" t="s">
        <v>146</v>
      </c>
      <c r="H240" s="5">
        <v>220</v>
      </c>
      <c r="I240" t="s">
        <v>227</v>
      </c>
      <c r="N240" s="25">
        <v>45001</v>
      </c>
      <c r="O240" s="3" t="s">
        <v>486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3276.4700000000003</v>
      </c>
      <c r="AA240" s="4">
        <v>44972</v>
      </c>
      <c r="AB240" s="3" t="s">
        <v>491</v>
      </c>
      <c r="AC240" s="3" t="s">
        <v>190</v>
      </c>
      <c r="AD240" s="5">
        <v>194.06</v>
      </c>
      <c r="AE240" t="s">
        <v>246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-2922.0600000000004</v>
      </c>
      <c r="E241" s="4">
        <v>44983</v>
      </c>
      <c r="F241" s="3" t="s">
        <v>87</v>
      </c>
      <c r="G241" s="3" t="s">
        <v>481</v>
      </c>
      <c r="H241" s="5">
        <v>210</v>
      </c>
      <c r="I241" t="s">
        <v>227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-858.93000000000029</v>
      </c>
      <c r="AA241" s="4">
        <v>44977</v>
      </c>
      <c r="AB241" s="3" t="s">
        <v>491</v>
      </c>
      <c r="AC241" s="3" t="s">
        <v>493</v>
      </c>
      <c r="AD241" s="5">
        <v>95.65</v>
      </c>
      <c r="AE241" t="s">
        <v>246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172</v>
      </c>
      <c r="G242" s="3" t="s">
        <v>171</v>
      </c>
      <c r="H242" s="5">
        <v>290</v>
      </c>
      <c r="I242" t="s">
        <v>227</v>
      </c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NO PAGAR</v>
      </c>
      <c r="Y242" s="229"/>
      <c r="AA242" s="4">
        <v>44952</v>
      </c>
      <c r="AB242" s="3" t="s">
        <v>143</v>
      </c>
      <c r="AC242" s="3" t="s">
        <v>190</v>
      </c>
      <c r="AD242" s="5">
        <v>170</v>
      </c>
      <c r="AE242" t="s">
        <v>199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NO PAGAR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191</v>
      </c>
      <c r="AC243" s="3" t="s">
        <v>135</v>
      </c>
      <c r="AD243" s="5">
        <v>140</v>
      </c>
      <c r="AE243" t="s">
        <v>199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512</v>
      </c>
      <c r="AC244" s="3"/>
      <c r="AD244" s="5">
        <v>100</v>
      </c>
      <c r="AE244" t="s">
        <v>246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975.0600000000004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2922.0600000000004</v>
      </c>
      <c r="AA245" s="4">
        <v>44974</v>
      </c>
      <c r="AB245" s="3" t="s">
        <v>87</v>
      </c>
      <c r="AC245" s="3" t="s">
        <v>190</v>
      </c>
      <c r="AD245" s="5">
        <v>150</v>
      </c>
      <c r="AE245" t="s">
        <v>227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190</v>
      </c>
      <c r="AD246" s="5">
        <v>150</v>
      </c>
      <c r="AE246" t="s">
        <v>199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190</v>
      </c>
      <c r="AD247" s="5">
        <v>150</v>
      </c>
      <c r="AE247" t="s">
        <v>199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144</v>
      </c>
      <c r="AD248" s="5">
        <v>150</v>
      </c>
      <c r="AE248" t="s">
        <v>227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190</v>
      </c>
      <c r="AD249" s="5">
        <v>150</v>
      </c>
      <c r="AE249" t="s">
        <v>227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520</v>
      </c>
      <c r="AC250" s="3" t="s">
        <v>521</v>
      </c>
      <c r="AD250" s="5">
        <v>630</v>
      </c>
      <c r="AE250" t="s">
        <v>199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526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580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4017.0600000000004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3276.4700000000003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-858.93000000000029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191</v>
      </c>
      <c r="G285" s="3" t="s">
        <v>137</v>
      </c>
      <c r="H285" s="5">
        <v>200</v>
      </c>
      <c r="I285" t="s">
        <v>227</v>
      </c>
      <c r="N285" s="25">
        <v>45013</v>
      </c>
      <c r="O285" s="3" t="s">
        <v>540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143</v>
      </c>
      <c r="AC285" s="3" t="s">
        <v>163</v>
      </c>
      <c r="AD285" s="5">
        <v>170</v>
      </c>
      <c r="AE285" t="s">
        <v>199</v>
      </c>
      <c r="AJ285" s="25">
        <v>45022</v>
      </c>
      <c r="AK285" s="3" t="s">
        <v>577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263</v>
      </c>
      <c r="G286" s="3" t="s">
        <v>137</v>
      </c>
      <c r="H286" s="5">
        <v>169.8</v>
      </c>
      <c r="I286" t="s">
        <v>246</v>
      </c>
      <c r="N286" s="25">
        <v>45013</v>
      </c>
      <c r="O286" s="3" t="s">
        <v>541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143</v>
      </c>
      <c r="AC286" s="3" t="s">
        <v>89</v>
      </c>
      <c r="AD286" s="5">
        <v>170</v>
      </c>
      <c r="AE286" t="s">
        <v>227</v>
      </c>
      <c r="AJ286" s="25">
        <v>45028</v>
      </c>
      <c r="AK286" s="3" t="s">
        <v>592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1870.2300000000002</v>
      </c>
      <c r="E287" s="4">
        <v>44980</v>
      </c>
      <c r="F287" s="3" t="s">
        <v>263</v>
      </c>
      <c r="G287" s="3" t="s">
        <v>549</v>
      </c>
      <c r="H287" s="5">
        <v>143.77000000000001</v>
      </c>
      <c r="I287" t="s">
        <v>246</v>
      </c>
      <c r="N287" s="25">
        <v>45016</v>
      </c>
      <c r="O287" s="3" t="s">
        <v>567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227</v>
      </c>
      <c r="AJ287" s="25">
        <v>45029</v>
      </c>
      <c r="AK287" s="3" t="s">
        <v>608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256.75999999999954</v>
      </c>
      <c r="E288" s="4">
        <v>44981</v>
      </c>
      <c r="F288" s="3" t="s">
        <v>263</v>
      </c>
      <c r="G288" s="3" t="s">
        <v>86</v>
      </c>
      <c r="H288" s="5">
        <v>145.54</v>
      </c>
      <c r="I288" t="s">
        <v>246</v>
      </c>
      <c r="N288" s="25">
        <v>45020</v>
      </c>
      <c r="O288" s="3" t="s">
        <v>567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263</v>
      </c>
      <c r="G289" s="3" t="s">
        <v>86</v>
      </c>
      <c r="H289" s="5">
        <v>172.88</v>
      </c>
      <c r="I289" t="s">
        <v>246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564</v>
      </c>
      <c r="G290" s="3" t="s">
        <v>86</v>
      </c>
      <c r="H290" s="5">
        <v>120</v>
      </c>
      <c r="I290" t="s">
        <v>227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858.93000000000029</v>
      </c>
      <c r="E291" s="4">
        <v>44960</v>
      </c>
      <c r="F291" s="3" t="s">
        <v>172</v>
      </c>
      <c r="G291" s="3" t="s">
        <v>86</v>
      </c>
      <c r="H291" s="5">
        <v>210</v>
      </c>
      <c r="I291" t="s">
        <v>199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570</v>
      </c>
      <c r="G292" s="3" t="s">
        <v>86</v>
      </c>
      <c r="H292" s="5">
        <v>150</v>
      </c>
      <c r="I292" t="s">
        <v>227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199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135</v>
      </c>
      <c r="H294" s="5">
        <v>150</v>
      </c>
      <c r="I294" t="s">
        <v>199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227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199</v>
      </c>
      <c r="N296" s="3"/>
      <c r="O296" s="3"/>
      <c r="P296" s="3"/>
      <c r="Q296" s="3"/>
      <c r="R296" s="18"/>
      <c r="S296" s="3"/>
      <c r="V296" s="17"/>
      <c r="X296" s="11" t="s">
        <v>599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199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545</v>
      </c>
      <c r="C298" s="10">
        <v>141.30000000000001</v>
      </c>
      <c r="E298" s="4">
        <v>45022</v>
      </c>
      <c r="F298" s="3" t="s">
        <v>584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581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1870.2300000000002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7" t="s">
        <v>20</v>
      </c>
      <c r="F328" s="227"/>
      <c r="G328" s="227"/>
      <c r="H328" s="227"/>
      <c r="V328" s="17"/>
      <c r="X328" s="23" t="s">
        <v>32</v>
      </c>
      <c r="Y328" s="20">
        <f>IF(B1070="PAGADO",0,C333)</f>
        <v>-412.94000000000005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161</v>
      </c>
      <c r="AH329" s="82" t="s">
        <v>678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469</v>
      </c>
      <c r="G330" s="3" t="s">
        <v>95</v>
      </c>
      <c r="H330" s="5">
        <v>285</v>
      </c>
      <c r="I330" t="s">
        <v>615</v>
      </c>
      <c r="N330" s="25">
        <v>45036</v>
      </c>
      <c r="O330" s="3" t="s">
        <v>230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228</v>
      </c>
      <c r="AC330" s="3" t="s">
        <v>306</v>
      </c>
      <c r="AD330" s="5">
        <v>350</v>
      </c>
      <c r="AE330" s="3" t="s">
        <v>445</v>
      </c>
      <c r="AJ330" s="25">
        <v>45040</v>
      </c>
      <c r="AK330" s="3" t="s">
        <v>646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469</v>
      </c>
      <c r="G331" s="3" t="s">
        <v>472</v>
      </c>
      <c r="H331" s="5">
        <v>345</v>
      </c>
      <c r="I331" t="s">
        <v>615</v>
      </c>
      <c r="N331" s="25">
        <v>45036</v>
      </c>
      <c r="O331" s="3" t="s">
        <v>633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228</v>
      </c>
      <c r="AC331" s="3" t="s">
        <v>306</v>
      </c>
      <c r="AD331" s="5">
        <v>350</v>
      </c>
      <c r="AE331" s="3" t="s">
        <v>445</v>
      </c>
      <c r="AJ331" s="25">
        <v>45040</v>
      </c>
      <c r="AK331" s="3" t="s">
        <v>657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469</v>
      </c>
      <c r="G332" s="3" t="s">
        <v>475</v>
      </c>
      <c r="H332" s="5">
        <v>330</v>
      </c>
      <c r="I332" t="s">
        <v>246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298</v>
      </c>
      <c r="AC332" s="3" t="s">
        <v>649</v>
      </c>
      <c r="AD332" s="5">
        <v>150</v>
      </c>
      <c r="AE332" s="3" t="s">
        <v>447</v>
      </c>
      <c r="AJ332" s="25">
        <v>45043</v>
      </c>
      <c r="AK332" s="3" t="s">
        <v>676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143</v>
      </c>
      <c r="G333" s="3" t="s">
        <v>86</v>
      </c>
      <c r="H333" s="5">
        <v>170</v>
      </c>
      <c r="I333" t="s">
        <v>615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661</v>
      </c>
      <c r="AC333" s="3" t="s">
        <v>662</v>
      </c>
      <c r="AD333" s="5">
        <v>120</v>
      </c>
      <c r="AE333" s="3" t="s">
        <v>447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143</v>
      </c>
      <c r="G334" s="3" t="s">
        <v>135</v>
      </c>
      <c r="H334" s="5">
        <v>170</v>
      </c>
      <c r="I334" t="s">
        <v>615</v>
      </c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NO PAGAR</v>
      </c>
      <c r="Y334" s="229"/>
      <c r="AA334" s="4">
        <v>44987</v>
      </c>
      <c r="AB334" s="3" t="s">
        <v>143</v>
      </c>
      <c r="AC334" s="3" t="s">
        <v>649</v>
      </c>
      <c r="AD334" s="5">
        <v>170</v>
      </c>
      <c r="AE334" s="3" t="s">
        <v>448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NO PAGAR</v>
      </c>
      <c r="C335" s="229"/>
      <c r="E335" s="4">
        <v>44980</v>
      </c>
      <c r="F335" s="3" t="s">
        <v>143</v>
      </c>
      <c r="G335" s="3" t="s">
        <v>86</v>
      </c>
      <c r="H335" s="5">
        <v>170</v>
      </c>
      <c r="I335" t="s">
        <v>615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191</v>
      </c>
      <c r="G336" s="3" t="s">
        <v>149</v>
      </c>
      <c r="H336" s="5">
        <v>330</v>
      </c>
      <c r="I336" t="s">
        <v>246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191</v>
      </c>
      <c r="G337" s="3" t="s">
        <v>86</v>
      </c>
      <c r="H337" s="5">
        <v>170</v>
      </c>
      <c r="I337" t="s">
        <v>199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191</v>
      </c>
      <c r="G338" s="3" t="s">
        <v>352</v>
      </c>
      <c r="H338" s="5">
        <v>220</v>
      </c>
      <c r="I338" t="s">
        <v>246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191</v>
      </c>
      <c r="G339" s="3" t="s">
        <v>135</v>
      </c>
      <c r="H339" s="5">
        <v>180</v>
      </c>
      <c r="I339" t="s">
        <v>246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201</v>
      </c>
      <c r="G340" s="3" t="s">
        <v>86</v>
      </c>
      <c r="H340" s="5">
        <v>145.54</v>
      </c>
      <c r="I340" t="s">
        <v>246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201</v>
      </c>
      <c r="G341" s="3" t="s">
        <v>86</v>
      </c>
      <c r="H341" s="5">
        <v>145.54</v>
      </c>
      <c r="I341" t="s">
        <v>246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201</v>
      </c>
      <c r="G342" s="3" t="s">
        <v>332</v>
      </c>
      <c r="H342" s="48">
        <v>143.57</v>
      </c>
      <c r="I342" t="s">
        <v>246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640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645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667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7" t="s">
        <v>20</v>
      </c>
      <c r="F376" s="227"/>
      <c r="G376" s="227"/>
      <c r="H376" s="227"/>
      <c r="V376" s="17"/>
      <c r="X376" s="23" t="s">
        <v>32</v>
      </c>
      <c r="Y376" s="20">
        <f>IF(B376="PAGADO",0,C381)</f>
        <v>-1561.12</v>
      </c>
      <c r="AA376" s="227" t="s">
        <v>20</v>
      </c>
      <c r="AB376" s="227"/>
      <c r="AC376" s="227"/>
      <c r="AD376" s="2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743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199</v>
      </c>
      <c r="N378" s="25">
        <v>45048</v>
      </c>
      <c r="O378" s="3" t="s">
        <v>486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143</v>
      </c>
      <c r="AC378" s="3" t="s">
        <v>133</v>
      </c>
      <c r="AD378" s="88">
        <v>170</v>
      </c>
      <c r="AE378" s="3" t="s">
        <v>199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199</v>
      </c>
      <c r="N379" s="25">
        <v>45050</v>
      </c>
      <c r="O379" s="3" t="s">
        <v>289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697</v>
      </c>
      <c r="AC379" s="3" t="s">
        <v>190</v>
      </c>
      <c r="AD379" s="88" t="s">
        <v>698</v>
      </c>
      <c r="AE379" s="3" t="s">
        <v>246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199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697</v>
      </c>
      <c r="AC380" s="3" t="s">
        <v>190</v>
      </c>
      <c r="AD380" s="88" t="s">
        <v>698</v>
      </c>
      <c r="AE380" s="3" t="s">
        <v>246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199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697</v>
      </c>
      <c r="AC381" s="3" t="s">
        <v>190</v>
      </c>
      <c r="AD381" s="88" t="s">
        <v>698</v>
      </c>
      <c r="AE381" s="3" t="s">
        <v>246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135</v>
      </c>
      <c r="H382" s="5">
        <v>150</v>
      </c>
      <c r="I382" t="s">
        <v>199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701</v>
      </c>
      <c r="AC382" s="3" t="s">
        <v>521</v>
      </c>
      <c r="AD382" s="88">
        <v>630</v>
      </c>
      <c r="AE382" s="3" t="s">
        <v>199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199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191</v>
      </c>
      <c r="AC383" s="3" t="s">
        <v>190</v>
      </c>
      <c r="AD383" s="88">
        <v>170</v>
      </c>
      <c r="AE383" s="3" t="s">
        <v>199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199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191</v>
      </c>
      <c r="AC384" s="3" t="s">
        <v>137</v>
      </c>
      <c r="AD384" s="88">
        <v>200</v>
      </c>
      <c r="AE384" s="3" t="s">
        <v>199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199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733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443</v>
      </c>
      <c r="AJ397" s="99">
        <v>39775</v>
      </c>
      <c r="AK397" s="62" t="s">
        <v>447</v>
      </c>
      <c r="AL397" s="63">
        <v>45042</v>
      </c>
      <c r="AM397" s="60">
        <v>1718998683</v>
      </c>
      <c r="AN397" s="60" t="s">
        <v>715</v>
      </c>
      <c r="AO397" s="62" t="s">
        <v>449</v>
      </c>
      <c r="AP397" s="60">
        <v>43805</v>
      </c>
      <c r="AQ397" s="64">
        <v>84.001000000000005</v>
      </c>
      <c r="AR397" s="64">
        <v>147</v>
      </c>
      <c r="AS397" s="61"/>
      <c r="AT397" s="60" t="s">
        <v>532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443</v>
      </c>
      <c r="AJ398" s="100">
        <v>24616</v>
      </c>
      <c r="AK398" s="67" t="s">
        <v>445</v>
      </c>
      <c r="AL398" s="68">
        <v>45042</v>
      </c>
      <c r="AM398" s="65">
        <v>1716325822</v>
      </c>
      <c r="AN398" s="65" t="s">
        <v>20</v>
      </c>
      <c r="AO398" s="67" t="s">
        <v>449</v>
      </c>
      <c r="AP398" s="65">
        <v>9999</v>
      </c>
      <c r="AQ398" s="69">
        <v>72.569000000000003</v>
      </c>
      <c r="AR398" s="69">
        <v>127</v>
      </c>
      <c r="AS398" s="66"/>
      <c r="AT398" s="65" t="s">
        <v>532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6" t="s">
        <v>31</v>
      </c>
      <c r="AB411" s="226"/>
      <c r="AC411" s="226"/>
    </row>
    <row r="412" spans="1:43" ht="15" customHeight="1" x14ac:dyDescent="0.4">
      <c r="H412" s="75"/>
      <c r="I412" s="75"/>
      <c r="J412" s="75"/>
      <c r="V412" s="17"/>
      <c r="AA412" s="226"/>
      <c r="AB412" s="226"/>
      <c r="AC412" s="2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7" t="s">
        <v>20</v>
      </c>
      <c r="F416" s="227"/>
      <c r="G416" s="227"/>
      <c r="H416" s="227"/>
      <c r="V416" s="17"/>
      <c r="X416" s="23" t="s">
        <v>32</v>
      </c>
      <c r="Y416" s="20">
        <f>IF(B416="PAGADO",0,C421)</f>
        <v>0</v>
      </c>
      <c r="AA416" s="227" t="s">
        <v>20</v>
      </c>
      <c r="AB416" s="227"/>
      <c r="AC416" s="227"/>
      <c r="AD416" s="22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747</v>
      </c>
      <c r="G418" s="3" t="s">
        <v>748</v>
      </c>
      <c r="H418" s="5">
        <v>100</v>
      </c>
      <c r="I418" t="s">
        <v>752</v>
      </c>
      <c r="N418" s="25">
        <v>45063</v>
      </c>
      <c r="O418" s="3" t="s">
        <v>768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385</v>
      </c>
      <c r="AC418" s="3" t="s">
        <v>86</v>
      </c>
      <c r="AD418" s="5">
        <v>194.06</v>
      </c>
      <c r="AE418" t="s">
        <v>246</v>
      </c>
      <c r="AJ418" s="25">
        <v>45064</v>
      </c>
      <c r="AK418" s="3" t="s">
        <v>794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132</v>
      </c>
      <c r="G419" s="3" t="s">
        <v>149</v>
      </c>
      <c r="H419" s="5">
        <v>380</v>
      </c>
      <c r="I419" t="s">
        <v>246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385</v>
      </c>
      <c r="AC419" s="3" t="s">
        <v>86</v>
      </c>
      <c r="AD419" s="5">
        <v>145.54</v>
      </c>
      <c r="AE419" t="s">
        <v>246</v>
      </c>
      <c r="AJ419" s="25">
        <v>45064</v>
      </c>
      <c r="AK419" s="3" t="s">
        <v>799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132</v>
      </c>
      <c r="G420" s="3" t="s">
        <v>620</v>
      </c>
      <c r="H420" s="5">
        <v>170</v>
      </c>
      <c r="I420" t="s">
        <v>246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385</v>
      </c>
      <c r="AC420" s="3" t="s">
        <v>86</v>
      </c>
      <c r="AD420" s="5">
        <v>145.54</v>
      </c>
      <c r="AE420" t="s">
        <v>246</v>
      </c>
      <c r="AJ420" s="25">
        <v>45068</v>
      </c>
      <c r="AK420" s="3" t="s">
        <v>818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304</v>
      </c>
      <c r="G421" s="3" t="s">
        <v>475</v>
      </c>
      <c r="H421" s="5">
        <v>330</v>
      </c>
      <c r="I421" t="s">
        <v>246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385</v>
      </c>
      <c r="AC421" s="3" t="s">
        <v>789</v>
      </c>
      <c r="AD421" s="5">
        <v>169.8</v>
      </c>
      <c r="AE421" t="s">
        <v>246</v>
      </c>
      <c r="AJ421" s="25">
        <v>45008</v>
      </c>
      <c r="AK421" s="3" t="s">
        <v>824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752</v>
      </c>
      <c r="N422" s="3"/>
      <c r="O422" s="3"/>
      <c r="P422" s="3"/>
      <c r="Q422" s="3"/>
      <c r="R422" s="18"/>
      <c r="S422" s="3"/>
      <c r="V422" s="17"/>
      <c r="X422" s="229" t="str">
        <f>IF(Y421&lt;0,"NO PAGAR","COBRAR'")</f>
        <v>NO PAGAR</v>
      </c>
      <c r="Y422" s="229"/>
      <c r="AA422" s="4">
        <v>45022</v>
      </c>
      <c r="AB422" s="3" t="s">
        <v>143</v>
      </c>
      <c r="AC422" s="3" t="s">
        <v>149</v>
      </c>
      <c r="AD422" s="5">
        <v>380</v>
      </c>
      <c r="AE422" t="s">
        <v>199</v>
      </c>
      <c r="AJ422" s="3">
        <v>23</v>
      </c>
      <c r="AK422" s="3" t="s">
        <v>828</v>
      </c>
      <c r="AL422" s="3"/>
      <c r="AM422" s="3"/>
      <c r="AN422" s="18">
        <v>2200</v>
      </c>
      <c r="AO422" s="3"/>
    </row>
    <row r="423" spans="2:41" ht="23.25" x14ac:dyDescent="0.35">
      <c r="B423" s="229" t="str">
        <f>IF(C421&lt;0,"NO PAGAR","COBRAR'")</f>
        <v>COBRAR'</v>
      </c>
      <c r="C423" s="229"/>
      <c r="E423" s="4" t="s">
        <v>778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785</v>
      </c>
      <c r="AC423" s="3"/>
      <c r="AD423" s="5">
        <v>100</v>
      </c>
      <c r="AE423" t="s">
        <v>246</v>
      </c>
      <c r="AJ423" s="25">
        <v>45008</v>
      </c>
      <c r="AK423" s="3" t="s">
        <v>830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783</v>
      </c>
      <c r="G424" s="3" t="s">
        <v>334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184</v>
      </c>
      <c r="AC424" s="3" t="s">
        <v>135</v>
      </c>
      <c r="AD424" s="5">
        <v>180</v>
      </c>
      <c r="AE424" t="s">
        <v>199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172</v>
      </c>
      <c r="G425" s="3" t="s">
        <v>89</v>
      </c>
      <c r="H425" s="5">
        <v>210</v>
      </c>
      <c r="I425" t="s">
        <v>246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184</v>
      </c>
      <c r="AC425" s="3" t="s">
        <v>86</v>
      </c>
      <c r="AD425" s="5">
        <v>170</v>
      </c>
      <c r="AE425" t="s">
        <v>199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184</v>
      </c>
      <c r="AC426" s="3" t="s">
        <v>86</v>
      </c>
      <c r="AD426" s="5">
        <v>170</v>
      </c>
      <c r="AE426" t="s">
        <v>199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184</v>
      </c>
      <c r="AC427" s="3" t="s">
        <v>149</v>
      </c>
      <c r="AD427" s="5">
        <v>330</v>
      </c>
      <c r="AE427" t="s">
        <v>199</v>
      </c>
      <c r="AJ427" s="117" t="s">
        <v>800</v>
      </c>
      <c r="AK427" s="117" t="s">
        <v>447</v>
      </c>
      <c r="AL427" s="117" t="s">
        <v>449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184</v>
      </c>
      <c r="AC428" s="3" t="s">
        <v>86</v>
      </c>
      <c r="AD428" s="5">
        <v>170</v>
      </c>
      <c r="AE428" t="s">
        <v>199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785</v>
      </c>
      <c r="AC429" s="3"/>
      <c r="AD429" s="5">
        <v>100</v>
      </c>
      <c r="AE429" t="s">
        <v>246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813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890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7" t="s">
        <v>20</v>
      </c>
      <c r="F462" s="227"/>
      <c r="G462" s="227"/>
      <c r="H462" s="227"/>
      <c r="V462" s="17"/>
      <c r="X462" s="23" t="s">
        <v>32</v>
      </c>
      <c r="Y462" s="20">
        <f>IF(B462="PAGADO",0,C467)</f>
        <v>-526.89999999999986</v>
      </c>
      <c r="AA462" s="227" t="s">
        <v>20</v>
      </c>
      <c r="AB462" s="227"/>
      <c r="AC462" s="227"/>
      <c r="AD462" s="22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263</v>
      </c>
      <c r="G464" s="3" t="s">
        <v>89</v>
      </c>
      <c r="H464" s="5">
        <v>145.54</v>
      </c>
      <c r="I464" t="s">
        <v>246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522</v>
      </c>
      <c r="AC464" s="3" t="s">
        <v>137</v>
      </c>
      <c r="AD464" s="5">
        <v>165</v>
      </c>
      <c r="AE464" t="s">
        <v>246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263</v>
      </c>
      <c r="G465" s="3" t="s">
        <v>402</v>
      </c>
      <c r="H465" s="5">
        <v>114.07</v>
      </c>
      <c r="I465" t="s">
        <v>246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854</v>
      </c>
      <c r="AC465" s="3" t="s">
        <v>306</v>
      </c>
      <c r="AD465" s="5">
        <v>320</v>
      </c>
      <c r="AE465" t="s">
        <v>246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263</v>
      </c>
      <c r="G466" s="3" t="s">
        <v>137</v>
      </c>
      <c r="H466" s="5">
        <v>169.8</v>
      </c>
      <c r="I466" t="s">
        <v>246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856</v>
      </c>
      <c r="AC466" s="3" t="s">
        <v>94</v>
      </c>
      <c r="AD466" s="5">
        <v>220</v>
      </c>
      <c r="AE466" t="s">
        <v>199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263</v>
      </c>
      <c r="G467" s="3" t="s">
        <v>89</v>
      </c>
      <c r="H467" s="5">
        <v>145.54</v>
      </c>
      <c r="I467" t="s">
        <v>246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263</v>
      </c>
      <c r="G468" s="3" t="s">
        <v>89</v>
      </c>
      <c r="H468" s="5">
        <v>145.54</v>
      </c>
      <c r="I468" t="s">
        <v>246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191</v>
      </c>
      <c r="G469" s="3" t="s">
        <v>89</v>
      </c>
      <c r="H469" s="5">
        <v>170</v>
      </c>
      <c r="I469" t="s">
        <v>199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866</v>
      </c>
      <c r="AK473" s="129" t="s">
        <v>867</v>
      </c>
      <c r="AL473" s="129" t="s">
        <v>868</v>
      </c>
      <c r="AM473" s="129" t="s">
        <v>869</v>
      </c>
      <c r="AN473" s="129" t="s">
        <v>870</v>
      </c>
      <c r="AO473" s="129" t="s">
        <v>871</v>
      </c>
      <c r="AP473" s="129" t="s">
        <v>872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445</v>
      </c>
      <c r="AK474" s="126">
        <v>45062.454733799997</v>
      </c>
      <c r="AL474" s="125" t="s">
        <v>449</v>
      </c>
      <c r="AM474" s="127">
        <v>100.20099999999999</v>
      </c>
      <c r="AN474" s="127">
        <v>175.35</v>
      </c>
      <c r="AO474" s="127">
        <v>830213</v>
      </c>
      <c r="AP474" s="128" t="s">
        <v>528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858</v>
      </c>
      <c r="Y475" s="10">
        <v>95.57</v>
      </c>
      <c r="AA475" s="4"/>
      <c r="AB475" s="3"/>
      <c r="AC475" s="3"/>
      <c r="AD475" s="5"/>
      <c r="AJ475" s="125" t="s">
        <v>445</v>
      </c>
      <c r="AK475" s="126">
        <v>45072.772534720003</v>
      </c>
      <c r="AL475" s="125" t="s">
        <v>449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447</v>
      </c>
      <c r="AK476" s="126">
        <v>45063.730879629999</v>
      </c>
      <c r="AL476" s="125" t="s">
        <v>449</v>
      </c>
      <c r="AM476" s="127">
        <v>91.64</v>
      </c>
      <c r="AN476" s="127">
        <v>160.37</v>
      </c>
      <c r="AO476" s="127">
        <v>7129</v>
      </c>
      <c r="AP476" s="128" t="s">
        <v>718</v>
      </c>
    </row>
    <row r="477" spans="2:42" x14ac:dyDescent="0.25">
      <c r="B477" s="11" t="s">
        <v>841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447</v>
      </c>
      <c r="AK477" s="126">
        <v>45064.852511570003</v>
      </c>
      <c r="AL477" s="125" t="s">
        <v>449</v>
      </c>
      <c r="AM477" s="127">
        <v>48.576999999999998</v>
      </c>
      <c r="AN477" s="127">
        <v>85.01</v>
      </c>
      <c r="AO477" s="127">
        <v>999</v>
      </c>
      <c r="AP477" s="128" t="s">
        <v>880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887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881</v>
      </c>
      <c r="AK478" s="126">
        <v>45071.553888889997</v>
      </c>
      <c r="AL478" s="125" t="s">
        <v>449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6" t="s">
        <v>31</v>
      </c>
      <c r="AB497" s="226"/>
      <c r="AC497" s="226"/>
    </row>
    <row r="498" spans="2:41" ht="15" customHeight="1" x14ac:dyDescent="0.4">
      <c r="E498" s="226"/>
      <c r="F498" s="226"/>
      <c r="H498" s="75"/>
      <c r="I498" s="75"/>
      <c r="J498" s="75"/>
      <c r="V498" s="17"/>
      <c r="AA498" s="226"/>
      <c r="AB498" s="226"/>
      <c r="AC498" s="226"/>
    </row>
    <row r="499" spans="2:41" ht="26.25" x14ac:dyDescent="0.4">
      <c r="B499" s="24" t="s">
        <v>66</v>
      </c>
      <c r="E499" s="226" t="s">
        <v>30</v>
      </c>
      <c r="F499" s="22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7" t="s">
        <v>20</v>
      </c>
      <c r="F500" s="227"/>
      <c r="G500" s="227"/>
      <c r="H500" s="227"/>
      <c r="V500" s="17"/>
      <c r="X500" s="23" t="s">
        <v>32</v>
      </c>
      <c r="Y500" s="20">
        <f>IF(B500="PAGADO",0,C505)</f>
        <v>0</v>
      </c>
      <c r="AA500" s="227" t="s">
        <v>20</v>
      </c>
      <c r="AB500" s="227"/>
      <c r="AC500" s="227"/>
      <c r="AD500" s="22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184</v>
      </c>
      <c r="G502" s="3" t="s">
        <v>897</v>
      </c>
      <c r="H502" s="5">
        <v>180</v>
      </c>
      <c r="I502" t="s">
        <v>199</v>
      </c>
      <c r="N502" s="25">
        <v>45089</v>
      </c>
      <c r="O502" s="3" t="s">
        <v>905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856</v>
      </c>
      <c r="AC502" s="3" t="s">
        <v>857</v>
      </c>
      <c r="AD502" s="5">
        <v>220</v>
      </c>
      <c r="AE502" t="s">
        <v>199</v>
      </c>
      <c r="AJ502" s="25">
        <v>45103</v>
      </c>
      <c r="AK502" s="3" t="s">
        <v>486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362</v>
      </c>
      <c r="G503" s="3" t="s">
        <v>190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857</v>
      </c>
      <c r="AC503" s="3" t="s">
        <v>856</v>
      </c>
      <c r="AD503" s="5">
        <v>170</v>
      </c>
      <c r="AE503" t="s">
        <v>199</v>
      </c>
      <c r="AJ503" s="25">
        <v>45106</v>
      </c>
      <c r="AK503" s="3" t="s">
        <v>976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263</v>
      </c>
      <c r="G504" s="3" t="s">
        <v>402</v>
      </c>
      <c r="H504" s="5">
        <v>133.87</v>
      </c>
      <c r="I504" t="s">
        <v>246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947</v>
      </c>
      <c r="AC504" s="3"/>
      <c r="AD504" s="5">
        <v>115</v>
      </c>
      <c r="AE504" t="s">
        <v>199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916</v>
      </c>
      <c r="G505" s="3"/>
      <c r="H505" s="5">
        <v>109.64</v>
      </c>
      <c r="I505" t="s">
        <v>246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263</v>
      </c>
      <c r="AC505" s="3" t="s">
        <v>402</v>
      </c>
      <c r="AD505" s="5">
        <v>133.87</v>
      </c>
      <c r="AE505" t="s">
        <v>246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917</v>
      </c>
      <c r="G506" s="3"/>
      <c r="H506" s="5">
        <v>109.64</v>
      </c>
      <c r="I506" t="s">
        <v>246</v>
      </c>
      <c r="N506" s="3"/>
      <c r="O506" s="3"/>
      <c r="P506" s="3"/>
      <c r="Q506" s="3"/>
      <c r="R506" s="18"/>
      <c r="S506" s="3"/>
      <c r="V506" s="17"/>
      <c r="X506" s="229" t="str">
        <f>IF(Y505&lt;0,"NO PAGAR","COBRAR'")</f>
        <v>COBRAR'</v>
      </c>
      <c r="Y506" s="229"/>
      <c r="AA506" s="4">
        <v>45076</v>
      </c>
      <c r="AB506" s="3" t="s">
        <v>962</v>
      </c>
      <c r="AC506" s="3" t="s">
        <v>201</v>
      </c>
      <c r="AD506" s="5">
        <v>43.66</v>
      </c>
      <c r="AE506" t="s">
        <v>246</v>
      </c>
      <c r="AJ506" s="3"/>
      <c r="AK506" s="3"/>
      <c r="AL506" s="3"/>
      <c r="AM506" s="3"/>
      <c r="AN506" s="18"/>
      <c r="AO506" s="3"/>
    </row>
    <row r="507" spans="2:41" ht="23.25" x14ac:dyDescent="0.35">
      <c r="B507" s="229" t="str">
        <f>IF(C505&lt;0,"NO PAGAR","COBRAR'")</f>
        <v>COBRAR'</v>
      </c>
      <c r="C507" s="229"/>
      <c r="E507" s="4">
        <v>44877</v>
      </c>
      <c r="F507" s="3" t="s">
        <v>909</v>
      </c>
      <c r="G507" s="3"/>
      <c r="H507" s="5">
        <v>95</v>
      </c>
      <c r="I507" t="s">
        <v>199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132</v>
      </c>
      <c r="AC507" s="3" t="s">
        <v>86</v>
      </c>
      <c r="AD507" s="5">
        <v>170</v>
      </c>
      <c r="AE507" t="s">
        <v>246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909</v>
      </c>
      <c r="G508" s="3"/>
      <c r="H508" s="5">
        <v>95</v>
      </c>
      <c r="I508" t="s">
        <v>199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132</v>
      </c>
      <c r="AC508" s="3" t="s">
        <v>144</v>
      </c>
      <c r="AD508" s="5">
        <v>170</v>
      </c>
      <c r="AE508" t="s">
        <v>246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132</v>
      </c>
      <c r="G509" s="3" t="s">
        <v>190</v>
      </c>
      <c r="H509" s="5">
        <v>170</v>
      </c>
      <c r="I509" t="s">
        <v>246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191</v>
      </c>
      <c r="AC509" s="3" t="s">
        <v>86</v>
      </c>
      <c r="AD509" s="5">
        <v>170</v>
      </c>
      <c r="AE509" t="s">
        <v>246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132</v>
      </c>
      <c r="G510" s="3" t="s">
        <v>149</v>
      </c>
      <c r="H510" s="5">
        <v>380</v>
      </c>
      <c r="I510" t="s">
        <v>246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191</v>
      </c>
      <c r="AC510" s="3" t="s">
        <v>137</v>
      </c>
      <c r="AD510" s="5">
        <v>200</v>
      </c>
      <c r="AE510" t="s">
        <v>199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263</v>
      </c>
      <c r="G511" s="3" t="s">
        <v>631</v>
      </c>
      <c r="H511" s="5">
        <v>160</v>
      </c>
      <c r="I511" t="s">
        <v>246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191</v>
      </c>
      <c r="AC511" s="3" t="s">
        <v>86</v>
      </c>
      <c r="AD511" s="5">
        <v>170</v>
      </c>
      <c r="AE511" t="s">
        <v>246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263</v>
      </c>
      <c r="G512" s="3" t="s">
        <v>233</v>
      </c>
      <c r="H512" s="5">
        <v>145.54</v>
      </c>
      <c r="I512" t="s">
        <v>246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191</v>
      </c>
      <c r="AC512" s="3" t="s">
        <v>149</v>
      </c>
      <c r="AD512" s="5">
        <v>330</v>
      </c>
      <c r="AE512" t="s">
        <v>246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233</v>
      </c>
      <c r="G513" s="3" t="s">
        <v>201</v>
      </c>
      <c r="H513" s="5">
        <v>145.54</v>
      </c>
      <c r="I513" t="s">
        <v>246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191</v>
      </c>
      <c r="AC513" s="3" t="s">
        <v>144</v>
      </c>
      <c r="AD513" s="5">
        <v>180</v>
      </c>
      <c r="AE513" t="s">
        <v>246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263</v>
      </c>
      <c r="G514" s="3" t="s">
        <v>915</v>
      </c>
      <c r="H514" s="5">
        <v>133.87</v>
      </c>
      <c r="I514" t="s">
        <v>246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975</v>
      </c>
      <c r="AC514" s="3"/>
      <c r="AD514" s="5">
        <v>100</v>
      </c>
      <c r="AE514" t="s">
        <v>246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263</v>
      </c>
      <c r="G515" s="3" t="s">
        <v>402</v>
      </c>
      <c r="H515" s="5">
        <v>133.87</v>
      </c>
      <c r="I515" t="s">
        <v>246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975</v>
      </c>
      <c r="AC515" s="3"/>
      <c r="AD515" s="5">
        <v>100</v>
      </c>
      <c r="AE515" t="s">
        <v>246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929</v>
      </c>
      <c r="C516" s="10">
        <v>97.33</v>
      </c>
      <c r="E516" s="25">
        <v>45065</v>
      </c>
      <c r="F516" s="3" t="s">
        <v>918</v>
      </c>
      <c r="G516" s="3"/>
      <c r="H516" s="5">
        <v>194.06</v>
      </c>
      <c r="I516" t="s">
        <v>246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921</v>
      </c>
      <c r="G517" s="148"/>
      <c r="H517" s="18">
        <v>100</v>
      </c>
      <c r="I517" t="s">
        <v>246</v>
      </c>
      <c r="N517" s="3"/>
      <c r="O517" s="3"/>
      <c r="P517" s="3"/>
      <c r="Q517" s="3"/>
      <c r="R517" s="18"/>
      <c r="S517" s="3"/>
      <c r="V517" s="17"/>
      <c r="X517" s="11" t="s">
        <v>952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304</v>
      </c>
      <c r="G518" s="3" t="s">
        <v>924</v>
      </c>
      <c r="H518" s="18">
        <v>285</v>
      </c>
      <c r="I518" t="s">
        <v>246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304</v>
      </c>
      <c r="G519" s="3" t="s">
        <v>475</v>
      </c>
      <c r="H519" s="18">
        <v>330</v>
      </c>
      <c r="I519" t="s">
        <v>246</v>
      </c>
      <c r="V519" s="17"/>
      <c r="X519" s="12"/>
      <c r="Y519" s="10"/>
      <c r="AJ519" s="151">
        <v>20230608</v>
      </c>
      <c r="AK519" s="151" t="s">
        <v>447</v>
      </c>
      <c r="AL519" s="151" t="s">
        <v>948</v>
      </c>
      <c r="AM519" s="151" t="s">
        <v>449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304</v>
      </c>
      <c r="G520" s="3" t="s">
        <v>924</v>
      </c>
      <c r="H520" s="18">
        <v>285</v>
      </c>
      <c r="I520" t="s">
        <v>246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304</v>
      </c>
      <c r="G521" s="3" t="s">
        <v>924</v>
      </c>
      <c r="H521" s="18">
        <v>285</v>
      </c>
      <c r="I521" t="s">
        <v>199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930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7" t="s">
        <v>20</v>
      </c>
      <c r="F551" s="227"/>
      <c r="G551" s="227"/>
      <c r="H551" s="227"/>
      <c r="V551" s="17"/>
      <c r="X551" s="23" t="s">
        <v>32</v>
      </c>
      <c r="Y551" s="20">
        <f>IF(B551="PAGADO",0,C556)</f>
        <v>-153.00000000000023</v>
      </c>
      <c r="AA551" s="227" t="s">
        <v>20</v>
      </c>
      <c r="AB551" s="227"/>
      <c r="AC551" s="227"/>
      <c r="AD551" s="22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199</v>
      </c>
      <c r="N553" s="25">
        <v>45111</v>
      </c>
      <c r="O553" s="3" t="s">
        <v>1008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191</v>
      </c>
      <c r="AC553" s="3" t="s">
        <v>89</v>
      </c>
      <c r="AD553" s="5">
        <v>170</v>
      </c>
      <c r="AE553" t="s">
        <v>246</v>
      </c>
      <c r="AJ553" s="25">
        <v>45119</v>
      </c>
      <c r="AK553" s="3" t="s">
        <v>1034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135</v>
      </c>
      <c r="H554" s="5">
        <v>140</v>
      </c>
      <c r="I554" t="s">
        <v>199</v>
      </c>
      <c r="N554" s="25">
        <v>45112</v>
      </c>
      <c r="O554" s="3" t="s">
        <v>1010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191</v>
      </c>
      <c r="AC554" s="3" t="s">
        <v>89</v>
      </c>
      <c r="AD554" s="5">
        <v>170</v>
      </c>
      <c r="AE554" t="s">
        <v>246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199</v>
      </c>
      <c r="N555" s="25">
        <v>45112</v>
      </c>
      <c r="O555" s="3" t="s">
        <v>1011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191</v>
      </c>
      <c r="AC555" s="3" t="s">
        <v>135</v>
      </c>
      <c r="AD555" s="5">
        <v>180</v>
      </c>
      <c r="AE555" t="s">
        <v>246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1027</v>
      </c>
      <c r="AC556" s="3" t="s">
        <v>89</v>
      </c>
      <c r="AD556" s="5">
        <v>75</v>
      </c>
      <c r="AE556" t="s">
        <v>246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1027</v>
      </c>
      <c r="AC557" s="3" t="s">
        <v>89</v>
      </c>
      <c r="AD557" s="5">
        <v>75</v>
      </c>
      <c r="AE557" t="s">
        <v>246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1027</v>
      </c>
      <c r="AC558" s="3" t="s">
        <v>89</v>
      </c>
      <c r="AD558" s="5">
        <v>75</v>
      </c>
      <c r="AE558" t="s">
        <v>246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1032</v>
      </c>
      <c r="AC559" s="3" t="s">
        <v>219</v>
      </c>
      <c r="AD559" s="5">
        <v>130</v>
      </c>
      <c r="AE559" t="s">
        <v>246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1035</v>
      </c>
      <c r="AC560" s="3" t="s">
        <v>89</v>
      </c>
      <c r="AD560" s="5">
        <v>145.54</v>
      </c>
      <c r="AE560" t="s">
        <v>246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1035</v>
      </c>
      <c r="AC561" s="3" t="s">
        <v>89</v>
      </c>
      <c r="AD561" s="5">
        <v>145.54</v>
      </c>
      <c r="AE561" t="s">
        <v>246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1035</v>
      </c>
      <c r="AC562" s="3" t="s">
        <v>402</v>
      </c>
      <c r="AD562" s="5">
        <v>133.87</v>
      </c>
      <c r="AE562" t="s">
        <v>246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1035</v>
      </c>
      <c r="AC563" s="3" t="s">
        <v>1036</v>
      </c>
      <c r="AD563" s="5">
        <v>145.54</v>
      </c>
      <c r="AE563" t="s">
        <v>246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1000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998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447</v>
      </c>
      <c r="P570" s="151" t="s">
        <v>449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6" t="s">
        <v>31</v>
      </c>
      <c r="AB584" s="226"/>
      <c r="AC584" s="22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7" t="s">
        <v>20</v>
      </c>
      <c r="F586" s="227"/>
      <c r="G586" s="227"/>
      <c r="H586" s="227"/>
      <c r="V586" s="17"/>
      <c r="X586" s="23" t="s">
        <v>32</v>
      </c>
      <c r="Y586" s="20">
        <f>IF(B586="PAGADO",0,C591)</f>
        <v>0</v>
      </c>
      <c r="AA586" s="227" t="s">
        <v>20</v>
      </c>
      <c r="AB586" s="227"/>
      <c r="AC586" s="227"/>
      <c r="AD586" s="22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132</v>
      </c>
      <c r="G588" s="3" t="s">
        <v>89</v>
      </c>
      <c r="H588" s="5">
        <v>170</v>
      </c>
      <c r="I588" t="s">
        <v>199</v>
      </c>
      <c r="N588" s="25">
        <v>45124</v>
      </c>
      <c r="O588" s="3" t="s">
        <v>230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263</v>
      </c>
      <c r="AC588" s="3" t="s">
        <v>402</v>
      </c>
      <c r="AD588" s="5">
        <v>133.87</v>
      </c>
      <c r="AE588" t="s">
        <v>246</v>
      </c>
      <c r="AJ588" s="25">
        <v>45134</v>
      </c>
      <c r="AK588" s="3" t="s">
        <v>1072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132</v>
      </c>
      <c r="G589" s="3" t="s">
        <v>137</v>
      </c>
      <c r="H589" s="5">
        <v>190</v>
      </c>
      <c r="I589" t="s">
        <v>246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263</v>
      </c>
      <c r="AC589" s="3" t="s">
        <v>402</v>
      </c>
      <c r="AD589" s="5">
        <v>133.87</v>
      </c>
      <c r="AE589" t="s">
        <v>246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132</v>
      </c>
      <c r="G590" s="3" t="s">
        <v>89</v>
      </c>
      <c r="H590" s="5">
        <v>170</v>
      </c>
      <c r="I590" t="s">
        <v>199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617</v>
      </c>
      <c r="AC590" s="3" t="s">
        <v>1053</v>
      </c>
      <c r="AD590" s="5">
        <v>330</v>
      </c>
      <c r="AE590" t="s">
        <v>199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132</v>
      </c>
      <c r="G591" s="3" t="s">
        <v>137</v>
      </c>
      <c r="H591" s="5">
        <v>190</v>
      </c>
      <c r="I591" t="s">
        <v>246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787</v>
      </c>
      <c r="AC591" s="3" t="s">
        <v>86</v>
      </c>
      <c r="AD591" s="5">
        <v>140</v>
      </c>
      <c r="AE591" t="s">
        <v>199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132</v>
      </c>
      <c r="G592" s="3" t="s">
        <v>137</v>
      </c>
      <c r="H592" s="5">
        <v>190</v>
      </c>
      <c r="I592" t="s">
        <v>246</v>
      </c>
      <c r="N592" s="3"/>
      <c r="O592" s="3"/>
      <c r="P592" s="3"/>
      <c r="Q592" s="3"/>
      <c r="R592" s="18"/>
      <c r="S592" s="3"/>
      <c r="V592" s="17"/>
      <c r="X592" s="229" t="str">
        <f>IF(Y591&lt;0,"NO PAGAR","COBRAR'")</f>
        <v>COBRAR'</v>
      </c>
      <c r="Y592" s="229"/>
      <c r="AA592" s="4">
        <v>45076</v>
      </c>
      <c r="AB592" s="3" t="s">
        <v>787</v>
      </c>
      <c r="AC592" s="3" t="s">
        <v>86</v>
      </c>
      <c r="AD592" s="5">
        <v>140</v>
      </c>
      <c r="AE592" t="s">
        <v>199</v>
      </c>
      <c r="AJ592" s="3"/>
      <c r="AK592" s="3"/>
      <c r="AL592" s="3"/>
      <c r="AM592" s="3"/>
      <c r="AN592" s="18"/>
      <c r="AO592" s="3"/>
    </row>
    <row r="593" spans="2:41" ht="23.25" x14ac:dyDescent="0.35">
      <c r="B593" s="229" t="str">
        <f>IF(C591&lt;0,"NO PAGAR","COBRAR'")</f>
        <v>COBRAR'</v>
      </c>
      <c r="C593" s="229"/>
      <c r="E593" s="4">
        <v>45071</v>
      </c>
      <c r="F593" s="3" t="s">
        <v>132</v>
      </c>
      <c r="G593" s="3" t="s">
        <v>89</v>
      </c>
      <c r="H593" s="5">
        <v>170</v>
      </c>
      <c r="I593" t="s">
        <v>246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132</v>
      </c>
      <c r="G594" s="3" t="s">
        <v>137</v>
      </c>
      <c r="H594" s="5">
        <v>190</v>
      </c>
      <c r="I594" t="s">
        <v>246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132</v>
      </c>
      <c r="G595" s="3" t="s">
        <v>89</v>
      </c>
      <c r="H595" s="5">
        <v>170</v>
      </c>
      <c r="I595" t="s">
        <v>246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246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246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1048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1047</v>
      </c>
      <c r="O606" s="169">
        <v>0.2747337962962963</v>
      </c>
      <c r="P606">
        <v>20230705</v>
      </c>
      <c r="Q606" t="s">
        <v>445</v>
      </c>
      <c r="R606" t="s">
        <v>948</v>
      </c>
      <c r="S606" t="s">
        <v>449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1047</v>
      </c>
      <c r="O607" s="169">
        <v>0.29673611111111114</v>
      </c>
      <c r="P607">
        <v>20230711</v>
      </c>
      <c r="Q607" t="s">
        <v>445</v>
      </c>
      <c r="R607" t="s">
        <v>948</v>
      </c>
      <c r="S607" t="s">
        <v>449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1047</v>
      </c>
      <c r="O608" s="169">
        <v>0.50458333333333327</v>
      </c>
      <c r="P608">
        <v>20230713</v>
      </c>
      <c r="Q608" t="s">
        <v>447</v>
      </c>
      <c r="R608" t="s">
        <v>948</v>
      </c>
      <c r="S608" t="s">
        <v>449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1047</v>
      </c>
      <c r="O609" s="169">
        <v>0.51598379629629632</v>
      </c>
      <c r="P609">
        <v>20230713</v>
      </c>
      <c r="Q609" t="s">
        <v>447</v>
      </c>
      <c r="R609" t="s">
        <v>948</v>
      </c>
      <c r="S609" t="s">
        <v>449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125</v>
      </c>
      <c r="C632" s="20">
        <f>IF(X586="PAGADO",0,Y591)</f>
        <v>727.74</v>
      </c>
      <c r="E632" s="227" t="s">
        <v>20</v>
      </c>
      <c r="F632" s="227"/>
      <c r="G632" s="227"/>
      <c r="H632" s="227"/>
      <c r="V632" s="17"/>
      <c r="X632" s="23" t="s">
        <v>32</v>
      </c>
      <c r="Y632" s="20">
        <f>IF(B632="PAGADO",0,C637)</f>
        <v>0</v>
      </c>
      <c r="AA632" s="227" t="s">
        <v>20</v>
      </c>
      <c r="AB632" s="227"/>
      <c r="AC632" s="227"/>
      <c r="AD632" s="22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191</v>
      </c>
      <c r="G634" s="3" t="s">
        <v>135</v>
      </c>
      <c r="H634" s="5">
        <v>180</v>
      </c>
      <c r="I634" t="s">
        <v>246</v>
      </c>
      <c r="N634" s="25">
        <v>45135</v>
      </c>
      <c r="O634" s="3" t="s">
        <v>768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1147</v>
      </c>
      <c r="AC634" s="3" t="s">
        <v>697</v>
      </c>
      <c r="AD634" s="5">
        <v>97.03</v>
      </c>
      <c r="AE634" t="s">
        <v>246</v>
      </c>
      <c r="AJ634" s="25">
        <v>45145</v>
      </c>
      <c r="AK634" s="3" t="s">
        <v>1150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191</v>
      </c>
      <c r="G635" s="3" t="s">
        <v>149</v>
      </c>
      <c r="H635" s="5">
        <v>330</v>
      </c>
      <c r="I635" t="s">
        <v>199</v>
      </c>
      <c r="N635" s="25">
        <v>45140</v>
      </c>
      <c r="O635" s="3" t="s">
        <v>1087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1147</v>
      </c>
      <c r="AC635" s="3" t="s">
        <v>697</v>
      </c>
      <c r="AD635" s="5">
        <v>97.03</v>
      </c>
      <c r="AE635" t="s">
        <v>246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191</v>
      </c>
      <c r="G636" s="3" t="s">
        <v>137</v>
      </c>
      <c r="H636" s="5">
        <v>200</v>
      </c>
      <c r="I636" t="s">
        <v>246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466</v>
      </c>
      <c r="AC636" s="3" t="s">
        <v>86</v>
      </c>
      <c r="AD636" s="5">
        <v>375</v>
      </c>
      <c r="AE636" t="s">
        <v>246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191</v>
      </c>
      <c r="G637" s="3" t="s">
        <v>89</v>
      </c>
      <c r="H637" s="5">
        <v>170</v>
      </c>
      <c r="I637" t="s">
        <v>246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191</v>
      </c>
      <c r="AC637" s="3" t="s">
        <v>149</v>
      </c>
      <c r="AD637" s="5">
        <v>330</v>
      </c>
      <c r="AE637" t="s">
        <v>199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1078</v>
      </c>
      <c r="G638" s="3"/>
      <c r="H638" s="5">
        <v>100</v>
      </c>
      <c r="I638" t="s">
        <v>388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352</v>
      </c>
      <c r="G639" s="3" t="s">
        <v>94</v>
      </c>
      <c r="H639" s="5">
        <v>180</v>
      </c>
      <c r="I639" t="s">
        <v>246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387</v>
      </c>
      <c r="G640" s="3" t="s">
        <v>89</v>
      </c>
      <c r="H640" s="5">
        <v>150</v>
      </c>
      <c r="I640" t="s">
        <v>246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387</v>
      </c>
      <c r="G641" s="3" t="s">
        <v>149</v>
      </c>
      <c r="H641" s="5">
        <v>600</v>
      </c>
      <c r="I641" t="s">
        <v>199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387</v>
      </c>
      <c r="G642" s="3" t="s">
        <v>135</v>
      </c>
      <c r="H642" s="5">
        <v>150</v>
      </c>
      <c r="I642" t="s">
        <v>246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387</v>
      </c>
      <c r="G643" s="3" t="s">
        <v>89</v>
      </c>
      <c r="H643" s="5">
        <v>200</v>
      </c>
      <c r="I643" t="s">
        <v>246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143</v>
      </c>
      <c r="G644" s="3" t="s">
        <v>135</v>
      </c>
      <c r="H644" s="5">
        <v>170</v>
      </c>
      <c r="I644" t="s">
        <v>199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1102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1153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1103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445</v>
      </c>
      <c r="O651" s="126">
        <v>45134.360706020001</v>
      </c>
      <c r="P651" s="125" t="s">
        <v>449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447</v>
      </c>
      <c r="O652" s="126">
        <v>45134.456435189997</v>
      </c>
      <c r="P652" s="125" t="s">
        <v>449</v>
      </c>
      <c r="Q652" s="127">
        <v>85.149000000000001</v>
      </c>
      <c r="R652" s="127">
        <v>149.01</v>
      </c>
      <c r="S652" s="128" t="s">
        <v>1093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6" t="s">
        <v>31</v>
      </c>
      <c r="AB667" s="226"/>
      <c r="AC667" s="226"/>
    </row>
    <row r="668" spans="1:43" ht="15" customHeight="1" x14ac:dyDescent="0.4">
      <c r="H668" s="75"/>
      <c r="I668" s="75"/>
      <c r="J668" s="75"/>
      <c r="V668" s="17"/>
      <c r="AA668" s="226"/>
      <c r="AB668" s="226"/>
      <c r="AC668" s="22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7" t="s">
        <v>1169</v>
      </c>
      <c r="F672" s="227"/>
      <c r="G672" s="227"/>
      <c r="H672" s="227"/>
      <c r="V672" s="17"/>
      <c r="X672" s="23" t="s">
        <v>32</v>
      </c>
      <c r="Y672" s="20">
        <f>IF(B672="PAGADO",0,C677)</f>
        <v>0</v>
      </c>
      <c r="AA672" s="227" t="s">
        <v>20</v>
      </c>
      <c r="AB672" s="227"/>
      <c r="AC672" s="227"/>
      <c r="AD672" s="22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1168</v>
      </c>
      <c r="G674" s="3" t="s">
        <v>265</v>
      </c>
      <c r="H674" s="5">
        <v>133.87</v>
      </c>
      <c r="I674" t="s">
        <v>246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1215</v>
      </c>
      <c r="AC674" s="3" t="s">
        <v>1216</v>
      </c>
      <c r="AD674" s="5">
        <v>160</v>
      </c>
      <c r="AE674" t="s">
        <v>199</v>
      </c>
      <c r="AJ674" s="25">
        <v>45159</v>
      </c>
      <c r="AK674" s="3" t="s">
        <v>1211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415</v>
      </c>
      <c r="G675" s="3" t="s">
        <v>1176</v>
      </c>
      <c r="H675" s="5">
        <v>160</v>
      </c>
      <c r="I675" t="s">
        <v>246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1215</v>
      </c>
      <c r="AC675" s="3" t="s">
        <v>1216</v>
      </c>
      <c r="AD675" s="5">
        <v>160</v>
      </c>
      <c r="AE675" t="s">
        <v>246</v>
      </c>
      <c r="AJ675" s="25">
        <v>45161</v>
      </c>
      <c r="AK675" s="3" t="s">
        <v>106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304</v>
      </c>
      <c r="G676" s="3" t="s">
        <v>1188</v>
      </c>
      <c r="H676" s="5">
        <v>330</v>
      </c>
      <c r="I676" t="s">
        <v>752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266</v>
      </c>
      <c r="AC676" s="3" t="s">
        <v>190</v>
      </c>
      <c r="AD676" s="5">
        <v>150</v>
      </c>
      <c r="AE676" t="s">
        <v>246</v>
      </c>
      <c r="AJ676" s="25">
        <v>45161</v>
      </c>
      <c r="AK676" s="3" t="s">
        <v>1233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266</v>
      </c>
      <c r="G677" s="3" t="s">
        <v>190</v>
      </c>
      <c r="H677" s="5">
        <v>200</v>
      </c>
      <c r="I677" t="s">
        <v>246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266</v>
      </c>
      <c r="AC677" s="3" t="s">
        <v>190</v>
      </c>
      <c r="AD677" s="5">
        <v>150</v>
      </c>
      <c r="AE677" t="s">
        <v>246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1196</v>
      </c>
      <c r="G678" s="3" t="s">
        <v>190</v>
      </c>
      <c r="H678" s="5">
        <v>130</v>
      </c>
      <c r="I678" t="s">
        <v>246</v>
      </c>
      <c r="N678" s="3"/>
      <c r="O678" s="3"/>
      <c r="P678" s="3"/>
      <c r="Q678" s="3"/>
      <c r="R678" s="18"/>
      <c r="S678" s="3"/>
      <c r="V678" s="17"/>
      <c r="X678" s="229" t="str">
        <f>IF(Y677&lt;0,"NO PAGAR","COBRAR'")</f>
        <v>NO PAGAR</v>
      </c>
      <c r="Y678" s="229"/>
      <c r="AA678" s="4">
        <v>45159</v>
      </c>
      <c r="AB678" s="3" t="s">
        <v>1240</v>
      </c>
      <c r="AC678" s="3"/>
      <c r="AD678" s="5">
        <v>90</v>
      </c>
      <c r="AE678" t="s">
        <v>246</v>
      </c>
      <c r="AJ678" s="3"/>
      <c r="AK678" s="3"/>
      <c r="AL678" s="3"/>
      <c r="AM678" s="3"/>
      <c r="AN678" s="18"/>
      <c r="AO678" s="3"/>
    </row>
    <row r="679" spans="2:41" ht="23.25" x14ac:dyDescent="0.35">
      <c r="B679" s="229" t="str">
        <f>IF(C677&lt;0,"NO PAGAR","COBRAR'")</f>
        <v>COBRAR'</v>
      </c>
      <c r="C679" s="22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1241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445</v>
      </c>
      <c r="AM691" s="180" t="s">
        <v>449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447</v>
      </c>
      <c r="AM692" s="180" t="s">
        <v>449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445</v>
      </c>
      <c r="AM693" s="180" t="s">
        <v>449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7" t="s">
        <v>20</v>
      </c>
      <c r="F720" s="227"/>
      <c r="G720" s="227"/>
      <c r="H720" s="227"/>
      <c r="O720" s="237" t="s">
        <v>10</v>
      </c>
      <c r="P720" s="237"/>
      <c r="Q720" s="237"/>
      <c r="V720" s="17"/>
      <c r="X720" s="23" t="s">
        <v>32</v>
      </c>
      <c r="Y720" s="20">
        <f>IF(B720="PAGADO",0,C725)</f>
        <v>-1115.3899999999999</v>
      </c>
      <c r="AA720" s="227" t="s">
        <v>20</v>
      </c>
      <c r="AB720" s="227"/>
      <c r="AC720" s="227"/>
      <c r="AD720" s="22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1264</v>
      </c>
      <c r="G722" s="3" t="s">
        <v>146</v>
      </c>
      <c r="H722" s="5">
        <v>220</v>
      </c>
      <c r="I722" t="s">
        <v>246</v>
      </c>
      <c r="N722" s="25">
        <v>45166</v>
      </c>
      <c r="O722" s="3" t="s">
        <v>1251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1330</v>
      </c>
      <c r="AC722" s="3" t="s">
        <v>1331</v>
      </c>
      <c r="AD722" s="5">
        <v>225</v>
      </c>
      <c r="AE722" t="s">
        <v>246</v>
      </c>
      <c r="AJ722" s="25">
        <v>45177</v>
      </c>
      <c r="AK722" s="3" t="s">
        <v>1329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1264</v>
      </c>
      <c r="G723" s="3" t="s">
        <v>146</v>
      </c>
      <c r="H723" s="5">
        <v>220</v>
      </c>
      <c r="I723" t="s">
        <v>199</v>
      </c>
      <c r="N723" s="25">
        <v>45168</v>
      </c>
      <c r="O723" s="3" t="s">
        <v>106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1212</v>
      </c>
      <c r="AC723" s="3" t="s">
        <v>190</v>
      </c>
      <c r="AD723" s="5">
        <v>170</v>
      </c>
      <c r="AE723" t="s">
        <v>246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1264</v>
      </c>
      <c r="G724" s="3" t="s">
        <v>1265</v>
      </c>
      <c r="H724" s="5">
        <v>450</v>
      </c>
      <c r="I724" t="s">
        <v>199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1341</v>
      </c>
      <c r="AC724" s="3" t="s">
        <v>240</v>
      </c>
      <c r="AD724" s="5">
        <v>220</v>
      </c>
      <c r="AE724" t="s">
        <v>199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1264</v>
      </c>
      <c r="G725" s="3" t="s">
        <v>146</v>
      </c>
      <c r="H725" s="5">
        <v>220</v>
      </c>
      <c r="I725" t="s">
        <v>199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266</v>
      </c>
      <c r="AC725" s="3" t="s">
        <v>163</v>
      </c>
      <c r="AD725" s="5">
        <v>200</v>
      </c>
      <c r="AE725" t="s">
        <v>199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1264</v>
      </c>
      <c r="G726" s="3" t="s">
        <v>190</v>
      </c>
      <c r="H726" s="5">
        <v>150</v>
      </c>
      <c r="I726" t="s">
        <v>199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266</v>
      </c>
      <c r="AC726" s="3" t="s">
        <v>190</v>
      </c>
      <c r="AD726" s="5">
        <v>150</v>
      </c>
      <c r="AE726" t="s">
        <v>246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1264</v>
      </c>
      <c r="G727" s="3" t="s">
        <v>190</v>
      </c>
      <c r="H727" s="5">
        <v>200</v>
      </c>
      <c r="I727" t="s">
        <v>246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266</v>
      </c>
      <c r="AC727" s="3" t="s">
        <v>163</v>
      </c>
      <c r="AD727" s="5">
        <v>150</v>
      </c>
      <c r="AE727" t="s">
        <v>246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1264</v>
      </c>
      <c r="G728" s="3" t="s">
        <v>190</v>
      </c>
      <c r="H728" s="5">
        <v>150</v>
      </c>
      <c r="I728" t="s">
        <v>199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266</v>
      </c>
      <c r="AC728" s="3" t="s">
        <v>190</v>
      </c>
      <c r="AD728" s="5">
        <v>150</v>
      </c>
      <c r="AE728" t="s">
        <v>246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1066</v>
      </c>
      <c r="G729" s="3" t="s">
        <v>697</v>
      </c>
      <c r="H729" s="5">
        <v>145.54</v>
      </c>
      <c r="I729" t="s">
        <v>246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697</v>
      </c>
      <c r="G730" s="3" t="s">
        <v>1317</v>
      </c>
      <c r="H730" s="5">
        <v>145.54</v>
      </c>
      <c r="I730" t="s">
        <v>246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697</v>
      </c>
      <c r="G731" s="3" t="s">
        <v>146</v>
      </c>
      <c r="H731" s="5">
        <v>169.8</v>
      </c>
      <c r="I731" t="s">
        <v>246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697</v>
      </c>
      <c r="G732" s="3" t="s">
        <v>1317</v>
      </c>
      <c r="H732" s="5">
        <v>145.54</v>
      </c>
      <c r="I732" t="s">
        <v>246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1322</v>
      </c>
      <c r="C733" s="10">
        <v>95.54</v>
      </c>
      <c r="E733" s="4">
        <v>45156</v>
      </c>
      <c r="F733" s="3" t="s">
        <v>697</v>
      </c>
      <c r="G733" s="3" t="s">
        <v>492</v>
      </c>
      <c r="H733" s="5">
        <v>143.87</v>
      </c>
      <c r="I733" t="s">
        <v>246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1318</v>
      </c>
      <c r="G734" s="3" t="s">
        <v>697</v>
      </c>
      <c r="H734" s="5">
        <v>97.03</v>
      </c>
      <c r="I734" t="s">
        <v>246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1309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447</v>
      </c>
      <c r="O739" s="125" t="s">
        <v>443</v>
      </c>
      <c r="P739" s="126">
        <v>45167.426956019997</v>
      </c>
      <c r="Q739" s="127">
        <v>69.808000000000007</v>
      </c>
      <c r="R739" s="132">
        <v>122.16</v>
      </c>
      <c r="S739" s="128" t="s">
        <v>1308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6" t="s">
        <v>30</v>
      </c>
      <c r="H753" s="226"/>
      <c r="I753" s="226"/>
      <c r="J753" s="75"/>
      <c r="V753" s="17"/>
      <c r="AA753" s="226" t="s">
        <v>31</v>
      </c>
      <c r="AB753" s="226"/>
      <c r="AC753" s="226"/>
    </row>
    <row r="754" spans="2:41" ht="15" customHeight="1" x14ac:dyDescent="0.4">
      <c r="H754" s="75"/>
      <c r="I754" s="75"/>
      <c r="J754" s="75"/>
      <c r="V754" s="17"/>
      <c r="AA754" s="226"/>
      <c r="AB754" s="226"/>
      <c r="AC754" s="22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7" t="s">
        <v>20</v>
      </c>
      <c r="F758" s="227"/>
      <c r="G758" s="227"/>
      <c r="H758" s="227"/>
      <c r="V758" s="17"/>
      <c r="X758" s="23" t="s">
        <v>32</v>
      </c>
      <c r="Y758" s="20">
        <f>IF(B758="PAGADO",0,C763)</f>
        <v>0</v>
      </c>
      <c r="AA758" s="227" t="s">
        <v>20</v>
      </c>
      <c r="AB758" s="227"/>
      <c r="AC758" s="227"/>
      <c r="AD758" s="227"/>
      <c r="AK758" s="237" t="s">
        <v>10</v>
      </c>
      <c r="AL758" s="237"/>
      <c r="AM758" s="23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491</v>
      </c>
      <c r="G760" s="3" t="s">
        <v>493</v>
      </c>
      <c r="H760" s="5">
        <v>143.77000000000001</v>
      </c>
      <c r="I760" t="s">
        <v>246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189</v>
      </c>
      <c r="AC760" s="3" t="s">
        <v>146</v>
      </c>
      <c r="AD760" s="5">
        <v>200</v>
      </c>
      <c r="AE760" t="s">
        <v>246</v>
      </c>
      <c r="AJ760" s="25">
        <v>45194</v>
      </c>
      <c r="AK760" s="3" t="s">
        <v>1072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491</v>
      </c>
      <c r="G761" s="3" t="s">
        <v>190</v>
      </c>
      <c r="H761" s="5">
        <v>145.54</v>
      </c>
      <c r="I761" t="s">
        <v>246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189</v>
      </c>
      <c r="AC761" s="3" t="s">
        <v>146</v>
      </c>
      <c r="AD761" s="5">
        <v>200</v>
      </c>
      <c r="AE761" t="s">
        <v>246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387</v>
      </c>
      <c r="G762" s="3" t="s">
        <v>163</v>
      </c>
      <c r="H762" s="5">
        <v>150</v>
      </c>
      <c r="I762" t="s">
        <v>246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387</v>
      </c>
      <c r="AC762" s="3" t="s">
        <v>190</v>
      </c>
      <c r="AD762" s="5">
        <v>150</v>
      </c>
      <c r="AE762" t="s">
        <v>246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387</v>
      </c>
      <c r="G763" s="3" t="s">
        <v>1383</v>
      </c>
      <c r="H763" s="5">
        <v>750</v>
      </c>
      <c r="I763" t="s">
        <v>199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387</v>
      </c>
      <c r="AC763" s="3" t="s">
        <v>163</v>
      </c>
      <c r="AD763" s="5">
        <v>260</v>
      </c>
      <c r="AE763" t="s">
        <v>199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138</v>
      </c>
      <c r="G764" s="3" t="s">
        <v>190</v>
      </c>
      <c r="H764" s="5">
        <v>170</v>
      </c>
      <c r="I764" t="s">
        <v>246</v>
      </c>
      <c r="N764" s="3"/>
      <c r="O764" s="3"/>
      <c r="P764" s="3"/>
      <c r="Q764" s="3"/>
      <c r="R764" s="18"/>
      <c r="S764" s="3"/>
      <c r="V764" s="17"/>
      <c r="X764" s="229" t="str">
        <f>IF(Y763&lt;0,"NO PAGAR","COBRAR'")</f>
        <v>COBRAR'</v>
      </c>
      <c r="Y764" s="229"/>
      <c r="AA764" s="4">
        <v>45184</v>
      </c>
      <c r="AB764" s="3" t="s">
        <v>387</v>
      </c>
      <c r="AC764" s="3" t="s">
        <v>190</v>
      </c>
      <c r="AD764" s="5">
        <v>200</v>
      </c>
      <c r="AE764" t="s">
        <v>246</v>
      </c>
      <c r="AJ764" s="3"/>
      <c r="AK764" s="3"/>
      <c r="AL764" s="3"/>
      <c r="AM764" s="3"/>
      <c r="AN764" s="18"/>
      <c r="AO764" s="3"/>
    </row>
    <row r="765" spans="2:41" ht="23.25" x14ac:dyDescent="0.35">
      <c r="B765" s="229" t="str">
        <f>IF(C763&lt;0,"NO PAGAR","COBRAR'")</f>
        <v>COBRAR'</v>
      </c>
      <c r="C765" s="229"/>
      <c r="E765" s="4">
        <v>45120</v>
      </c>
      <c r="F765" s="3" t="s">
        <v>138</v>
      </c>
      <c r="G765" s="3" t="s">
        <v>190</v>
      </c>
      <c r="H765" s="5">
        <v>170</v>
      </c>
      <c r="I765" t="s">
        <v>246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1181</v>
      </c>
      <c r="G766" s="3" t="s">
        <v>1187</v>
      </c>
      <c r="H766" s="5">
        <v>285</v>
      </c>
      <c r="I766" t="s">
        <v>199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1388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445</v>
      </c>
      <c r="O777" s="126">
        <v>45176.95336806</v>
      </c>
      <c r="P777" s="125" t="s">
        <v>449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445</v>
      </c>
      <c r="O778" s="126">
        <v>45170.53310185</v>
      </c>
      <c r="P778" s="125" t="s">
        <v>449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445</v>
      </c>
      <c r="O779" s="126">
        <v>45177.503067129997</v>
      </c>
      <c r="P779" s="125" t="s">
        <v>449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7" t="s">
        <v>20</v>
      </c>
      <c r="F801" s="227"/>
      <c r="G801" s="227"/>
      <c r="H801" s="227"/>
      <c r="V801" s="17"/>
      <c r="X801" s="23" t="s">
        <v>32</v>
      </c>
      <c r="Y801" s="20">
        <f>IF(B801="PAGADO",0,C806)</f>
        <v>-1177.68</v>
      </c>
      <c r="AA801" s="227" t="s">
        <v>20</v>
      </c>
      <c r="AB801" s="227"/>
      <c r="AC801" s="227"/>
      <c r="AD801" s="22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1416</v>
      </c>
      <c r="G803" s="3"/>
      <c r="H803" s="5">
        <v>100</v>
      </c>
      <c r="I803" t="s">
        <v>246</v>
      </c>
      <c r="N803" s="25">
        <v>45198</v>
      </c>
      <c r="O803" s="3" t="s">
        <v>106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162</v>
      </c>
      <c r="AC803" s="3" t="s">
        <v>164</v>
      </c>
      <c r="AD803" s="5">
        <v>380</v>
      </c>
      <c r="AE803" t="s">
        <v>199</v>
      </c>
      <c r="AJ803" s="25">
        <v>45211</v>
      </c>
      <c r="AK803" s="3" t="s">
        <v>406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1438</v>
      </c>
      <c r="G804" s="3" t="s">
        <v>1435</v>
      </c>
      <c r="H804" s="5">
        <v>90</v>
      </c>
      <c r="I804" t="s">
        <v>199</v>
      </c>
      <c r="N804" s="25">
        <v>45201</v>
      </c>
      <c r="O804" s="3" t="s">
        <v>106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162</v>
      </c>
      <c r="AC804" s="3" t="s">
        <v>163</v>
      </c>
      <c r="AD804" s="5">
        <v>170</v>
      </c>
      <c r="AE804" t="s">
        <v>199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1438</v>
      </c>
      <c r="G805" s="3" t="s">
        <v>1435</v>
      </c>
      <c r="H805" s="5">
        <v>90</v>
      </c>
      <c r="I805" t="s">
        <v>199</v>
      </c>
      <c r="N805" s="25">
        <v>45202</v>
      </c>
      <c r="O805" s="3" t="s">
        <v>106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162</v>
      </c>
      <c r="AC805" s="3" t="s">
        <v>163</v>
      </c>
      <c r="AD805" s="5">
        <v>170</v>
      </c>
      <c r="AE805" t="s">
        <v>199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1438</v>
      </c>
      <c r="G806" s="3" t="s">
        <v>1435</v>
      </c>
      <c r="H806" s="5">
        <v>90</v>
      </c>
      <c r="I806" t="s">
        <v>246</v>
      </c>
      <c r="N806" s="25">
        <v>45202</v>
      </c>
      <c r="O806" s="3" t="s">
        <v>1432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1491</v>
      </c>
      <c r="G807" s="3" t="s">
        <v>1492</v>
      </c>
      <c r="H807" s="5">
        <v>200</v>
      </c>
      <c r="I807" t="s">
        <v>199</v>
      </c>
      <c r="N807" s="25">
        <v>45203</v>
      </c>
      <c r="O807" s="3" t="s">
        <v>106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491</v>
      </c>
      <c r="G808" s="3" t="s">
        <v>190</v>
      </c>
      <c r="H808" s="5">
        <v>145.54</v>
      </c>
      <c r="I808" t="s">
        <v>246</v>
      </c>
      <c r="N808" s="25">
        <v>45204</v>
      </c>
      <c r="O808" s="3" t="s">
        <v>106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491</v>
      </c>
      <c r="G809" s="3" t="s">
        <v>1498</v>
      </c>
      <c r="H809" s="5">
        <v>133.87</v>
      </c>
      <c r="I809" t="s">
        <v>246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491</v>
      </c>
      <c r="G810" s="3" t="s">
        <v>146</v>
      </c>
      <c r="H810" s="5">
        <v>169.8</v>
      </c>
      <c r="I810" t="s">
        <v>246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1496</v>
      </c>
      <c r="G811" s="3"/>
      <c r="H811" s="5">
        <v>38.81</v>
      </c>
      <c r="I811" t="s">
        <v>246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491</v>
      </c>
      <c r="G812" s="3" t="s">
        <v>146</v>
      </c>
      <c r="H812" s="5">
        <v>169.8</v>
      </c>
      <c r="I812" t="s">
        <v>246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1483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1482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447</v>
      </c>
      <c r="O820" s="126">
        <v>45191.732083329996</v>
      </c>
      <c r="P820" s="125" t="s">
        <v>1481</v>
      </c>
      <c r="Q820" s="125" t="s">
        <v>449</v>
      </c>
      <c r="R820" s="127">
        <v>0.11</v>
      </c>
      <c r="S820" s="127">
        <v>0.19</v>
      </c>
      <c r="T820" s="128" t="s">
        <v>1480</v>
      </c>
      <c r="V820" s="17"/>
      <c r="X820" s="12"/>
      <c r="Y820" s="10"/>
    </row>
    <row r="821" spans="2:41" x14ac:dyDescent="0.25">
      <c r="B821" s="12"/>
      <c r="C821" s="10"/>
      <c r="N821" s="125" t="s">
        <v>447</v>
      </c>
      <c r="O821" s="126">
        <v>45191.739895829996</v>
      </c>
      <c r="P821" s="125" t="s">
        <v>1479</v>
      </c>
      <c r="Q821" s="125" t="s">
        <v>449</v>
      </c>
      <c r="R821" s="127">
        <v>111.569</v>
      </c>
      <c r="S821" s="127">
        <v>195.25</v>
      </c>
      <c r="T821" s="128" t="s">
        <v>1478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445</v>
      </c>
      <c r="O822" s="126">
        <v>45193.537118059998</v>
      </c>
      <c r="P822" s="125" t="s">
        <v>1477</v>
      </c>
      <c r="Q822" s="125" t="s">
        <v>449</v>
      </c>
      <c r="R822" s="127">
        <v>38.664999999999999</v>
      </c>
      <c r="S822" s="127">
        <v>67.66</v>
      </c>
      <c r="T822" s="128" t="s">
        <v>718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445</v>
      </c>
      <c r="O823" s="126">
        <v>45193.541944440003</v>
      </c>
      <c r="P823" s="125" t="s">
        <v>1476</v>
      </c>
      <c r="Q823" s="125" t="s">
        <v>449</v>
      </c>
      <c r="R823" s="127">
        <v>45.719000000000001</v>
      </c>
      <c r="S823" s="127">
        <v>80.010000000000005</v>
      </c>
      <c r="T823" s="128" t="s">
        <v>718</v>
      </c>
      <c r="V823" s="17"/>
      <c r="X823" s="12"/>
      <c r="Y823" s="10"/>
    </row>
    <row r="824" spans="2:41" x14ac:dyDescent="0.25">
      <c r="B824" s="12"/>
      <c r="C824" s="10"/>
      <c r="N824" s="125" t="s">
        <v>445</v>
      </c>
      <c r="O824" s="126">
        <v>45194.934664350003</v>
      </c>
      <c r="P824" s="125" t="s">
        <v>1475</v>
      </c>
      <c r="Q824" s="125" t="s">
        <v>449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445</v>
      </c>
      <c r="O825" s="126">
        <v>45197.977488429999</v>
      </c>
      <c r="P825" s="125" t="s">
        <v>1474</v>
      </c>
      <c r="Q825" s="125" t="s">
        <v>449</v>
      </c>
      <c r="R825" s="127">
        <v>110.89700000000001</v>
      </c>
      <c r="S825" s="127">
        <v>194.07</v>
      </c>
      <c r="T825" s="128" t="s">
        <v>1093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6" t="s">
        <v>31</v>
      </c>
      <c r="AB841" s="226"/>
      <c r="AC841" s="226"/>
    </row>
    <row r="842" spans="1:43" ht="15" customHeight="1" x14ac:dyDescent="0.4">
      <c r="H842" s="75"/>
      <c r="I842" s="75"/>
      <c r="J842" s="75"/>
      <c r="V842" s="17"/>
      <c r="AA842" s="226"/>
      <c r="AB842" s="226"/>
      <c r="AC842" s="22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7" t="s">
        <v>20</v>
      </c>
      <c r="F844" s="227"/>
      <c r="G844" s="227"/>
      <c r="H844" s="227"/>
      <c r="V844" s="17"/>
      <c r="X844" s="23" t="s">
        <v>32</v>
      </c>
      <c r="Y844" s="20">
        <f>IF(B1638="PAGADO",0,C849)</f>
        <v>-2483.7400000000002</v>
      </c>
      <c r="AA844" s="227" t="s">
        <v>20</v>
      </c>
      <c r="AB844" s="227"/>
      <c r="AC844" s="227"/>
      <c r="AD844" s="227"/>
      <c r="AK844" s="237" t="s">
        <v>179</v>
      </c>
      <c r="AL844" s="237"/>
      <c r="AM844" s="23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387</v>
      </c>
      <c r="G846" s="3" t="s">
        <v>190</v>
      </c>
      <c r="H846" s="5">
        <v>200</v>
      </c>
      <c r="I846" t="s">
        <v>246</v>
      </c>
      <c r="N846" s="25">
        <v>45216</v>
      </c>
      <c r="O846" s="3" t="s">
        <v>106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1545</v>
      </c>
      <c r="AC846" s="3" t="s">
        <v>250</v>
      </c>
      <c r="AD846" s="5">
        <v>160</v>
      </c>
      <c r="AE846" t="s">
        <v>199</v>
      </c>
      <c r="AJ846" s="25">
        <v>45222</v>
      </c>
      <c r="AK846" s="3" t="s">
        <v>106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387</v>
      </c>
      <c r="G847" s="3" t="s">
        <v>1526</v>
      </c>
      <c r="H847" s="5">
        <v>290</v>
      </c>
      <c r="I847" t="s">
        <v>199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189</v>
      </c>
      <c r="AC847" s="3" t="s">
        <v>190</v>
      </c>
      <c r="AD847" s="5">
        <v>170</v>
      </c>
      <c r="AE847" t="s">
        <v>246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387</v>
      </c>
      <c r="G848" s="3" t="s">
        <v>146</v>
      </c>
      <c r="H848" s="5">
        <v>230</v>
      </c>
      <c r="I848" t="s">
        <v>246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189</v>
      </c>
      <c r="AC848" s="3" t="s">
        <v>190</v>
      </c>
      <c r="AD848" s="5">
        <v>170</v>
      </c>
      <c r="AE848" t="s">
        <v>246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491</v>
      </c>
      <c r="G849" s="3" t="s">
        <v>493</v>
      </c>
      <c r="H849" s="48">
        <v>129.82</v>
      </c>
      <c r="I849" t="s">
        <v>246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189</v>
      </c>
      <c r="AC849" s="3" t="s">
        <v>146</v>
      </c>
      <c r="AD849" s="5">
        <v>200</v>
      </c>
      <c r="AE849" t="s">
        <v>199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491</v>
      </c>
      <c r="G850" s="3" t="s">
        <v>265</v>
      </c>
      <c r="H850" s="5">
        <v>142.57</v>
      </c>
      <c r="I850" t="s">
        <v>246</v>
      </c>
      <c r="N850" s="3"/>
      <c r="O850" s="3"/>
      <c r="P850" s="3"/>
      <c r="Q850" s="3"/>
      <c r="R850" s="18"/>
      <c r="S850" s="3"/>
      <c r="V850" s="17"/>
      <c r="X850" s="229" t="str">
        <f>IF(Y849&lt;0,"NO PAGAR","COBRAR'")</f>
        <v>NO PAGAR</v>
      </c>
      <c r="Y850" s="229"/>
      <c r="AA850" s="4">
        <v>45203</v>
      </c>
      <c r="AB850" s="3" t="s">
        <v>387</v>
      </c>
      <c r="AC850" s="3" t="s">
        <v>190</v>
      </c>
      <c r="AD850" s="5">
        <v>200</v>
      </c>
      <c r="AE850" t="s">
        <v>199</v>
      </c>
      <c r="AJ850" s="3"/>
      <c r="AK850" s="3"/>
      <c r="AL850" s="3"/>
      <c r="AM850" s="3"/>
      <c r="AN850" s="18"/>
      <c r="AO850" s="3"/>
    </row>
    <row r="851" spans="2:41" ht="23.25" x14ac:dyDescent="0.35">
      <c r="B851" s="229" t="str">
        <f>IF(C849&lt;0,"NO PAGAR","COBRAR'")</f>
        <v>NO PAGAR</v>
      </c>
      <c r="C851" s="22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266</v>
      </c>
      <c r="AC851" s="3" t="s">
        <v>190</v>
      </c>
      <c r="AD851" s="5">
        <v>200</v>
      </c>
      <c r="AE851" t="s">
        <v>199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1535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1531</v>
      </c>
      <c r="O863" s="196">
        <v>44967</v>
      </c>
      <c r="P863" t="s">
        <v>447</v>
      </c>
      <c r="Q863" t="s">
        <v>449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1531</v>
      </c>
      <c r="O864" s="196">
        <v>45209</v>
      </c>
      <c r="P864" t="s">
        <v>445</v>
      </c>
      <c r="Q864" t="s">
        <v>449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7" t="s">
        <v>20</v>
      </c>
      <c r="F890" s="227"/>
      <c r="G890" s="227"/>
      <c r="H890" s="227"/>
      <c r="V890" s="17"/>
      <c r="X890" s="23" t="s">
        <v>32</v>
      </c>
      <c r="Y890" s="20">
        <f>IF(B890="PAGADO",0,C895)</f>
        <v>-3096.75</v>
      </c>
      <c r="AA890" s="227" t="s">
        <v>20</v>
      </c>
      <c r="AB890" s="227"/>
      <c r="AC890" s="227"/>
      <c r="AD890" s="22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1177</v>
      </c>
      <c r="G892" s="3" t="s">
        <v>1178</v>
      </c>
      <c r="H892" s="5">
        <v>190</v>
      </c>
      <c r="I892" t="s">
        <v>246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406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1505</v>
      </c>
      <c r="G893" s="3" t="s">
        <v>146</v>
      </c>
      <c r="H893" s="5">
        <v>190</v>
      </c>
      <c r="I893" t="s">
        <v>199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387</v>
      </c>
      <c r="G894" s="3" t="s">
        <v>190</v>
      </c>
      <c r="H894" s="5">
        <v>200</v>
      </c>
      <c r="I894" t="s">
        <v>199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162</v>
      </c>
      <c r="G895" s="3" t="s">
        <v>146</v>
      </c>
      <c r="H895" s="5">
        <v>190</v>
      </c>
      <c r="I895" t="s">
        <v>246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162</v>
      </c>
      <c r="G896" s="3" t="s">
        <v>163</v>
      </c>
      <c r="H896" s="5">
        <v>170</v>
      </c>
      <c r="I896" t="s">
        <v>246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1739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1612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445</v>
      </c>
      <c r="O909" s="125" t="s">
        <v>1302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445</v>
      </c>
      <c r="O910" s="125" t="s">
        <v>443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6" t="s">
        <v>31</v>
      </c>
      <c r="AB930" s="226"/>
      <c r="AC930" s="226"/>
    </row>
    <row r="931" spans="2:41" ht="15" customHeight="1" x14ac:dyDescent="0.4">
      <c r="H931" s="75"/>
      <c r="I931" s="75"/>
      <c r="J931" s="75"/>
      <c r="V931" s="17"/>
      <c r="AA931" s="226"/>
      <c r="AB931" s="226"/>
      <c r="AC931" s="22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7" t="s">
        <v>20</v>
      </c>
      <c r="F935" s="227"/>
      <c r="G935" s="227"/>
      <c r="H935" s="227"/>
      <c r="V935" s="17"/>
      <c r="X935" s="23" t="s">
        <v>32</v>
      </c>
      <c r="Y935" s="20">
        <f>IF(B1732="PAGADO",0,C940)</f>
        <v>1190.4900000000007</v>
      </c>
      <c r="AA935" s="227" t="s">
        <v>20</v>
      </c>
      <c r="AB935" s="227"/>
      <c r="AC935" s="227"/>
      <c r="AD935" s="22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1647</v>
      </c>
      <c r="G937" s="3"/>
      <c r="H937" s="5">
        <v>94.09</v>
      </c>
      <c r="I937" t="s">
        <v>246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266</v>
      </c>
      <c r="AC937" s="3" t="s">
        <v>190</v>
      </c>
      <c r="AD937" s="5">
        <v>200</v>
      </c>
      <c r="AE937" t="s">
        <v>199</v>
      </c>
      <c r="AJ937" s="25">
        <v>45247</v>
      </c>
      <c r="AK937" s="3" t="s">
        <v>1664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1147</v>
      </c>
      <c r="G938" s="3"/>
      <c r="H938" s="5">
        <v>94.09</v>
      </c>
      <c r="I938" t="s">
        <v>246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266</v>
      </c>
      <c r="AC938" s="3" t="s">
        <v>190</v>
      </c>
      <c r="AD938" s="5">
        <v>200</v>
      </c>
      <c r="AE938" t="s">
        <v>199</v>
      </c>
      <c r="AJ938" s="25">
        <v>45252</v>
      </c>
      <c r="AK938" s="3" t="s">
        <v>1664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1648</v>
      </c>
      <c r="G939" s="3"/>
      <c r="H939" s="5">
        <v>94.09</v>
      </c>
      <c r="I939" t="s">
        <v>246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387</v>
      </c>
      <c r="G940" s="3" t="s">
        <v>190</v>
      </c>
      <c r="H940" s="5">
        <v>150</v>
      </c>
      <c r="I940" t="s">
        <v>199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387</v>
      </c>
      <c r="G941" s="3" t="s">
        <v>190</v>
      </c>
      <c r="H941" s="5">
        <v>200</v>
      </c>
      <c r="I941" t="s">
        <v>199</v>
      </c>
      <c r="N941" s="3"/>
      <c r="O941" s="3"/>
      <c r="P941" s="3"/>
      <c r="Q941" s="3"/>
      <c r="R941" s="18"/>
      <c r="S941" s="3"/>
      <c r="V941" s="17"/>
      <c r="X941" s="229" t="str">
        <f>IF(Y940&lt;0,"NO PAGAR","COBRAR'")</f>
        <v>NO PAGAR</v>
      </c>
      <c r="Y941" s="22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9" t="str">
        <f>IF(C940&lt;0,"NO PAGAR","COBRAR'")</f>
        <v>COBRAR'</v>
      </c>
      <c r="C942" s="229"/>
      <c r="E942" s="4">
        <v>45226</v>
      </c>
      <c r="F942" s="3" t="s">
        <v>387</v>
      </c>
      <c r="G942" s="3" t="s">
        <v>190</v>
      </c>
      <c r="H942" s="5">
        <v>200</v>
      </c>
      <c r="I942" t="s">
        <v>166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387</v>
      </c>
      <c r="G943" s="3" t="s">
        <v>190</v>
      </c>
      <c r="H943" s="5">
        <v>200</v>
      </c>
      <c r="I943" t="s">
        <v>199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1386</v>
      </c>
      <c r="G944" s="3" t="s">
        <v>146</v>
      </c>
      <c r="H944" s="5">
        <v>240</v>
      </c>
      <c r="I944" t="s">
        <v>199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1656</v>
      </c>
      <c r="G945" s="3" t="s">
        <v>190</v>
      </c>
      <c r="H945" s="5">
        <v>130</v>
      </c>
      <c r="I945" t="s">
        <v>246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1652</v>
      </c>
      <c r="G949" s="3"/>
      <c r="H949" s="5">
        <v>2001.86</v>
      </c>
      <c r="I949" t="s">
        <v>227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1653</v>
      </c>
      <c r="G950" s="3"/>
      <c r="H950" s="5">
        <v>3275.98</v>
      </c>
      <c r="I950" t="s">
        <v>366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1678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443</v>
      </c>
      <c r="AK954" t="s">
        <v>1531</v>
      </c>
      <c r="AL954" s="209">
        <v>45238</v>
      </c>
      <c r="AM954" t="s">
        <v>445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443</v>
      </c>
      <c r="AK955" t="s">
        <v>1531</v>
      </c>
      <c r="AL955" s="209">
        <v>45239</v>
      </c>
      <c r="AM955" t="s">
        <v>445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7" t="s">
        <v>20</v>
      </c>
      <c r="F980" s="227"/>
      <c r="G980" s="227"/>
      <c r="H980" s="227"/>
      <c r="V980" s="17"/>
      <c r="X980" s="23" t="s">
        <v>32</v>
      </c>
      <c r="Y980" s="20">
        <f>IF(B980="PAGADO",0,C985)</f>
        <v>-3440.003999999999</v>
      </c>
      <c r="AA980" s="227" t="s">
        <v>20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1177</v>
      </c>
      <c r="G982" s="3" t="s">
        <v>146</v>
      </c>
      <c r="H982" s="5">
        <v>160</v>
      </c>
      <c r="N982" s="25">
        <v>45257</v>
      </c>
      <c r="O982" s="3" t="s">
        <v>1071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1321</v>
      </c>
      <c r="AC982" s="3" t="s">
        <v>190</v>
      </c>
      <c r="AD982" s="5">
        <v>120</v>
      </c>
      <c r="AE982" t="s">
        <v>246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387</v>
      </c>
      <c r="G983" s="3" t="s">
        <v>190</v>
      </c>
      <c r="H983" s="5">
        <v>150</v>
      </c>
      <c r="N983" s="25">
        <v>45258</v>
      </c>
      <c r="O983" s="3" t="s">
        <v>106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1321</v>
      </c>
      <c r="AC983" s="3" t="s">
        <v>190</v>
      </c>
      <c r="AD983" s="5">
        <v>120</v>
      </c>
      <c r="AE983" s="70" t="s">
        <v>246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387</v>
      </c>
      <c r="G984" s="3" t="s">
        <v>190</v>
      </c>
      <c r="H984" s="5">
        <v>200</v>
      </c>
      <c r="N984" s="25">
        <v>45266</v>
      </c>
      <c r="O984" s="3" t="s">
        <v>1728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1321</v>
      </c>
      <c r="AC984" s="3" t="s">
        <v>190</v>
      </c>
      <c r="AD984" s="5">
        <v>120</v>
      </c>
      <c r="AE984" t="s">
        <v>199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1437</v>
      </c>
      <c r="G985" s="3" t="s">
        <v>190</v>
      </c>
      <c r="H985" s="5">
        <v>140</v>
      </c>
      <c r="I985" t="s">
        <v>246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1321</v>
      </c>
      <c r="AC985" s="3" t="s">
        <v>190</v>
      </c>
      <c r="AD985" s="5">
        <v>120</v>
      </c>
      <c r="AE985" t="s">
        <v>246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1437</v>
      </c>
      <c r="G986" s="3" t="s">
        <v>190</v>
      </c>
      <c r="H986" s="5">
        <v>140</v>
      </c>
      <c r="I986" t="s">
        <v>246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387</v>
      </c>
      <c r="AC986" s="3" t="s">
        <v>190</v>
      </c>
      <c r="AD986" s="5">
        <v>200</v>
      </c>
      <c r="AE986" t="s">
        <v>199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387</v>
      </c>
      <c r="AC987" s="3" t="s">
        <v>190</v>
      </c>
      <c r="AD987" s="5">
        <v>150</v>
      </c>
      <c r="AE987" t="s">
        <v>199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387</v>
      </c>
      <c r="AC988" s="3" t="s">
        <v>190</v>
      </c>
      <c r="AD988" s="5">
        <v>200</v>
      </c>
      <c r="AE988" t="s">
        <v>199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387</v>
      </c>
      <c r="AC989" s="3" t="s">
        <v>163</v>
      </c>
      <c r="AD989" s="5">
        <v>255</v>
      </c>
      <c r="AE989" t="s">
        <v>199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387</v>
      </c>
      <c r="AC990" s="3" t="s">
        <v>190</v>
      </c>
      <c r="AD990" s="5">
        <v>200</v>
      </c>
      <c r="AE990" t="s">
        <v>199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1727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1763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1726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1531</v>
      </c>
      <c r="O999" t="s">
        <v>1708</v>
      </c>
      <c r="P999" t="s">
        <v>445</v>
      </c>
      <c r="Q999" t="s">
        <v>449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1531</v>
      </c>
      <c r="O1000" t="s">
        <v>1713</v>
      </c>
      <c r="P1000" t="s">
        <v>445</v>
      </c>
      <c r="Q1000" t="s">
        <v>449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1531</v>
      </c>
      <c r="O1001" t="s">
        <v>1714</v>
      </c>
      <c r="P1001" t="s">
        <v>447</v>
      </c>
      <c r="Q1001" t="s">
        <v>449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6" t="s">
        <v>31</v>
      </c>
      <c r="AB1020" s="226"/>
      <c r="AC1020" s="226"/>
    </row>
    <row r="1021" spans="1:43" ht="15" customHeight="1" x14ac:dyDescent="0.4">
      <c r="H1021" s="75"/>
      <c r="I1021" s="75"/>
      <c r="J1021" s="75"/>
      <c r="V1021" s="17"/>
      <c r="AA1021" s="226"/>
      <c r="AB1021" s="226"/>
      <c r="AC1021" s="226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7" t="s">
        <v>20</v>
      </c>
      <c r="F1025" s="227"/>
      <c r="G1025" s="227"/>
      <c r="H1025" s="227"/>
      <c r="V1025" s="17"/>
      <c r="X1025" s="23" t="s">
        <v>32</v>
      </c>
      <c r="Y1025" s="20">
        <f>IF(B1825="PAGADO",0,C1030)</f>
        <v>-2309.1239999999989</v>
      </c>
      <c r="AA1025" s="227" t="s">
        <v>20</v>
      </c>
      <c r="AB1025" s="227"/>
      <c r="AC1025" s="227"/>
      <c r="AD1025" s="227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189</v>
      </c>
      <c r="G1027" s="3" t="s">
        <v>190</v>
      </c>
      <c r="H1027" s="5">
        <v>170</v>
      </c>
      <c r="I1027" t="s">
        <v>246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387</v>
      </c>
      <c r="AC1027" s="3" t="s">
        <v>190</v>
      </c>
      <c r="AD1027" s="5">
        <v>200</v>
      </c>
      <c r="AE1027" t="s">
        <v>246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491</v>
      </c>
      <c r="G1028" s="3" t="s">
        <v>190</v>
      </c>
      <c r="H1028" s="5">
        <v>141.13</v>
      </c>
      <c r="I1028" t="s">
        <v>246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387</v>
      </c>
      <c r="AC1028" s="3" t="s">
        <v>190</v>
      </c>
      <c r="AD1028" s="5">
        <v>250</v>
      </c>
      <c r="AE1028" t="s">
        <v>246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9" t="str">
        <f>IF(Y1030&lt;0,"NO PAGAR","COBRAR'")</f>
        <v>NO PAGAR</v>
      </c>
      <c r="Y1031" s="22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9" t="str">
        <f>IF(C1030&lt;0,"NO PAGAR","COBRAR'")</f>
        <v>NO PAGAR</v>
      </c>
      <c r="C1032" s="22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1773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1531</v>
      </c>
      <c r="O1044" s="196">
        <v>44938</v>
      </c>
      <c r="P1044" t="s">
        <v>445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1531</v>
      </c>
      <c r="O1045" s="196">
        <v>44938</v>
      </c>
      <c r="P1045" t="s">
        <v>445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1531</v>
      </c>
      <c r="O1046" s="196">
        <v>45028</v>
      </c>
      <c r="P1046" t="s">
        <v>445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1531</v>
      </c>
      <c r="O1047" s="196">
        <v>45058</v>
      </c>
      <c r="P1047" t="s">
        <v>445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1531</v>
      </c>
      <c r="O1048" s="196">
        <v>45058</v>
      </c>
      <c r="P1048" t="s">
        <v>445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1531</v>
      </c>
      <c r="O1049" s="196">
        <v>45089</v>
      </c>
      <c r="P1049" t="s">
        <v>445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1531</v>
      </c>
      <c r="O1050" s="196">
        <v>45242</v>
      </c>
      <c r="P1050" t="s">
        <v>445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1531</v>
      </c>
      <c r="O1051" s="196">
        <v>45242</v>
      </c>
      <c r="P1051" t="s">
        <v>447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zoomScale="80" zoomScaleNormal="80" zoomScalePageLayoutView="118" workbookViewId="0">
      <selection activeCell="C17" sqref="C17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7" t="s">
        <v>77</v>
      </c>
      <c r="F8" s="227"/>
      <c r="G8" s="227"/>
      <c r="H8" s="227"/>
      <c r="O8" s="237" t="s">
        <v>10</v>
      </c>
      <c r="P8" s="237"/>
      <c r="Q8" s="237"/>
      <c r="R8" s="237"/>
      <c r="V8" s="17"/>
      <c r="X8" s="23" t="s">
        <v>32</v>
      </c>
      <c r="Y8" s="20">
        <f>IF(B8="PAGADO",0,C13)</f>
        <v>-4110.01</v>
      </c>
      <c r="AA8" s="227" t="s">
        <v>134</v>
      </c>
      <c r="AB8" s="227"/>
      <c r="AC8" s="227"/>
      <c r="AD8" s="227"/>
      <c r="AK8" s="238" t="s">
        <v>179</v>
      </c>
      <c r="AL8" s="238"/>
      <c r="AM8" s="2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4110.01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4926.6000000000004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-4110.01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-4926.6000000000004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4110.01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176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177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160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152</v>
      </c>
      <c r="Y24" s="10">
        <v>524.6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178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4110.01</v>
      </c>
      <c r="V35" s="17"/>
      <c r="X35" s="15" t="s">
        <v>18</v>
      </c>
      <c r="Y35" s="16">
        <f>SUM(Y16:Y34)</f>
        <v>4926.6000000000004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-4926.6000000000004</v>
      </c>
      <c r="E53" s="227" t="s">
        <v>77</v>
      </c>
      <c r="F53" s="227"/>
      <c r="G53" s="227"/>
      <c r="H53" s="227"/>
      <c r="V53" s="17"/>
      <c r="X53" s="23" t="s">
        <v>32</v>
      </c>
      <c r="Y53" s="20">
        <f>IF(B53="PAGADO",0,C58)</f>
        <v>-4926.6000000000004</v>
      </c>
      <c r="AA53" s="227" t="s">
        <v>77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4926.6000000000004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4926.6000000000004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-4926.6000000000004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-4926.6000000000004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4926.6000000000004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4926.6000000000004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4926.6000000000004</v>
      </c>
      <c r="D81" t="s">
        <v>22</v>
      </c>
      <c r="E81" t="s">
        <v>21</v>
      </c>
      <c r="V81" s="17"/>
      <c r="X81" s="15" t="s">
        <v>18</v>
      </c>
      <c r="Y81" s="16">
        <f>SUM(Y62:Y80)</f>
        <v>4926.6000000000004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-4926.6000000000004</v>
      </c>
      <c r="E103" s="227" t="s">
        <v>248</v>
      </c>
      <c r="F103" s="227"/>
      <c r="G103" s="227"/>
      <c r="H103" s="227"/>
      <c r="V103" s="17"/>
      <c r="X103" s="23" t="s">
        <v>32</v>
      </c>
      <c r="Y103" s="20">
        <f>IF(B103="PAGADO",0,C108)</f>
        <v>-4329.4000000000005</v>
      </c>
      <c r="AA103" s="227" t="s">
        <v>248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252</v>
      </c>
      <c r="G105" s="3" t="s">
        <v>253</v>
      </c>
      <c r="H105" s="5">
        <v>150</v>
      </c>
      <c r="I105" t="s">
        <v>166</v>
      </c>
      <c r="N105" s="25">
        <v>44956</v>
      </c>
      <c r="O105" s="3" t="s">
        <v>106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293</v>
      </c>
      <c r="AC105" s="3"/>
      <c r="AD105" s="5">
        <v>200</v>
      </c>
      <c r="AJ105" s="25">
        <v>44964</v>
      </c>
      <c r="AK105" s="3" t="s">
        <v>287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254</v>
      </c>
      <c r="G106" s="3" t="s">
        <v>86</v>
      </c>
      <c r="H106" s="5">
        <v>120</v>
      </c>
      <c r="I106" t="s">
        <v>167</v>
      </c>
      <c r="N106" s="25">
        <v>44957</v>
      </c>
      <c r="O106" s="3" t="s">
        <v>281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294</v>
      </c>
      <c r="AC106" s="3" t="s">
        <v>137</v>
      </c>
      <c r="AD106" s="5">
        <v>200</v>
      </c>
      <c r="AE106" t="s">
        <v>297</v>
      </c>
      <c r="AJ106" s="25">
        <v>44965</v>
      </c>
      <c r="AK106" s="3" t="s">
        <v>289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5796.6</v>
      </c>
      <c r="E107" s="4">
        <v>44903</v>
      </c>
      <c r="F107" s="3" t="s">
        <v>254</v>
      </c>
      <c r="G107" s="3" t="s">
        <v>86</v>
      </c>
      <c r="H107" s="5">
        <v>120</v>
      </c>
      <c r="I107" t="s">
        <v>167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5960.1100000000006</v>
      </c>
      <c r="AA107" s="4"/>
      <c r="AB107" s="3"/>
      <c r="AC107" s="3"/>
      <c r="AD107" s="5"/>
      <c r="AJ107" s="25">
        <v>44966</v>
      </c>
      <c r="AK107" s="3" t="s">
        <v>296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-4329.4000000000005</v>
      </c>
      <c r="E108" s="4">
        <v>44933</v>
      </c>
      <c r="F108" s="3" t="s">
        <v>223</v>
      </c>
      <c r="G108" s="3" t="s">
        <v>145</v>
      </c>
      <c r="H108" s="5">
        <v>200</v>
      </c>
      <c r="I108" t="s">
        <v>167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-5560.1100000000006</v>
      </c>
      <c r="AA108" s="4"/>
      <c r="AB108" s="3"/>
      <c r="AC108" s="3"/>
      <c r="AD108" s="5"/>
      <c r="AJ108" s="25">
        <v>44966</v>
      </c>
      <c r="AK108" s="3" t="s">
        <v>299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263</v>
      </c>
      <c r="G109" s="3" t="s">
        <v>264</v>
      </c>
      <c r="H109" s="5">
        <v>132.52000000000001</v>
      </c>
      <c r="I109" t="s">
        <v>167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263</v>
      </c>
      <c r="G110" s="3" t="s">
        <v>265</v>
      </c>
      <c r="H110" s="5">
        <v>132.52000000000001</v>
      </c>
      <c r="I110" t="s">
        <v>167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4926.6000000000004</v>
      </c>
      <c r="E111" s="4">
        <v>45287</v>
      </c>
      <c r="F111" s="3" t="s">
        <v>263</v>
      </c>
      <c r="G111" s="3" t="s">
        <v>146</v>
      </c>
      <c r="H111" s="5">
        <v>168.09</v>
      </c>
      <c r="I111" t="s">
        <v>167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4329.4000000000005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263</v>
      </c>
      <c r="G112" s="3" t="s">
        <v>86</v>
      </c>
      <c r="H112" s="5">
        <v>144.07</v>
      </c>
      <c r="I112" t="s">
        <v>167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266</v>
      </c>
      <c r="G113" s="3" t="s">
        <v>86</v>
      </c>
      <c r="H113" s="5">
        <v>150</v>
      </c>
      <c r="I113" t="s">
        <v>167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266</v>
      </c>
      <c r="G114" s="3" t="s">
        <v>86</v>
      </c>
      <c r="H114" s="5">
        <v>150</v>
      </c>
      <c r="I114" t="s">
        <v>167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5796.6</v>
      </c>
      <c r="V123" s="17"/>
      <c r="X123" s="15" t="s">
        <v>18</v>
      </c>
      <c r="Y123" s="16">
        <f>SUM(Y111:Y122)</f>
        <v>5960.1100000000006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-5560.1100000000006</v>
      </c>
      <c r="E136" s="227" t="s">
        <v>248</v>
      </c>
      <c r="F136" s="227"/>
      <c r="G136" s="227"/>
      <c r="H136" s="227"/>
      <c r="V136" s="17"/>
      <c r="X136" s="23" t="s">
        <v>32</v>
      </c>
      <c r="Y136" s="20">
        <f>IF(B136="PAGADO",0,C141)</f>
        <v>-4157.5400000000009</v>
      </c>
      <c r="AA136" s="227" t="s">
        <v>248</v>
      </c>
      <c r="AB136" s="227"/>
      <c r="AC136" s="227"/>
      <c r="AD136" s="2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143</v>
      </c>
      <c r="G138" s="3" t="s">
        <v>137</v>
      </c>
      <c r="H138" s="5">
        <v>190</v>
      </c>
      <c r="I138" t="s">
        <v>167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263</v>
      </c>
      <c r="AC138" s="3" t="s">
        <v>145</v>
      </c>
      <c r="AD138" s="5">
        <v>169.8</v>
      </c>
      <c r="AE138" t="s">
        <v>167</v>
      </c>
      <c r="AJ138" s="25">
        <v>44980</v>
      </c>
      <c r="AK138" s="3" t="s">
        <v>361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143</v>
      </c>
      <c r="G139" s="3" t="s">
        <v>146</v>
      </c>
      <c r="H139" s="5">
        <v>190</v>
      </c>
      <c r="I139" t="s">
        <v>166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263</v>
      </c>
      <c r="AC139" s="3" t="s">
        <v>332</v>
      </c>
      <c r="AD139" s="5">
        <v>133.87</v>
      </c>
      <c r="AE139" t="s">
        <v>167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5717.5400000000009</v>
      </c>
      <c r="E140" s="4">
        <v>44901</v>
      </c>
      <c r="F140" s="3" t="s">
        <v>172</v>
      </c>
      <c r="G140" s="3" t="s">
        <v>86</v>
      </c>
      <c r="H140" s="5">
        <v>210</v>
      </c>
      <c r="I140" t="s">
        <v>166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4357.5400000000009</v>
      </c>
      <c r="AA140" s="4">
        <v>44944</v>
      </c>
      <c r="AB140" s="3" t="s">
        <v>263</v>
      </c>
      <c r="AC140" s="3" t="s">
        <v>145</v>
      </c>
      <c r="AD140" s="5">
        <v>169.8</v>
      </c>
      <c r="AE140" t="s">
        <v>167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-4157.5400000000009</v>
      </c>
      <c r="E141" s="4">
        <v>44911</v>
      </c>
      <c r="F141" s="3" t="s">
        <v>172</v>
      </c>
      <c r="G141" s="3" t="s">
        <v>86</v>
      </c>
      <c r="H141" s="5">
        <v>210</v>
      </c>
      <c r="I141" t="s">
        <v>166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-3164.0700000000006</v>
      </c>
      <c r="AA141" s="4">
        <v>44946</v>
      </c>
      <c r="AB141" s="3" t="s">
        <v>184</v>
      </c>
      <c r="AC141" s="3" t="s">
        <v>145</v>
      </c>
      <c r="AD141" s="5">
        <v>200</v>
      </c>
      <c r="AE141" t="s">
        <v>166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172</v>
      </c>
      <c r="G142" s="3" t="s">
        <v>86</v>
      </c>
      <c r="H142" s="5">
        <v>210</v>
      </c>
      <c r="I142" t="s">
        <v>167</v>
      </c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NO PAGAR</v>
      </c>
      <c r="Y142" s="229"/>
      <c r="AA142" s="4">
        <v>44947</v>
      </c>
      <c r="AB142" s="3" t="s">
        <v>184</v>
      </c>
      <c r="AC142" s="3" t="s">
        <v>188</v>
      </c>
      <c r="AD142" s="5">
        <v>220</v>
      </c>
      <c r="AE142" t="s">
        <v>166</v>
      </c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NO PAGAR</v>
      </c>
      <c r="C143" s="229"/>
      <c r="E143" s="4">
        <v>45283</v>
      </c>
      <c r="F143" s="3" t="s">
        <v>172</v>
      </c>
      <c r="G143" s="3" t="s">
        <v>86</v>
      </c>
      <c r="H143" s="5">
        <v>210</v>
      </c>
      <c r="I143" t="s">
        <v>167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298</v>
      </c>
      <c r="AC143" s="3" t="s">
        <v>146</v>
      </c>
      <c r="AD143" s="5">
        <v>180</v>
      </c>
      <c r="AE143" t="s">
        <v>166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304</v>
      </c>
      <c r="G144" s="3" t="s">
        <v>305</v>
      </c>
      <c r="H144" s="5">
        <v>340</v>
      </c>
      <c r="I144" t="s">
        <v>166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255</v>
      </c>
      <c r="AC144" s="3" t="s">
        <v>86</v>
      </c>
      <c r="AD144" s="5">
        <v>120</v>
      </c>
      <c r="AE144" t="s">
        <v>166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5560.1100000000006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4157.5400000000009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314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5717.5400000000009</v>
      </c>
      <c r="D155" t="s">
        <v>22</v>
      </c>
      <c r="E155" t="s">
        <v>21</v>
      </c>
      <c r="V155" s="17"/>
      <c r="X155" s="15" t="s">
        <v>18</v>
      </c>
      <c r="Y155" s="16">
        <f>SUM(Y145:Y154)</f>
        <v>4357.5400000000009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6" t="s">
        <v>28</v>
      </c>
      <c r="I171" s="226"/>
      <c r="J171" s="226"/>
      <c r="V171" s="17"/>
      <c r="AC171" s="225"/>
      <c r="AD171" s="225"/>
      <c r="AE171" s="225"/>
    </row>
    <row r="172" spans="2:31" x14ac:dyDescent="0.25">
      <c r="H172" s="226"/>
      <c r="I172" s="226"/>
      <c r="J172" s="226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-3164.0700000000006</v>
      </c>
      <c r="E176" s="227" t="s">
        <v>248</v>
      </c>
      <c r="F176" s="227"/>
      <c r="G176" s="227"/>
      <c r="H176" s="227"/>
      <c r="V176" s="17"/>
      <c r="X176" s="23" t="s">
        <v>32</v>
      </c>
      <c r="Y176" s="20">
        <f>IF(B176="PAGADO",0,C181)</f>
        <v>-4215.93</v>
      </c>
      <c r="AA176" s="227" t="s">
        <v>248</v>
      </c>
      <c r="AB176" s="227"/>
      <c r="AC176" s="227"/>
      <c r="AD176" s="2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191</v>
      </c>
      <c r="G178" s="3" t="s">
        <v>89</v>
      </c>
      <c r="H178" s="5">
        <v>170</v>
      </c>
      <c r="I178" t="s">
        <v>167</v>
      </c>
      <c r="N178" s="25">
        <v>44981</v>
      </c>
      <c r="O178" s="3" t="s">
        <v>368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189</v>
      </c>
      <c r="AC178" s="3" t="s">
        <v>146</v>
      </c>
      <c r="AD178" s="5">
        <v>200</v>
      </c>
      <c r="AE178" t="s">
        <v>166</v>
      </c>
      <c r="AJ178" s="25">
        <v>44991</v>
      </c>
      <c r="AK178" s="3" t="s">
        <v>422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191</v>
      </c>
      <c r="G179" s="3" t="s">
        <v>146</v>
      </c>
      <c r="H179" s="5">
        <v>200</v>
      </c>
      <c r="I179" t="s">
        <v>166</v>
      </c>
      <c r="N179" s="25">
        <v>44985</v>
      </c>
      <c r="O179" s="3" t="s">
        <v>382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132</v>
      </c>
      <c r="AC179" s="3" t="s">
        <v>146</v>
      </c>
      <c r="AD179" s="5">
        <v>190</v>
      </c>
      <c r="AE179" t="s">
        <v>167</v>
      </c>
      <c r="AJ179" s="25">
        <v>44992</v>
      </c>
      <c r="AK179" s="3" t="s">
        <v>423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5924.0700000000006</v>
      </c>
      <c r="E180" s="4">
        <v>44965</v>
      </c>
      <c r="F180" s="3" t="s">
        <v>191</v>
      </c>
      <c r="G180" s="3" t="s">
        <v>352</v>
      </c>
      <c r="H180" s="5">
        <v>190</v>
      </c>
      <c r="I180" t="s">
        <v>166</v>
      </c>
      <c r="N180" s="25">
        <v>44986</v>
      </c>
      <c r="O180" s="3" t="s">
        <v>394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6948.9000000000005</v>
      </c>
      <c r="AA180" s="4">
        <v>44994</v>
      </c>
      <c r="AB180" s="3" t="s">
        <v>460</v>
      </c>
      <c r="AC180" s="3"/>
      <c r="AD180" s="5">
        <v>90</v>
      </c>
      <c r="AJ180" s="25">
        <v>44992</v>
      </c>
      <c r="AK180" s="3" t="s">
        <v>430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-4215.93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167</v>
      </c>
      <c r="N181" s="25">
        <v>44986</v>
      </c>
      <c r="O181" s="3" t="s">
        <v>396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-6468.9000000000005</v>
      </c>
      <c r="AA181" s="4"/>
      <c r="AB181" s="3"/>
      <c r="AC181" s="3"/>
      <c r="AD181" s="5"/>
      <c r="AJ181" s="25">
        <v>44992</v>
      </c>
      <c r="AK181" s="3" t="s">
        <v>431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163</v>
      </c>
      <c r="H182" s="5">
        <v>150</v>
      </c>
      <c r="I182" t="s">
        <v>167</v>
      </c>
      <c r="N182" s="25">
        <v>44986</v>
      </c>
      <c r="O182" s="3" t="s">
        <v>405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435</v>
      </c>
      <c r="AL182" s="3">
        <v>1040</v>
      </c>
      <c r="AM182" s="3" t="s">
        <v>436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390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437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3164.0700000000006</v>
      </c>
      <c r="E184" s="4">
        <v>44947</v>
      </c>
      <c r="F184" s="3" t="s">
        <v>201</v>
      </c>
      <c r="G184" s="3" t="s">
        <v>403</v>
      </c>
      <c r="H184" s="5">
        <v>208.54</v>
      </c>
      <c r="I184" t="s">
        <v>167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4215.93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201</v>
      </c>
      <c r="G185" s="3" t="s">
        <v>146</v>
      </c>
      <c r="H185" s="5">
        <v>169.8</v>
      </c>
      <c r="I185" t="s">
        <v>167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201</v>
      </c>
      <c r="G186" s="3" t="s">
        <v>146</v>
      </c>
      <c r="H186" s="5">
        <v>169.8</v>
      </c>
      <c r="I186" t="s">
        <v>167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425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427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418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455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5924.0700000000006</v>
      </c>
      <c r="V203" s="17"/>
      <c r="X203" s="15" t="s">
        <v>18</v>
      </c>
      <c r="Y203" s="16">
        <f>SUM(Y184:Y202)</f>
        <v>6948.9000000000005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6" t="s">
        <v>30</v>
      </c>
      <c r="I216" s="226"/>
      <c r="J216" s="226"/>
      <c r="V216" s="17"/>
      <c r="AA216" s="226" t="s">
        <v>31</v>
      </c>
      <c r="AB216" s="226"/>
      <c r="AC216" s="226"/>
    </row>
    <row r="217" spans="1:43" x14ac:dyDescent="0.25">
      <c r="H217" s="226"/>
      <c r="I217" s="226"/>
      <c r="J217" s="226"/>
      <c r="V217" s="17"/>
      <c r="AA217" s="226"/>
      <c r="AB217" s="226"/>
      <c r="AC217" s="2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-6468.9000000000005</v>
      </c>
      <c r="E221" s="227" t="s">
        <v>248</v>
      </c>
      <c r="F221" s="227"/>
      <c r="G221" s="227"/>
      <c r="H221" s="227"/>
      <c r="V221" s="17"/>
      <c r="X221" s="23" t="s">
        <v>32</v>
      </c>
      <c r="Y221" s="20">
        <f>IF(B221="PAGADO",0,C226)</f>
        <v>-4430.01</v>
      </c>
      <c r="AA221" s="227" t="s">
        <v>77</v>
      </c>
      <c r="AB221" s="227"/>
      <c r="AC221" s="227"/>
      <c r="AD221" s="2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461</v>
      </c>
      <c r="P223" s="3">
        <v>216.11</v>
      </c>
      <c r="Q223" s="3" t="s">
        <v>436</v>
      </c>
      <c r="R223" s="18">
        <v>216.11</v>
      </c>
      <c r="S223" s="3"/>
      <c r="V223" s="17"/>
      <c r="Y223" s="20"/>
      <c r="AA223" s="4">
        <v>44972</v>
      </c>
      <c r="AB223" s="3" t="s">
        <v>201</v>
      </c>
      <c r="AC223" s="3" t="s">
        <v>86</v>
      </c>
      <c r="AD223" s="5">
        <v>145.54</v>
      </c>
      <c r="AE223" t="s">
        <v>167</v>
      </c>
      <c r="AJ223" s="25">
        <v>45002</v>
      </c>
      <c r="AK223" s="3" t="s">
        <v>490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469</v>
      </c>
      <c r="G224" s="3" t="s">
        <v>95</v>
      </c>
      <c r="H224" s="5">
        <v>285</v>
      </c>
      <c r="I224" t="s">
        <v>167</v>
      </c>
      <c r="N224" s="25">
        <v>44999</v>
      </c>
      <c r="O224" s="3" t="s">
        <v>477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494</v>
      </c>
      <c r="AC224" s="3"/>
      <c r="AD224" s="5">
        <v>200</v>
      </c>
      <c r="AE224" t="s">
        <v>167</v>
      </c>
      <c r="AJ224" s="25">
        <v>45002</v>
      </c>
      <c r="AK224" s="3" t="s">
        <v>477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6835.01</v>
      </c>
      <c r="E225" s="4">
        <v>44973</v>
      </c>
      <c r="F225" s="3" t="s">
        <v>469</v>
      </c>
      <c r="G225" s="3" t="s">
        <v>95</v>
      </c>
      <c r="H225" s="5">
        <v>285</v>
      </c>
      <c r="I225" t="s">
        <v>166</v>
      </c>
      <c r="N225" s="25">
        <v>45000</v>
      </c>
      <c r="O225" s="3" t="s">
        <v>480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7232.0360000000001</v>
      </c>
      <c r="AA225" s="4">
        <v>44945</v>
      </c>
      <c r="AB225" s="3" t="s">
        <v>143</v>
      </c>
      <c r="AC225" s="3" t="s">
        <v>86</v>
      </c>
      <c r="AD225" s="5">
        <v>170</v>
      </c>
      <c r="AE225" s="70" t="s">
        <v>167</v>
      </c>
      <c r="AJ225" s="25">
        <v>45006</v>
      </c>
      <c r="AK225" s="3" t="s">
        <v>514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-4430.01</v>
      </c>
      <c r="E226" s="4">
        <v>44974</v>
      </c>
      <c r="F226" s="3" t="s">
        <v>469</v>
      </c>
      <c r="G226" s="3" t="s">
        <v>104</v>
      </c>
      <c r="H226" s="5">
        <v>285</v>
      </c>
      <c r="I226" t="s">
        <v>167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-5596.4960000000001</v>
      </c>
      <c r="AA226" s="4">
        <v>44950</v>
      </c>
      <c r="AB226" s="3" t="s">
        <v>143</v>
      </c>
      <c r="AC226" s="3" t="s">
        <v>144</v>
      </c>
      <c r="AD226" s="5">
        <v>170</v>
      </c>
      <c r="AE226" t="s">
        <v>167</v>
      </c>
      <c r="AJ226" s="25">
        <v>45007</v>
      </c>
      <c r="AK226" s="3" t="s">
        <v>516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469</v>
      </c>
      <c r="G227" s="3" t="s">
        <v>95</v>
      </c>
      <c r="H227" s="5">
        <v>285</v>
      </c>
      <c r="I227" t="s">
        <v>166</v>
      </c>
      <c r="N227" s="25"/>
      <c r="O227" s="3"/>
      <c r="P227" s="3"/>
      <c r="Q227" s="3"/>
      <c r="R227" s="18"/>
      <c r="S227" s="3"/>
      <c r="V227" s="17"/>
      <c r="X227" s="229" t="str">
        <f>IF(Y226&lt;0,"NO PAGAR","COBRAR'")</f>
        <v>NO PAGAR</v>
      </c>
      <c r="Y227" s="229"/>
      <c r="AA227" s="4">
        <v>44959</v>
      </c>
      <c r="AB227" s="3" t="s">
        <v>143</v>
      </c>
      <c r="AC227" s="3" t="s">
        <v>86</v>
      </c>
      <c r="AD227" s="5">
        <v>170</v>
      </c>
      <c r="AE227" t="s">
        <v>166</v>
      </c>
      <c r="AJ227" s="25">
        <v>45009</v>
      </c>
      <c r="AK227" s="3" t="s">
        <v>535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9" t="str">
        <f>IF(C226&lt;0,"NO PAGAR","COBRAR'")</f>
        <v>NO PAGAR</v>
      </c>
      <c r="C228" s="229"/>
      <c r="E228" s="4">
        <v>44976</v>
      </c>
      <c r="F228" s="3" t="s">
        <v>469</v>
      </c>
      <c r="G228" s="3" t="s">
        <v>475</v>
      </c>
      <c r="H228" s="5">
        <v>330</v>
      </c>
      <c r="I228" t="s">
        <v>166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191</v>
      </c>
      <c r="AC228" s="3" t="s">
        <v>146</v>
      </c>
      <c r="AD228" s="5">
        <v>200</v>
      </c>
      <c r="AE228" t="s">
        <v>166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469</v>
      </c>
      <c r="G229" s="3" t="s">
        <v>104</v>
      </c>
      <c r="H229" s="5">
        <v>285</v>
      </c>
      <c r="I229" t="s">
        <v>166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167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6468.9000000000005</v>
      </c>
      <c r="E230" s="4">
        <v>44984</v>
      </c>
      <c r="F230" s="3" t="s">
        <v>87</v>
      </c>
      <c r="G230" s="3" t="s">
        <v>135</v>
      </c>
      <c r="H230" s="5">
        <v>150</v>
      </c>
      <c r="I230" t="s">
        <v>167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4430.01</v>
      </c>
      <c r="AA230" s="4">
        <v>45006</v>
      </c>
      <c r="AB230" s="3" t="s">
        <v>513</v>
      </c>
      <c r="AC230" s="3"/>
      <c r="AD230" s="5">
        <v>100</v>
      </c>
      <c r="AE230" t="s">
        <v>167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172</v>
      </c>
      <c r="G231" s="3" t="s">
        <v>173</v>
      </c>
      <c r="H231" s="5">
        <v>250</v>
      </c>
      <c r="I231" t="s">
        <v>167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167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172</v>
      </c>
      <c r="G232" s="3" t="s">
        <v>173</v>
      </c>
      <c r="H232" s="5">
        <v>250</v>
      </c>
      <c r="I232" t="s">
        <v>167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536</v>
      </c>
      <c r="AC232" s="3"/>
      <c r="AD232" s="5">
        <v>180</v>
      </c>
      <c r="AE232" t="s">
        <v>167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499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529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6835.01</v>
      </c>
      <c r="D249" t="s">
        <v>22</v>
      </c>
      <c r="E249" t="s">
        <v>21</v>
      </c>
      <c r="V249" s="17"/>
      <c r="X249" s="15" t="s">
        <v>18</v>
      </c>
      <c r="Y249" s="16">
        <f>SUM(Y230:Y248)</f>
        <v>7232.0360000000001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6" t="s">
        <v>28</v>
      </c>
      <c r="I263" s="226"/>
      <c r="J263" s="226"/>
      <c r="V263" s="17"/>
      <c r="AC263" s="225"/>
      <c r="AD263" s="225"/>
      <c r="AE263" s="225"/>
    </row>
    <row r="264" spans="2:41" x14ac:dyDescent="0.25">
      <c r="H264" s="226"/>
      <c r="I264" s="226"/>
      <c r="J264" s="226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-5596.4960000000001</v>
      </c>
      <c r="E268" s="227" t="s">
        <v>538</v>
      </c>
      <c r="F268" s="227"/>
      <c r="G268" s="227"/>
      <c r="H268" s="227"/>
      <c r="V268" s="17"/>
      <c r="X268" s="23" t="s">
        <v>32</v>
      </c>
      <c r="Y268" s="20">
        <f>IF(B268="PAGADO",0,C273)</f>
        <v>-5462.1659999999993</v>
      </c>
      <c r="AA268" s="227" t="s">
        <v>538</v>
      </c>
      <c r="AB268" s="227"/>
      <c r="AC268" s="227"/>
      <c r="AD268" s="2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547</v>
      </c>
      <c r="G270" s="3" t="s">
        <v>180</v>
      </c>
      <c r="H270" s="5">
        <v>620</v>
      </c>
      <c r="I270" t="s">
        <v>167</v>
      </c>
      <c r="N270" s="25">
        <v>45012</v>
      </c>
      <c r="O270" s="3" t="s">
        <v>548</v>
      </c>
      <c r="P270" s="3">
        <v>200</v>
      </c>
      <c r="Q270" s="3" t="s">
        <v>539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586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263</v>
      </c>
      <c r="G271" s="3" t="s">
        <v>550</v>
      </c>
      <c r="H271" s="5">
        <v>364.77</v>
      </c>
      <c r="I271" t="s">
        <v>167</v>
      </c>
      <c r="N271" s="25">
        <v>45013</v>
      </c>
      <c r="O271" s="3" t="s">
        <v>542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593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7111.9359999999997</v>
      </c>
      <c r="E272" s="4">
        <v>44972</v>
      </c>
      <c r="F272" s="3" t="s">
        <v>563</v>
      </c>
      <c r="G272" s="3" t="s">
        <v>86</v>
      </c>
      <c r="H272" s="5">
        <v>120</v>
      </c>
      <c r="I272" t="s">
        <v>166</v>
      </c>
      <c r="N272" s="25">
        <v>45013</v>
      </c>
      <c r="O272" s="3" t="s">
        <v>546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7406.7259999999997</v>
      </c>
      <c r="AA272" s="4"/>
      <c r="AB272" s="3"/>
      <c r="AC272" s="3"/>
      <c r="AD272" s="5"/>
      <c r="AJ272" s="25">
        <v>45027</v>
      </c>
      <c r="AK272" s="3" t="s">
        <v>593</v>
      </c>
      <c r="AL272" s="3"/>
      <c r="AM272" s="3" t="s">
        <v>594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-5462.1659999999993</v>
      </c>
      <c r="E273" s="4">
        <v>44981</v>
      </c>
      <c r="F273" s="3" t="s">
        <v>172</v>
      </c>
      <c r="G273" s="3" t="s">
        <v>569</v>
      </c>
      <c r="H273" s="5">
        <v>245</v>
      </c>
      <c r="I273" t="s">
        <v>167</v>
      </c>
      <c r="N273" s="25">
        <v>45015</v>
      </c>
      <c r="O273" s="3" t="s">
        <v>556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-7406.7259999999997</v>
      </c>
      <c r="AA273" s="4"/>
      <c r="AB273" s="3"/>
      <c r="AC273" s="3"/>
      <c r="AD273" s="5"/>
      <c r="AJ273" s="25">
        <v>45028</v>
      </c>
      <c r="AK273" s="3" t="s">
        <v>597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570</v>
      </c>
      <c r="G274" s="3" t="s">
        <v>571</v>
      </c>
      <c r="H274" s="5">
        <v>150</v>
      </c>
      <c r="I274" t="s">
        <v>167</v>
      </c>
      <c r="N274" s="25">
        <v>45015</v>
      </c>
      <c r="O274" s="3" t="s">
        <v>557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606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167</v>
      </c>
      <c r="N275" s="25">
        <v>45015</v>
      </c>
      <c r="O275" s="3" t="s">
        <v>560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607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5596.4960000000001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5462.1659999999993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600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610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545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7111.9359999999997</v>
      </c>
      <c r="V295" s="17"/>
      <c r="X295" s="15" t="s">
        <v>18</v>
      </c>
      <c r="Y295" s="16">
        <f>SUM(Y276:Y294)</f>
        <v>7406.7259999999997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6" t="s">
        <v>30</v>
      </c>
      <c r="I308" s="226"/>
      <c r="J308" s="226"/>
      <c r="V308" s="17"/>
      <c r="AA308" s="226" t="s">
        <v>31</v>
      </c>
      <c r="AB308" s="226"/>
      <c r="AC308" s="226"/>
    </row>
    <row r="309" spans="1:43" x14ac:dyDescent="0.25">
      <c r="H309" s="226"/>
      <c r="I309" s="226"/>
      <c r="J309" s="226"/>
      <c r="V309" s="17"/>
      <c r="AA309" s="226"/>
      <c r="AB309" s="226"/>
      <c r="AC309" s="2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-7406.7259999999997</v>
      </c>
      <c r="E313" s="227" t="s">
        <v>248</v>
      </c>
      <c r="F313" s="227"/>
      <c r="G313" s="227"/>
      <c r="H313" s="227"/>
      <c r="V313" s="17"/>
      <c r="X313" s="23" t="s">
        <v>32</v>
      </c>
      <c r="Y313" s="20">
        <f>IF(B1045="PAGADO",0,C318)</f>
        <v>-4665.1730000000007</v>
      </c>
      <c r="AA313" s="227" t="s">
        <v>538</v>
      </c>
      <c r="AB313" s="227"/>
      <c r="AC313" s="227"/>
      <c r="AD313" s="2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161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469</v>
      </c>
      <c r="G315" s="3" t="s">
        <v>95</v>
      </c>
      <c r="H315" s="5">
        <v>285</v>
      </c>
      <c r="I315" t="s">
        <v>166</v>
      </c>
      <c r="N315" s="25">
        <v>45035</v>
      </c>
      <c r="O315" s="3" t="s">
        <v>628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653</v>
      </c>
      <c r="AC315" s="3" t="s">
        <v>652</v>
      </c>
      <c r="AD315" s="5">
        <v>90</v>
      </c>
      <c r="AE315" s="3" t="s">
        <v>167</v>
      </c>
      <c r="AJ315" s="25">
        <v>45040</v>
      </c>
      <c r="AK315" s="3" t="s">
        <v>658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469</v>
      </c>
      <c r="G316" s="3" t="s">
        <v>95</v>
      </c>
      <c r="H316" s="5">
        <v>285</v>
      </c>
      <c r="I316" t="s">
        <v>166</v>
      </c>
      <c r="N316" s="25">
        <v>45035</v>
      </c>
      <c r="O316" s="3" t="s">
        <v>629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655</v>
      </c>
      <c r="AC316" s="3" t="s">
        <v>656</v>
      </c>
      <c r="AD316" s="5">
        <v>200</v>
      </c>
      <c r="AE316" s="3" t="s">
        <v>167</v>
      </c>
      <c r="AJ316" s="25">
        <v>45040</v>
      </c>
      <c r="AK316" s="3" t="s">
        <v>659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8803.9130000000005</v>
      </c>
      <c r="E317" s="4">
        <v>45011</v>
      </c>
      <c r="F317" s="3" t="s">
        <v>469</v>
      </c>
      <c r="G317" s="3" t="s">
        <v>104</v>
      </c>
      <c r="H317" s="5">
        <v>285</v>
      </c>
      <c r="I317" t="s">
        <v>166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5448.8730000000005</v>
      </c>
      <c r="AA317" s="4">
        <v>45041</v>
      </c>
      <c r="AB317" s="3" t="s">
        <v>655</v>
      </c>
      <c r="AC317" s="3" t="s">
        <v>662</v>
      </c>
      <c r="AD317" s="5">
        <v>120</v>
      </c>
      <c r="AE317" s="3" t="s">
        <v>167</v>
      </c>
      <c r="AJ317" s="25">
        <v>45041</v>
      </c>
      <c r="AK317" s="3" t="s">
        <v>660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-4665.1730000000007</v>
      </c>
      <c r="E318" s="4">
        <v>44966</v>
      </c>
      <c r="F318" s="3" t="s">
        <v>143</v>
      </c>
      <c r="G318" s="3" t="s">
        <v>146</v>
      </c>
      <c r="H318" s="5">
        <v>190</v>
      </c>
      <c r="I318" t="s">
        <v>167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-4538.8730000000005</v>
      </c>
      <c r="AA318" s="4">
        <v>45041</v>
      </c>
      <c r="AB318" s="3" t="s">
        <v>655</v>
      </c>
      <c r="AC318" s="3" t="s">
        <v>663</v>
      </c>
      <c r="AD318" s="5">
        <v>120</v>
      </c>
      <c r="AE318" s="3" t="s">
        <v>167</v>
      </c>
      <c r="AJ318" s="25">
        <v>45031</v>
      </c>
      <c r="AK318" s="3" t="s">
        <v>665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143</v>
      </c>
      <c r="G319" s="3" t="s">
        <v>149</v>
      </c>
      <c r="H319" s="5">
        <v>380</v>
      </c>
      <c r="I319" t="s">
        <v>167</v>
      </c>
      <c r="N319" s="3"/>
      <c r="O319" s="3"/>
      <c r="P319" s="3"/>
      <c r="Q319" s="3"/>
      <c r="R319" s="18"/>
      <c r="S319" s="3"/>
      <c r="V319" s="17"/>
      <c r="X319" s="229" t="str">
        <f>IF(Y318&lt;0,"NO PAGAR","COBRAR'")</f>
        <v>NO PAGAR</v>
      </c>
      <c r="Y319" s="229"/>
      <c r="AA319" s="4">
        <v>44987</v>
      </c>
      <c r="AB319" s="3" t="s">
        <v>143</v>
      </c>
      <c r="AC319" s="3" t="s">
        <v>300</v>
      </c>
      <c r="AD319" s="5">
        <v>380</v>
      </c>
      <c r="AE319" s="3" t="s">
        <v>167</v>
      </c>
      <c r="AJ319" s="3"/>
      <c r="AK319" s="3"/>
      <c r="AL319" s="3"/>
      <c r="AM319" s="3"/>
      <c r="AN319" s="18"/>
      <c r="AO319" s="3"/>
    </row>
    <row r="320" spans="1:43" ht="23.25" x14ac:dyDescent="0.35">
      <c r="B320" s="229" t="str">
        <f>IF(C318&lt;0,"NO PAGAR","COBRAR'")</f>
        <v>NO PAGAR</v>
      </c>
      <c r="C320" s="229"/>
      <c r="E320" s="4">
        <v>44980</v>
      </c>
      <c r="F320" s="3" t="s">
        <v>143</v>
      </c>
      <c r="G320" s="3" t="s">
        <v>86</v>
      </c>
      <c r="H320" s="5">
        <v>170</v>
      </c>
      <c r="I320" t="s">
        <v>166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143</v>
      </c>
      <c r="G321" s="3" t="s">
        <v>144</v>
      </c>
      <c r="H321" s="5">
        <v>170</v>
      </c>
      <c r="I321" t="s">
        <v>166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7406.7259999999997</v>
      </c>
      <c r="E322" s="4" t="s">
        <v>622</v>
      </c>
      <c r="F322" s="3"/>
      <c r="G322" s="3"/>
      <c r="H322" s="5">
        <v>75</v>
      </c>
      <c r="I322" t="s">
        <v>623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4665.1730000000007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184</v>
      </c>
      <c r="G323" s="3" t="s">
        <v>352</v>
      </c>
      <c r="H323" s="5">
        <v>190</v>
      </c>
      <c r="I323" t="s">
        <v>166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184</v>
      </c>
      <c r="G324" s="3" t="s">
        <v>135</v>
      </c>
      <c r="H324" s="5">
        <v>180</v>
      </c>
      <c r="I324" t="s">
        <v>167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184</v>
      </c>
      <c r="G325" s="3" t="s">
        <v>144</v>
      </c>
      <c r="H325" s="5">
        <v>180</v>
      </c>
      <c r="I325" t="s">
        <v>167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201</v>
      </c>
      <c r="G326" s="3" t="s">
        <v>634</v>
      </c>
      <c r="H326" s="5">
        <v>143.77000000000001</v>
      </c>
      <c r="I326" t="s">
        <v>167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201</v>
      </c>
      <c r="G327" s="3" t="s">
        <v>86</v>
      </c>
      <c r="H327" s="5">
        <v>145.54</v>
      </c>
      <c r="I327" t="s">
        <v>167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201</v>
      </c>
      <c r="G328" s="3" t="s">
        <v>635</v>
      </c>
      <c r="H328" s="5">
        <v>335.66</v>
      </c>
      <c r="I328" t="s">
        <v>167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641</v>
      </c>
      <c r="C329" s="10">
        <v>94.1</v>
      </c>
      <c r="E329" s="4">
        <v>45002</v>
      </c>
      <c r="F329" s="3" t="s">
        <v>201</v>
      </c>
      <c r="G329" s="3" t="s">
        <v>636</v>
      </c>
      <c r="H329" s="5">
        <v>463.77</v>
      </c>
      <c r="I329" t="s">
        <v>167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645</v>
      </c>
      <c r="C330" s="10">
        <v>953.08699999999999</v>
      </c>
      <c r="E330" s="4">
        <v>45036</v>
      </c>
      <c r="F330" s="3" t="s">
        <v>637</v>
      </c>
      <c r="G330" s="3"/>
      <c r="H330" s="5">
        <v>200</v>
      </c>
      <c r="I330" t="s">
        <v>167</v>
      </c>
      <c r="N330" s="3"/>
      <c r="O330" s="3"/>
      <c r="P330" s="3"/>
      <c r="Q330" s="3"/>
      <c r="R330" s="18"/>
      <c r="S330" s="3"/>
      <c r="V330" s="17"/>
      <c r="X330" s="11" t="s">
        <v>668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172</v>
      </c>
      <c r="G331" s="3" t="s">
        <v>86</v>
      </c>
      <c r="H331" s="5">
        <v>210</v>
      </c>
      <c r="I331" t="s">
        <v>166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172</v>
      </c>
      <c r="G332" s="3" t="s">
        <v>133</v>
      </c>
      <c r="H332" s="5">
        <v>250</v>
      </c>
      <c r="I332" t="s">
        <v>166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5448.8730000000005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8803.9130000000005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3" t="s">
        <v>29</v>
      </c>
      <c r="AD358" s="233"/>
      <c r="AE358" s="233"/>
    </row>
    <row r="359" spans="2:41" x14ac:dyDescent="0.25">
      <c r="V359" s="17"/>
      <c r="X359" s="239"/>
      <c r="AC359" s="233"/>
      <c r="AD359" s="233"/>
      <c r="AE359" s="233"/>
    </row>
    <row r="360" spans="2:41" ht="23.25" x14ac:dyDescent="0.35">
      <c r="B360" s="22" t="s">
        <v>64</v>
      </c>
      <c r="V360" s="17"/>
      <c r="X360" s="239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-4538.8730000000005</v>
      </c>
      <c r="E361" s="227" t="s">
        <v>248</v>
      </c>
      <c r="F361" s="227"/>
      <c r="G361" s="227"/>
      <c r="H361" s="227"/>
      <c r="V361" s="17"/>
      <c r="X361" s="23" t="s">
        <v>32</v>
      </c>
      <c r="Y361" s="20">
        <f>IF(B361="PAGADO",0,C366)</f>
        <v>-6903.8730000000005</v>
      </c>
      <c r="AA361" s="227" t="s">
        <v>77</v>
      </c>
      <c r="AB361" s="227"/>
      <c r="AC361" s="227"/>
      <c r="AD361" s="2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161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167</v>
      </c>
      <c r="N363" s="25">
        <v>45044</v>
      </c>
      <c r="O363" s="3" t="s">
        <v>175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201</v>
      </c>
      <c r="AC363" s="53" t="s">
        <v>699</v>
      </c>
      <c r="AD363" s="48">
        <v>384.57342000000006</v>
      </c>
      <c r="AE363" s="3" t="s">
        <v>167</v>
      </c>
      <c r="AJ363" s="25">
        <v>45054</v>
      </c>
      <c r="AK363" s="3" t="s">
        <v>707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167</v>
      </c>
      <c r="N364" s="25">
        <v>45044</v>
      </c>
      <c r="O364" s="3" t="s">
        <v>679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201</v>
      </c>
      <c r="AC364" s="53" t="s">
        <v>710</v>
      </c>
      <c r="AD364" s="48">
        <v>169.80232500000002</v>
      </c>
      <c r="AE364" s="3" t="s">
        <v>167</v>
      </c>
      <c r="AJ364" s="25">
        <v>45055</v>
      </c>
      <c r="AK364" s="3" t="s">
        <v>711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7353.8730000000005</v>
      </c>
      <c r="E365" s="4">
        <v>44967</v>
      </c>
      <c r="F365" s="3" t="s">
        <v>685</v>
      </c>
      <c r="G365" s="3" t="s">
        <v>686</v>
      </c>
      <c r="H365" s="5">
        <v>150</v>
      </c>
      <c r="I365" t="s">
        <v>166</v>
      </c>
      <c r="N365" s="25">
        <v>45049</v>
      </c>
      <c r="O365" s="3" t="s">
        <v>680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9131.9860000000008</v>
      </c>
      <c r="AA365" s="4">
        <v>45031</v>
      </c>
      <c r="AB365" s="3" t="s">
        <v>191</v>
      </c>
      <c r="AC365" s="3" t="s">
        <v>89</v>
      </c>
      <c r="AD365" s="5">
        <v>170</v>
      </c>
      <c r="AE365" s="3" t="s">
        <v>167</v>
      </c>
      <c r="AJ365" s="25">
        <v>45056</v>
      </c>
      <c r="AK365" s="3" t="s">
        <v>486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-6903.8730000000005</v>
      </c>
      <c r="E366" s="4"/>
      <c r="F366" s="3"/>
      <c r="G366" s="3"/>
      <c r="H366" s="5"/>
      <c r="N366" s="25">
        <v>45050</v>
      </c>
      <c r="O366" s="3" t="s">
        <v>692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-7997.6102550000005</v>
      </c>
      <c r="AA366" s="4">
        <v>45031</v>
      </c>
      <c r="AB366" s="3" t="s">
        <v>191</v>
      </c>
      <c r="AC366" s="3" t="s">
        <v>89</v>
      </c>
      <c r="AD366" s="5">
        <v>170</v>
      </c>
      <c r="AE366" s="3" t="s">
        <v>166</v>
      </c>
      <c r="AJ366" s="25">
        <v>45056</v>
      </c>
      <c r="AK366" s="3" t="s">
        <v>734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693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732</v>
      </c>
      <c r="AC367" s="3" t="s">
        <v>89</v>
      </c>
      <c r="AD367" s="5">
        <v>120</v>
      </c>
      <c r="AE367" s="3" t="s">
        <v>166</v>
      </c>
      <c r="AJ367" s="25">
        <v>45056</v>
      </c>
      <c r="AK367" s="3" t="s">
        <v>735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694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732</v>
      </c>
      <c r="AC368" s="3" t="s">
        <v>89</v>
      </c>
      <c r="AD368" s="5">
        <v>120</v>
      </c>
      <c r="AE368" s="3" t="s">
        <v>166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4538.8730000000005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6903.8730000000005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733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714</v>
      </c>
      <c r="Y375" s="10">
        <v>24.06</v>
      </c>
      <c r="AA375" s="13"/>
      <c r="AB375" s="13"/>
      <c r="AC375" s="13"/>
      <c r="AI375" s="60" t="s">
        <v>443</v>
      </c>
      <c r="AJ375" s="99">
        <v>24419</v>
      </c>
      <c r="AK375" s="62" t="s">
        <v>444</v>
      </c>
      <c r="AL375" s="63">
        <v>45036</v>
      </c>
      <c r="AM375" s="60">
        <v>503970881</v>
      </c>
      <c r="AN375" s="60" t="s">
        <v>716</v>
      </c>
      <c r="AO375" s="106" t="s">
        <v>449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443</v>
      </c>
      <c r="AJ376" s="100">
        <v>24596</v>
      </c>
      <c r="AK376" s="67" t="s">
        <v>444</v>
      </c>
      <c r="AL376" s="68">
        <v>45042</v>
      </c>
      <c r="AM376" s="65">
        <v>503970881</v>
      </c>
      <c r="AN376" s="65" t="s">
        <v>717</v>
      </c>
      <c r="AO376" s="107" t="s">
        <v>449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440</v>
      </c>
      <c r="AJ377" s="99">
        <v>120813</v>
      </c>
      <c r="AK377" s="62" t="s">
        <v>442</v>
      </c>
      <c r="AL377" s="63">
        <v>45036</v>
      </c>
      <c r="AM377" s="60">
        <v>1720714904</v>
      </c>
      <c r="AN377" s="60" t="s">
        <v>451</v>
      </c>
      <c r="AO377" s="106" t="s">
        <v>449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443</v>
      </c>
      <c r="AJ378" s="100">
        <v>1256</v>
      </c>
      <c r="AK378" s="67" t="s">
        <v>442</v>
      </c>
      <c r="AL378" s="68">
        <v>45033</v>
      </c>
      <c r="AM378" s="65"/>
      <c r="AN378" s="65"/>
      <c r="AO378" s="107" t="s">
        <v>449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443</v>
      </c>
      <c r="AJ379" s="99">
        <v>24562</v>
      </c>
      <c r="AK379" s="62" t="s">
        <v>442</v>
      </c>
      <c r="AL379" s="63">
        <v>45041</v>
      </c>
      <c r="AM379" s="60">
        <v>1720714904</v>
      </c>
      <c r="AN379" s="60" t="s">
        <v>451</v>
      </c>
      <c r="AO379" s="106" t="s">
        <v>449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7353.8730000000005</v>
      </c>
      <c r="E381" t="s">
        <v>21</v>
      </c>
      <c r="V381" s="17"/>
      <c r="X381" s="15" t="s">
        <v>18</v>
      </c>
      <c r="Y381" s="16">
        <f>SUM(Y369:Y380)</f>
        <v>9131.9860000000008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6" t="s">
        <v>31</v>
      </c>
      <c r="AB394" s="226"/>
      <c r="AC394" s="226"/>
    </row>
    <row r="395" spans="1:43" ht="15" customHeight="1" x14ac:dyDescent="0.4">
      <c r="H395" s="75"/>
      <c r="I395" s="75"/>
      <c r="J395" s="75"/>
      <c r="V395" s="17"/>
      <c r="AA395" s="226"/>
      <c r="AB395" s="226"/>
      <c r="AC395" s="226"/>
    </row>
    <row r="396" spans="1:43" x14ac:dyDescent="0.25">
      <c r="B396" s="241" t="s">
        <v>64</v>
      </c>
      <c r="F396" s="240" t="s">
        <v>30</v>
      </c>
      <c r="G396" s="240"/>
      <c r="H396" s="240"/>
      <c r="V396" s="17"/>
    </row>
    <row r="397" spans="1:43" x14ac:dyDescent="0.25">
      <c r="B397" s="241"/>
      <c r="F397" s="240"/>
      <c r="G397" s="240"/>
      <c r="H397" s="240"/>
      <c r="V397" s="17"/>
    </row>
    <row r="398" spans="1:43" ht="26.25" customHeight="1" x14ac:dyDescent="0.35">
      <c r="B398" s="241"/>
      <c r="F398" s="240"/>
      <c r="G398" s="240"/>
      <c r="H398" s="24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-7997.6102550000005</v>
      </c>
      <c r="E399" s="227" t="s">
        <v>77</v>
      </c>
      <c r="F399" s="227"/>
      <c r="G399" s="227"/>
      <c r="H399" s="227"/>
      <c r="V399" s="17"/>
      <c r="X399" s="23" t="s">
        <v>32</v>
      </c>
      <c r="Y399" s="20">
        <f>IF(B1138="PAGADO",0,C404)</f>
        <v>-3509.4102550000007</v>
      </c>
      <c r="AA399" s="227" t="s">
        <v>538</v>
      </c>
      <c r="AB399" s="227"/>
      <c r="AC399" s="227"/>
      <c r="AD399" s="22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161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745</v>
      </c>
      <c r="G401" s="3" t="s">
        <v>746</v>
      </c>
      <c r="H401" s="5">
        <v>620</v>
      </c>
      <c r="I401" t="s">
        <v>167</v>
      </c>
      <c r="N401" s="25">
        <v>45061</v>
      </c>
      <c r="O401" s="3" t="s">
        <v>744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201</v>
      </c>
      <c r="AC401" s="3" t="s">
        <v>797</v>
      </c>
      <c r="AD401" s="5">
        <v>335.66</v>
      </c>
      <c r="AE401" t="s">
        <v>167</v>
      </c>
      <c r="AJ401" s="25">
        <v>45069</v>
      </c>
      <c r="AK401" s="3" t="s">
        <v>486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143</v>
      </c>
      <c r="G402" s="3" t="s">
        <v>89</v>
      </c>
      <c r="H402" s="5">
        <v>170</v>
      </c>
      <c r="I402" t="s">
        <v>166</v>
      </c>
      <c r="N402" s="25">
        <v>45063</v>
      </c>
      <c r="O402" s="3" t="s">
        <v>758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201</v>
      </c>
      <c r="AC402" s="3" t="s">
        <v>89</v>
      </c>
      <c r="AD402" s="5">
        <v>145.54</v>
      </c>
      <c r="AE402" t="s">
        <v>167</v>
      </c>
      <c r="AJ402" s="25">
        <v>45008</v>
      </c>
      <c r="AK402" s="3" t="s">
        <v>830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8559.4102550000007</v>
      </c>
      <c r="E403" s="4">
        <v>45008</v>
      </c>
      <c r="F403" s="3" t="s">
        <v>143</v>
      </c>
      <c r="G403" s="3" t="s">
        <v>89</v>
      </c>
      <c r="H403" s="5">
        <v>170</v>
      </c>
      <c r="I403" t="s">
        <v>166</v>
      </c>
      <c r="N403" s="25">
        <v>45063</v>
      </c>
      <c r="O403" s="3" t="s">
        <v>759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5871.1802550000011</v>
      </c>
      <c r="AA403" s="4">
        <v>45034</v>
      </c>
      <c r="AB403" s="3" t="s">
        <v>201</v>
      </c>
      <c r="AC403" s="3" t="s">
        <v>798</v>
      </c>
      <c r="AD403" s="5">
        <v>364.77</v>
      </c>
      <c r="AE403" t="s">
        <v>167</v>
      </c>
      <c r="AJ403" s="25">
        <v>45070</v>
      </c>
      <c r="AK403" s="3" t="s">
        <v>836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-3509.4102550000007</v>
      </c>
      <c r="E404" s="4">
        <v>45015</v>
      </c>
      <c r="F404" s="3" t="s">
        <v>143</v>
      </c>
      <c r="G404" s="3" t="s">
        <v>89</v>
      </c>
      <c r="H404" s="5">
        <v>170</v>
      </c>
      <c r="I404" t="s">
        <v>166</v>
      </c>
      <c r="N404" s="25">
        <v>45063</v>
      </c>
      <c r="O404" s="3" t="s">
        <v>769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-4155.2102550000009</v>
      </c>
      <c r="AA404" s="4">
        <v>45019</v>
      </c>
      <c r="AB404" s="3" t="s">
        <v>132</v>
      </c>
      <c r="AC404" s="3" t="s">
        <v>819</v>
      </c>
      <c r="AD404" s="5">
        <v>170</v>
      </c>
      <c r="AE404" t="s">
        <v>166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304</v>
      </c>
      <c r="G405" s="3" t="s">
        <v>104</v>
      </c>
      <c r="H405" s="5">
        <v>285</v>
      </c>
      <c r="I405" t="s">
        <v>167</v>
      </c>
      <c r="N405" s="25">
        <v>45063</v>
      </c>
      <c r="O405" s="3" t="s">
        <v>770</v>
      </c>
      <c r="P405" s="3"/>
      <c r="Q405" s="3"/>
      <c r="R405" s="18">
        <v>78.400000000000006</v>
      </c>
      <c r="S405" s="3"/>
      <c r="V405" s="17"/>
      <c r="X405" s="229" t="str">
        <f>IF(Y404&lt;0,"NO PAGAR","COBRAR'")</f>
        <v>NO PAGAR</v>
      </c>
      <c r="Y405" s="229"/>
      <c r="AA405" s="4">
        <v>45022</v>
      </c>
      <c r="AB405" s="3" t="s">
        <v>132</v>
      </c>
      <c r="AC405" s="3" t="s">
        <v>89</v>
      </c>
      <c r="AD405" s="5">
        <v>170</v>
      </c>
      <c r="AE405" t="s">
        <v>167</v>
      </c>
      <c r="AJ405" s="3"/>
      <c r="AK405" s="3"/>
      <c r="AL405" s="3"/>
      <c r="AM405" s="3"/>
      <c r="AN405" s="18"/>
      <c r="AO405" s="3"/>
    </row>
    <row r="406" spans="2:41" ht="23.25" x14ac:dyDescent="0.35">
      <c r="B406" s="229" t="str">
        <f>IF(C404&lt;0,"NO PAGAR","COBRAR'")</f>
        <v>NO PAGAR</v>
      </c>
      <c r="C406" s="229"/>
      <c r="E406" s="4">
        <v>45023</v>
      </c>
      <c r="F406" s="3" t="s">
        <v>304</v>
      </c>
      <c r="G406" s="3" t="s">
        <v>104</v>
      </c>
      <c r="H406" s="5">
        <v>285</v>
      </c>
      <c r="I406" t="s">
        <v>166</v>
      </c>
      <c r="N406" s="25">
        <v>45063</v>
      </c>
      <c r="O406" s="3" t="s">
        <v>779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132</v>
      </c>
      <c r="AC406" s="3" t="s">
        <v>149</v>
      </c>
      <c r="AD406" s="5">
        <v>380</v>
      </c>
      <c r="AE406" t="s">
        <v>166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304</v>
      </c>
      <c r="G407" s="3" t="s">
        <v>104</v>
      </c>
      <c r="H407" s="5">
        <v>285</v>
      </c>
      <c r="I407" t="s">
        <v>166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167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7997.6102550000005</v>
      </c>
      <c r="E408" s="4">
        <v>45035</v>
      </c>
      <c r="F408" s="3" t="s">
        <v>760</v>
      </c>
      <c r="G408" s="3" t="s">
        <v>95</v>
      </c>
      <c r="H408" s="5">
        <v>325</v>
      </c>
      <c r="I408" t="s">
        <v>166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3509.4102550000007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304</v>
      </c>
      <c r="G409" s="3" t="s">
        <v>104</v>
      </c>
      <c r="H409" s="5">
        <v>285</v>
      </c>
      <c r="I409" t="s">
        <v>166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304</v>
      </c>
      <c r="G410" s="3" t="s">
        <v>104</v>
      </c>
      <c r="H410" s="5">
        <v>285</v>
      </c>
      <c r="I410" t="s">
        <v>166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259</v>
      </c>
      <c r="G411" s="3" t="s">
        <v>219</v>
      </c>
      <c r="H411" s="5">
        <v>280</v>
      </c>
      <c r="I411" t="s">
        <v>167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801</v>
      </c>
      <c r="AK411" s="117" t="s">
        <v>442</v>
      </c>
      <c r="AL411" s="117" t="s">
        <v>449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259</v>
      </c>
      <c r="G412" s="3" t="s">
        <v>475</v>
      </c>
      <c r="H412" s="5">
        <v>170</v>
      </c>
      <c r="I412" t="s">
        <v>167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802</v>
      </c>
      <c r="AK412" s="117" t="s">
        <v>442</v>
      </c>
      <c r="AL412" s="117" t="s">
        <v>449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259</v>
      </c>
      <c r="G413" s="3" t="s">
        <v>475</v>
      </c>
      <c r="H413" s="5">
        <v>280</v>
      </c>
      <c r="I413" t="s">
        <v>167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803</v>
      </c>
      <c r="AK413" s="117" t="s">
        <v>444</v>
      </c>
      <c r="AL413" s="117" t="s">
        <v>449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166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803</v>
      </c>
      <c r="AK414" s="117" t="s">
        <v>442</v>
      </c>
      <c r="AL414" s="117" t="s">
        <v>449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785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804</v>
      </c>
      <c r="AK415" s="117" t="s">
        <v>442</v>
      </c>
      <c r="AL415" s="117" t="s">
        <v>449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172</v>
      </c>
      <c r="G416" s="3" t="s">
        <v>89</v>
      </c>
      <c r="H416" s="5">
        <v>210</v>
      </c>
      <c r="I416" t="s">
        <v>166</v>
      </c>
      <c r="N416" s="3"/>
      <c r="O416" s="3"/>
      <c r="P416" s="3"/>
      <c r="Q416" s="3"/>
      <c r="R416" s="18"/>
      <c r="S416" s="3"/>
      <c r="V416" s="17"/>
      <c r="X416" s="11" t="s">
        <v>813</v>
      </c>
      <c r="Y416" s="123">
        <v>651.02</v>
      </c>
      <c r="AA416" s="13"/>
      <c r="AB416" s="13"/>
      <c r="AC416" s="13"/>
      <c r="AJ416" s="117" t="s">
        <v>804</v>
      </c>
      <c r="AK416" s="117" t="s">
        <v>444</v>
      </c>
      <c r="AL416" s="117" t="s">
        <v>449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172</v>
      </c>
      <c r="G417" s="3" t="s">
        <v>89</v>
      </c>
      <c r="H417" s="5">
        <v>210</v>
      </c>
      <c r="I417" t="s">
        <v>167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790</v>
      </c>
      <c r="G418" s="3" t="s">
        <v>789</v>
      </c>
      <c r="H418" s="5">
        <v>300</v>
      </c>
      <c r="I418" t="s">
        <v>167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791</v>
      </c>
      <c r="G419" s="3" t="s">
        <v>89</v>
      </c>
      <c r="H419" s="5">
        <v>320</v>
      </c>
      <c r="I419" t="s">
        <v>167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795</v>
      </c>
      <c r="G420" s="3"/>
      <c r="H420" s="5">
        <v>100</v>
      </c>
      <c r="I420" t="s">
        <v>167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827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8559.4102550000007</v>
      </c>
      <c r="D423" t="s">
        <v>22</v>
      </c>
      <c r="V423" s="17"/>
      <c r="X423" s="15" t="s">
        <v>18</v>
      </c>
      <c r="Y423" s="16">
        <f>SUM(Y408:Y422)</f>
        <v>5871.1802550000011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-4155.2102550000009</v>
      </c>
      <c r="V436" s="17"/>
      <c r="X436" s="23" t="s">
        <v>32</v>
      </c>
      <c r="Y436" s="20">
        <f>IF(B436="PAGADO",0,C441)</f>
        <v>-4990.2902550000008</v>
      </c>
      <c r="AA436" s="227" t="s">
        <v>538</v>
      </c>
      <c r="AB436" s="227"/>
      <c r="AC436" s="227"/>
      <c r="AD436" s="22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175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7" t="s">
        <v>248</v>
      </c>
      <c r="F439" s="227"/>
      <c r="G439" s="227"/>
      <c r="H439" s="227"/>
      <c r="N439" s="25">
        <v>45077</v>
      </c>
      <c r="O439" s="3" t="s">
        <v>850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6317.5402550000008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851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6972.4992550000006</v>
      </c>
      <c r="AA440" s="4"/>
      <c r="AB440" s="3"/>
      <c r="AC440" s="3"/>
      <c r="AD440" s="5"/>
      <c r="AJ440" s="25">
        <v>45084</v>
      </c>
      <c r="AK440" s="3" t="s">
        <v>859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-4990.2902550000008</v>
      </c>
      <c r="E441" s="4">
        <v>45036</v>
      </c>
      <c r="F441" s="3" t="s">
        <v>201</v>
      </c>
      <c r="G441" s="3" t="s">
        <v>838</v>
      </c>
      <c r="H441" s="5">
        <v>143.77000000000001</v>
      </c>
      <c r="I441" t="s">
        <v>167</v>
      </c>
      <c r="N441" s="25">
        <v>45078</v>
      </c>
      <c r="O441" s="3" t="s">
        <v>852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-6972.4992550000006</v>
      </c>
      <c r="AA441" s="4"/>
      <c r="AB441" s="3"/>
      <c r="AC441" s="3"/>
      <c r="AD441" s="5"/>
      <c r="AJ441" s="25">
        <v>45084</v>
      </c>
      <c r="AK441" s="3" t="s">
        <v>860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201</v>
      </c>
      <c r="G442" s="3" t="s">
        <v>89</v>
      </c>
      <c r="H442" s="5">
        <v>145.54</v>
      </c>
      <c r="I442" s="124" t="s">
        <v>167</v>
      </c>
      <c r="N442" s="25">
        <v>45078</v>
      </c>
      <c r="O442" s="3" t="s">
        <v>853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861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201</v>
      </c>
      <c r="G443" s="3" t="s">
        <v>402</v>
      </c>
      <c r="H443" s="5">
        <v>114.07</v>
      </c>
      <c r="I443" t="s">
        <v>167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4155.2102550000009</v>
      </c>
      <c r="E444" s="4">
        <v>45040</v>
      </c>
      <c r="F444" s="3" t="s">
        <v>201</v>
      </c>
      <c r="G444" s="3" t="s">
        <v>402</v>
      </c>
      <c r="H444" s="5">
        <v>114.07</v>
      </c>
      <c r="I444" t="s">
        <v>167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4990.2902550000008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201</v>
      </c>
      <c r="G445" s="3" t="s">
        <v>137</v>
      </c>
      <c r="H445" s="5">
        <v>169.8</v>
      </c>
      <c r="I445" t="s">
        <v>167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843</v>
      </c>
      <c r="G446" s="3" t="s">
        <v>844</v>
      </c>
      <c r="H446" s="5">
        <v>170</v>
      </c>
      <c r="I446" t="s">
        <v>167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846</v>
      </c>
      <c r="G447" s="3" t="s">
        <v>144</v>
      </c>
      <c r="H447" s="5">
        <v>150</v>
      </c>
      <c r="I447" t="s">
        <v>166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191</v>
      </c>
      <c r="G448" s="3" t="s">
        <v>137</v>
      </c>
      <c r="H448" s="5">
        <v>200</v>
      </c>
      <c r="I448" t="s">
        <v>166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255</v>
      </c>
      <c r="G449" s="3" t="s">
        <v>89</v>
      </c>
      <c r="H449" s="5">
        <v>120</v>
      </c>
      <c r="I449" t="s">
        <v>166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866</v>
      </c>
      <c r="AK450" s="129" t="s">
        <v>867</v>
      </c>
      <c r="AL450" s="129" t="s">
        <v>868</v>
      </c>
      <c r="AM450" s="129" t="s">
        <v>869</v>
      </c>
      <c r="AN450" s="129" t="s">
        <v>870</v>
      </c>
      <c r="AO450" s="129" t="s">
        <v>871</v>
      </c>
      <c r="AP450" s="129" t="s">
        <v>872</v>
      </c>
    </row>
    <row r="451" spans="2:42" x14ac:dyDescent="0.25">
      <c r="B451" s="11" t="s">
        <v>842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442</v>
      </c>
      <c r="AK451" s="126">
        <v>45066.050879629998</v>
      </c>
      <c r="AL451" s="125" t="s">
        <v>449</v>
      </c>
      <c r="AM451" s="127">
        <v>42.856000000000002</v>
      </c>
      <c r="AN451" s="127">
        <v>75</v>
      </c>
      <c r="AO451" s="127">
        <v>248761</v>
      </c>
      <c r="AP451" s="128" t="s">
        <v>847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887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442</v>
      </c>
      <c r="AK452" s="126">
        <v>45070.016793980001</v>
      </c>
      <c r="AL452" s="125" t="s">
        <v>449</v>
      </c>
      <c r="AM452" s="127">
        <v>41.713000000000001</v>
      </c>
      <c r="AN452" s="127">
        <v>73</v>
      </c>
      <c r="AO452" s="127">
        <v>49747</v>
      </c>
      <c r="AP452" s="128" t="s">
        <v>847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442</v>
      </c>
      <c r="AK453" s="126">
        <v>45063.396331019998</v>
      </c>
      <c r="AL453" s="125" t="s">
        <v>449</v>
      </c>
      <c r="AM453" s="127">
        <v>27.436</v>
      </c>
      <c r="AN453" s="127">
        <v>48.012999999999998</v>
      </c>
      <c r="AO453" s="127">
        <v>47830</v>
      </c>
      <c r="AP453" s="128" t="s">
        <v>847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442</v>
      </c>
      <c r="AK454" s="126">
        <v>45064.840567129999</v>
      </c>
      <c r="AL454" s="125" t="s">
        <v>449</v>
      </c>
      <c r="AM454" s="127">
        <v>45.145000000000003</v>
      </c>
      <c r="AN454" s="127">
        <v>79.004000000000005</v>
      </c>
      <c r="AO454" s="127">
        <v>49022</v>
      </c>
      <c r="AP454" s="128" t="s">
        <v>865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442</v>
      </c>
      <c r="AK455" s="126">
        <v>45068.7815625</v>
      </c>
      <c r="AL455" s="125" t="s">
        <v>449</v>
      </c>
      <c r="AM455" s="127">
        <v>43.713999999999999</v>
      </c>
      <c r="AN455" s="127">
        <v>76.5</v>
      </c>
      <c r="AO455" s="127">
        <v>49170</v>
      </c>
      <c r="AP455" s="128" t="s">
        <v>847</v>
      </c>
    </row>
    <row r="456" spans="2:42" x14ac:dyDescent="0.25">
      <c r="B456" s="12"/>
      <c r="C456" s="10"/>
      <c r="V456" s="17"/>
      <c r="X456" s="12"/>
      <c r="Y456" s="10"/>
      <c r="AJ456" s="125" t="s">
        <v>442</v>
      </c>
      <c r="AK456" s="126">
        <v>45072.339895830002</v>
      </c>
      <c r="AL456" s="125" t="s">
        <v>449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442</v>
      </c>
      <c r="AK457" s="126">
        <v>45077.653715280001</v>
      </c>
      <c r="AL457" s="125" t="s">
        <v>449</v>
      </c>
      <c r="AM457" s="127">
        <v>41.77</v>
      </c>
      <c r="AN457" s="127">
        <v>73.099999999999994</v>
      </c>
      <c r="AO457" s="127">
        <v>50671</v>
      </c>
      <c r="AP457" s="128" t="s">
        <v>847</v>
      </c>
    </row>
    <row r="458" spans="2:42" x14ac:dyDescent="0.25">
      <c r="B458" s="15" t="s">
        <v>18</v>
      </c>
      <c r="C458" s="16">
        <f>SUM(C444:C457)</f>
        <v>6317.5402550000008</v>
      </c>
      <c r="V458" s="17"/>
      <c r="X458" s="15" t="s">
        <v>18</v>
      </c>
      <c r="Y458" s="16">
        <f>SUM(Y444:Y457)</f>
        <v>6972.4992550000006</v>
      </c>
      <c r="AJ458" s="125" t="s">
        <v>444</v>
      </c>
      <c r="AK458" s="126">
        <v>45064.482465280002</v>
      </c>
      <c r="AL458" s="125" t="s">
        <v>449</v>
      </c>
      <c r="AM458" s="127">
        <v>35.463999999999999</v>
      </c>
      <c r="AN458" s="127">
        <v>62.06</v>
      </c>
      <c r="AO458" s="127">
        <v>1190200</v>
      </c>
      <c r="AP458" s="128" t="s">
        <v>873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444</v>
      </c>
      <c r="AK459" s="126">
        <v>45069.531377320003</v>
      </c>
      <c r="AL459" s="125" t="s">
        <v>449</v>
      </c>
      <c r="AM459" s="127">
        <v>39.999000000000002</v>
      </c>
      <c r="AN459" s="127">
        <v>70</v>
      </c>
      <c r="AO459" s="127">
        <v>119650</v>
      </c>
      <c r="AP459" s="128" t="s">
        <v>874</v>
      </c>
    </row>
    <row r="460" spans="2:42" x14ac:dyDescent="0.25">
      <c r="V460" s="17"/>
      <c r="AA460" s="1" t="s">
        <v>19</v>
      </c>
      <c r="AJ460" s="125" t="s">
        <v>444</v>
      </c>
      <c r="AK460" s="126">
        <v>45075.659606480003</v>
      </c>
      <c r="AL460" s="125" t="s">
        <v>449</v>
      </c>
      <c r="AM460" s="127">
        <v>36.584000000000003</v>
      </c>
      <c r="AN460" s="127">
        <v>64.02</v>
      </c>
      <c r="AO460" s="127">
        <v>54127</v>
      </c>
      <c r="AP460" s="128" t="s">
        <v>875</v>
      </c>
    </row>
    <row r="461" spans="2:42" x14ac:dyDescent="0.25">
      <c r="V461" s="17"/>
      <c r="AJ461" s="125" t="s">
        <v>444</v>
      </c>
      <c r="AK461" s="126">
        <v>45076.818032410003</v>
      </c>
      <c r="AL461" s="125" t="s">
        <v>449</v>
      </c>
      <c r="AM461" s="127">
        <v>32.912999999999997</v>
      </c>
      <c r="AN461" s="127">
        <v>57.6</v>
      </c>
      <c r="AO461" s="127">
        <v>1000265</v>
      </c>
      <c r="AP461" s="128" t="s">
        <v>876</v>
      </c>
    </row>
    <row r="462" spans="2:42" x14ac:dyDescent="0.25">
      <c r="E462" t="s">
        <v>21</v>
      </c>
      <c r="V462" s="17"/>
      <c r="AJ462" s="125" t="s">
        <v>444</v>
      </c>
      <c r="AK462" s="126">
        <v>45072.326400459999</v>
      </c>
      <c r="AL462" s="125" t="s">
        <v>449</v>
      </c>
      <c r="AM462" s="127">
        <v>58.854999999999997</v>
      </c>
      <c r="AN462" s="127">
        <v>103</v>
      </c>
      <c r="AO462" s="127">
        <v>1200</v>
      </c>
      <c r="AP462" s="128" t="s">
        <v>877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6" t="s">
        <v>31</v>
      </c>
      <c r="AB471" s="226"/>
      <c r="AC471" s="226"/>
    </row>
    <row r="472" spans="1:43" ht="15" customHeight="1" x14ac:dyDescent="0.4">
      <c r="H472" s="75"/>
      <c r="J472" s="75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-6972.4992550000006</v>
      </c>
      <c r="E474" s="227" t="s">
        <v>248</v>
      </c>
      <c r="F474" s="227"/>
      <c r="G474" s="227"/>
      <c r="H474" s="227"/>
      <c r="V474" s="17"/>
      <c r="X474" s="23" t="s">
        <v>32</v>
      </c>
      <c r="Y474" s="20">
        <f>IF(B1235="PAGADO",0,C479)</f>
        <v>-4430.1192550000005</v>
      </c>
      <c r="AA474" s="227" t="s">
        <v>538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191</v>
      </c>
      <c r="G476" s="3" t="s">
        <v>149</v>
      </c>
      <c r="H476" s="5">
        <v>330</v>
      </c>
      <c r="I476" t="s">
        <v>111</v>
      </c>
      <c r="N476" s="25">
        <v>44997</v>
      </c>
      <c r="O476" s="3" t="s">
        <v>906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352</v>
      </c>
      <c r="AC476" s="3" t="s">
        <v>944</v>
      </c>
      <c r="AD476" s="5">
        <v>140</v>
      </c>
      <c r="AE476" t="s">
        <v>167</v>
      </c>
      <c r="AJ476" s="25">
        <v>45096</v>
      </c>
      <c r="AK476" s="3" t="s">
        <v>954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912</v>
      </c>
      <c r="G477" s="3"/>
      <c r="H477" s="5">
        <v>640</v>
      </c>
      <c r="N477" s="25">
        <v>45090</v>
      </c>
      <c r="O477" s="3" t="s">
        <v>922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191</v>
      </c>
      <c r="AC477" s="3" t="s">
        <v>149</v>
      </c>
      <c r="AD477" s="5">
        <v>330</v>
      </c>
      <c r="AE477" t="s">
        <v>166</v>
      </c>
      <c r="AJ477" s="25">
        <v>45066</v>
      </c>
      <c r="AK477" s="3" t="s">
        <v>961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7491.5292550000004</v>
      </c>
      <c r="E478" s="4">
        <v>45050</v>
      </c>
      <c r="F478" s="3" t="s">
        <v>263</v>
      </c>
      <c r="G478" s="3" t="s">
        <v>631</v>
      </c>
      <c r="H478" s="5">
        <v>160</v>
      </c>
      <c r="I478" t="s">
        <v>166</v>
      </c>
      <c r="N478" s="25">
        <v>45091</v>
      </c>
      <c r="O478" s="3" t="s">
        <v>936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7016.5792550000006</v>
      </c>
      <c r="AA478" s="4">
        <v>45003</v>
      </c>
      <c r="AB478" s="3" t="s">
        <v>191</v>
      </c>
      <c r="AC478" s="3" t="s">
        <v>89</v>
      </c>
      <c r="AD478" s="5">
        <v>190</v>
      </c>
      <c r="AE478" t="s">
        <v>166</v>
      </c>
      <c r="AJ478" s="25">
        <v>45100</v>
      </c>
      <c r="AK478" s="3" t="s">
        <v>967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-4430.1192550000005</v>
      </c>
      <c r="E479" s="4">
        <v>45058</v>
      </c>
      <c r="F479" s="3" t="s">
        <v>263</v>
      </c>
      <c r="G479" s="3" t="s">
        <v>919</v>
      </c>
      <c r="H479" s="5">
        <v>133.87</v>
      </c>
      <c r="I479" t="s">
        <v>111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-4016.5792550000006</v>
      </c>
      <c r="AA479" s="4">
        <v>45071</v>
      </c>
      <c r="AB479" s="3" t="s">
        <v>955</v>
      </c>
      <c r="AC479" s="3" t="s">
        <v>956</v>
      </c>
      <c r="AD479" s="5">
        <v>220</v>
      </c>
      <c r="AE479" t="s">
        <v>167</v>
      </c>
      <c r="AJ479" s="25">
        <v>45106</v>
      </c>
      <c r="AK479" s="3" t="s">
        <v>970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263</v>
      </c>
      <c r="G480" s="3" t="s">
        <v>920</v>
      </c>
      <c r="H480" s="5">
        <v>463.77</v>
      </c>
      <c r="I480" t="s">
        <v>111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NO PAGAR</v>
      </c>
      <c r="Y480" s="229"/>
      <c r="AA480" s="4">
        <v>45044</v>
      </c>
      <c r="AB480" s="3" t="s">
        <v>957</v>
      </c>
      <c r="AC480" s="3" t="s">
        <v>958</v>
      </c>
      <c r="AD480" s="5">
        <v>380</v>
      </c>
      <c r="AE480" t="s">
        <v>167</v>
      </c>
      <c r="AJ480" s="25">
        <v>45098</v>
      </c>
      <c r="AK480" s="3" t="s">
        <v>289</v>
      </c>
      <c r="AL480" s="3"/>
      <c r="AM480" s="3"/>
      <c r="AN480" s="18">
        <v>50</v>
      </c>
      <c r="AO480" s="3"/>
    </row>
    <row r="481" spans="2:42" ht="23.25" x14ac:dyDescent="0.35">
      <c r="B481" s="229" t="str">
        <f>IF(C479&lt;0,"NO PAGAR","COBRAR'")</f>
        <v>NO PAGAR</v>
      </c>
      <c r="C481" s="229"/>
      <c r="E481" s="4">
        <v>45065</v>
      </c>
      <c r="F481" s="3" t="s">
        <v>263</v>
      </c>
      <c r="G481" s="3" t="s">
        <v>920</v>
      </c>
      <c r="H481" s="5">
        <v>463.77</v>
      </c>
      <c r="I481" t="s">
        <v>111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960</v>
      </c>
      <c r="AC481" s="3" t="s">
        <v>219</v>
      </c>
      <c r="AD481" s="5">
        <v>130</v>
      </c>
      <c r="AE481" t="s">
        <v>167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111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341</v>
      </c>
      <c r="AC482" s="3" t="s">
        <v>219</v>
      </c>
      <c r="AD482" s="5">
        <v>110</v>
      </c>
      <c r="AE482" t="s">
        <v>167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6972.4992550000006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111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4430.1192550000005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167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304</v>
      </c>
      <c r="G484" s="3" t="s">
        <v>104</v>
      </c>
      <c r="H484" s="5">
        <v>285</v>
      </c>
      <c r="I484" t="s">
        <v>166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143</v>
      </c>
      <c r="AC484" s="3" t="s">
        <v>89</v>
      </c>
      <c r="AD484" s="5">
        <v>170</v>
      </c>
      <c r="AE484" t="s">
        <v>166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925</v>
      </c>
      <c r="G485" s="3"/>
      <c r="H485" s="5">
        <v>0</v>
      </c>
      <c r="I485" t="s">
        <v>166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167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304</v>
      </c>
      <c r="G486" s="3" t="s">
        <v>95</v>
      </c>
      <c r="H486" s="5">
        <v>285</v>
      </c>
      <c r="I486" t="s">
        <v>166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167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166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191</v>
      </c>
      <c r="AC488" s="3" t="s">
        <v>260</v>
      </c>
      <c r="AD488" s="5">
        <v>580</v>
      </c>
      <c r="AE488" t="s">
        <v>167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952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444</v>
      </c>
      <c r="AL493" s="151" t="s">
        <v>948</v>
      </c>
      <c r="AM493" s="151" t="s">
        <v>449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7491.5292550000004</v>
      </c>
      <c r="D494" t="s">
        <v>22</v>
      </c>
      <c r="E494" t="s">
        <v>21</v>
      </c>
      <c r="V494" s="17"/>
      <c r="X494" s="15" t="s">
        <v>18</v>
      </c>
      <c r="Y494" s="16">
        <f>SUM(Y483:Y493)</f>
        <v>7016.5792550000006</v>
      </c>
      <c r="Z494" t="s">
        <v>22</v>
      </c>
      <c r="AA494" t="s">
        <v>21</v>
      </c>
      <c r="AJ494" s="151">
        <v>20230608</v>
      </c>
      <c r="AK494" s="151" t="s">
        <v>444</v>
      </c>
      <c r="AL494" s="151" t="s">
        <v>948</v>
      </c>
      <c r="AM494" s="151" t="s">
        <v>449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442</v>
      </c>
      <c r="AL495" s="151" t="s">
        <v>948</v>
      </c>
      <c r="AM495" s="151" t="s">
        <v>449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444</v>
      </c>
      <c r="AL496" s="151" t="s">
        <v>948</v>
      </c>
      <c r="AM496" s="151" t="s">
        <v>449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444</v>
      </c>
      <c r="AL497" s="151" t="s">
        <v>948</v>
      </c>
      <c r="AM497" s="151" t="s">
        <v>449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444</v>
      </c>
      <c r="AL498" s="151" t="s">
        <v>948</v>
      </c>
      <c r="AM498" s="151" t="s">
        <v>449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-4016.5792550000006</v>
      </c>
      <c r="E517" s="227" t="s">
        <v>77</v>
      </c>
      <c r="F517" s="227"/>
      <c r="G517" s="227"/>
      <c r="H517" s="227"/>
      <c r="V517" s="17"/>
      <c r="X517" s="23" t="s">
        <v>32</v>
      </c>
      <c r="Y517" s="20">
        <f>IF(B517="PAGADO",0,C522)</f>
        <v>-6563.4092550000014</v>
      </c>
      <c r="AA517" s="227" t="s">
        <v>538</v>
      </c>
      <c r="AB517" s="227"/>
      <c r="AC517" s="227"/>
      <c r="AD517" s="22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570</v>
      </c>
      <c r="G519" s="3" t="s">
        <v>251</v>
      </c>
      <c r="H519" s="5">
        <v>160</v>
      </c>
      <c r="I519" t="s">
        <v>167</v>
      </c>
      <c r="N519" s="25">
        <v>45107</v>
      </c>
      <c r="O519" s="3" t="s">
        <v>979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184</v>
      </c>
      <c r="AC519" s="3" t="s">
        <v>1026</v>
      </c>
      <c r="AD519" s="5">
        <v>580</v>
      </c>
      <c r="AE519" t="s">
        <v>166</v>
      </c>
      <c r="AJ519" s="25">
        <v>45114</v>
      </c>
      <c r="AK519" s="3" t="s">
        <v>106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144</v>
      </c>
      <c r="H520" s="5">
        <v>150</v>
      </c>
      <c r="I520" t="s">
        <v>167</v>
      </c>
      <c r="N520" s="25">
        <v>45110</v>
      </c>
      <c r="O520" s="3" t="s">
        <v>556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1029</v>
      </c>
      <c r="AC520" s="3" t="s">
        <v>89</v>
      </c>
      <c r="AD520" s="5">
        <v>130</v>
      </c>
      <c r="AE520" t="s">
        <v>167</v>
      </c>
      <c r="AJ520" s="25">
        <v>45117</v>
      </c>
      <c r="AK520" s="3" t="s">
        <v>1031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6873.4092550000014</v>
      </c>
      <c r="E521" s="4"/>
      <c r="F521" s="3"/>
      <c r="G521" s="3"/>
      <c r="H521" s="5"/>
      <c r="N521" s="25">
        <v>45110</v>
      </c>
      <c r="O521" s="3" t="s">
        <v>989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6833.4092550000014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167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-6563.4092550000014</v>
      </c>
      <c r="E522" s="4"/>
      <c r="F522" s="3"/>
      <c r="G522" s="3"/>
      <c r="H522" s="5"/>
      <c r="N522" s="25">
        <v>45111</v>
      </c>
      <c r="O522" s="3" t="s">
        <v>1001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-5266.7892550000015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167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1002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564</v>
      </c>
      <c r="AC523" s="3" t="s">
        <v>89</v>
      </c>
      <c r="AD523" s="5">
        <v>120</v>
      </c>
      <c r="AE523" t="s">
        <v>167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1012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201</v>
      </c>
      <c r="AC524" s="3" t="s">
        <v>89</v>
      </c>
      <c r="AD524" s="5">
        <v>145.54</v>
      </c>
      <c r="AE524" t="s">
        <v>167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4016.5792550000006</v>
      </c>
      <c r="E525" s="4"/>
      <c r="F525" s="3"/>
      <c r="G525" s="3"/>
      <c r="H525" s="5"/>
      <c r="N525" s="25">
        <v>45112</v>
      </c>
      <c r="O525" s="3" t="s">
        <v>1013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6563.4092550000014</v>
      </c>
      <c r="AA525" s="4">
        <v>45091</v>
      </c>
      <c r="AB525" s="3" t="s">
        <v>201</v>
      </c>
      <c r="AC525" s="3" t="s">
        <v>89</v>
      </c>
      <c r="AD525" s="5">
        <v>145.54</v>
      </c>
      <c r="AE525" t="s">
        <v>167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1023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201</v>
      </c>
      <c r="AC526" s="3" t="s">
        <v>89</v>
      </c>
      <c r="AD526" s="5">
        <v>145.54</v>
      </c>
      <c r="AE526" t="s">
        <v>167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998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444</v>
      </c>
      <c r="P536" s="151" t="s">
        <v>449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444</v>
      </c>
      <c r="P537" s="151" t="s">
        <v>449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442</v>
      </c>
      <c r="P538" s="151" t="s">
        <v>449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442</v>
      </c>
      <c r="P539" s="151" t="s">
        <v>449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442</v>
      </c>
      <c r="P540" s="151" t="s">
        <v>449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6873.4092550000014</v>
      </c>
      <c r="V541" s="17"/>
      <c r="X541" s="15" t="s">
        <v>18</v>
      </c>
      <c r="Y541" s="16">
        <f>SUM(Y525:Y540)</f>
        <v>6833.4092550000014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6" t="s">
        <v>31</v>
      </c>
      <c r="AB554" s="226"/>
      <c r="AC554" s="22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-5266.7892550000015</v>
      </c>
      <c r="E556" s="227" t="s">
        <v>248</v>
      </c>
      <c r="F556" s="227"/>
      <c r="G556" s="227"/>
      <c r="H556" s="227"/>
      <c r="V556" s="17"/>
      <c r="X556" s="23" t="s">
        <v>32</v>
      </c>
      <c r="Y556" s="20">
        <f>IF(B556="PAGADO",0,C561)</f>
        <v>-3339.358255000001</v>
      </c>
      <c r="AA556" s="227" t="s">
        <v>248</v>
      </c>
      <c r="AB556" s="227"/>
      <c r="AC556" s="227"/>
      <c r="AD556" s="22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304</v>
      </c>
      <c r="G558" s="3" t="s">
        <v>1037</v>
      </c>
      <c r="H558" s="5">
        <v>285</v>
      </c>
      <c r="I558" t="s">
        <v>166</v>
      </c>
      <c r="N558" s="25">
        <v>45063</v>
      </c>
      <c r="O558" s="3" t="s">
        <v>1041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201</v>
      </c>
      <c r="AC558" s="3" t="s">
        <v>89</v>
      </c>
      <c r="AD558" s="5">
        <v>145.54</v>
      </c>
      <c r="AE558" t="s">
        <v>167</v>
      </c>
      <c r="AJ558" s="25">
        <v>45128</v>
      </c>
      <c r="AK558" s="3" t="s">
        <v>1052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616</v>
      </c>
      <c r="G559" s="3" t="s">
        <v>618</v>
      </c>
      <c r="H559" s="5">
        <v>285</v>
      </c>
      <c r="I559" t="s">
        <v>166</v>
      </c>
      <c r="N559" s="25">
        <v>45126</v>
      </c>
      <c r="O559" s="3" t="s">
        <v>486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201</v>
      </c>
      <c r="AC559" s="3" t="s">
        <v>233</v>
      </c>
      <c r="AD559" s="5">
        <v>145.54</v>
      </c>
      <c r="AE559" t="s">
        <v>167</v>
      </c>
      <c r="AJ559" s="25">
        <v>45134</v>
      </c>
      <c r="AK559" s="3" t="s">
        <v>1062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6254.358255000001</v>
      </c>
      <c r="E560" s="4">
        <v>45085</v>
      </c>
      <c r="F560" s="3" t="s">
        <v>304</v>
      </c>
      <c r="G560" s="3" t="s">
        <v>1037</v>
      </c>
      <c r="H560" s="5">
        <v>285</v>
      </c>
      <c r="I560" t="s">
        <v>166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5164.358255000001</v>
      </c>
      <c r="AA560" s="4">
        <v>45112</v>
      </c>
      <c r="AB560" s="3" t="s">
        <v>1065</v>
      </c>
      <c r="AC560" s="3" t="s">
        <v>89</v>
      </c>
      <c r="AD560" s="5">
        <v>170</v>
      </c>
      <c r="AE560" t="s">
        <v>166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-3339.358255000001</v>
      </c>
      <c r="E561" s="4">
        <v>45050</v>
      </c>
      <c r="F561" s="3" t="s">
        <v>143</v>
      </c>
      <c r="G561" s="3" t="s">
        <v>89</v>
      </c>
      <c r="H561" s="5">
        <v>170</v>
      </c>
      <c r="I561" t="s">
        <v>167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-4703.2782550000011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143</v>
      </c>
      <c r="G562" s="3" t="s">
        <v>89</v>
      </c>
      <c r="H562" s="5">
        <v>170</v>
      </c>
      <c r="I562" t="s">
        <v>166</v>
      </c>
      <c r="N562" s="3"/>
      <c r="O562" s="3"/>
      <c r="P562" s="3"/>
      <c r="Q562" s="3"/>
      <c r="R562" s="18"/>
      <c r="S562" s="3"/>
      <c r="V562" s="17"/>
      <c r="X562" s="229" t="str">
        <f>IF(Y561&lt;0,"NO PAGAR","COBRAR'")</f>
        <v>NO PAGAR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9" t="str">
        <f>IF(C561&lt;0,"NO PAGAR","COBRAR'")</f>
        <v>NO PAGAR</v>
      </c>
      <c r="C563" s="229"/>
      <c r="E563" s="4">
        <v>45062</v>
      </c>
      <c r="F563" s="3" t="s">
        <v>143</v>
      </c>
      <c r="G563" s="3" t="s">
        <v>135</v>
      </c>
      <c r="H563" s="5">
        <v>170</v>
      </c>
      <c r="I563" t="s">
        <v>166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143</v>
      </c>
      <c r="G564" s="3" t="s">
        <v>135</v>
      </c>
      <c r="H564" s="5">
        <v>170</v>
      </c>
      <c r="I564" t="s">
        <v>166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5266.7892550000015</v>
      </c>
      <c r="E565" s="4">
        <v>45071</v>
      </c>
      <c r="F565" s="3" t="s">
        <v>143</v>
      </c>
      <c r="G565" s="3" t="s">
        <v>89</v>
      </c>
      <c r="H565" s="5">
        <v>170</v>
      </c>
      <c r="I565" t="s">
        <v>166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3339.358255000001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143</v>
      </c>
      <c r="G566" s="3" t="s">
        <v>146</v>
      </c>
      <c r="H566" s="5">
        <v>190</v>
      </c>
      <c r="I566" t="s">
        <v>166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143</v>
      </c>
      <c r="G567" s="3" t="s">
        <v>135</v>
      </c>
      <c r="H567" s="5">
        <v>170</v>
      </c>
      <c r="I567" t="s">
        <v>166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1042</v>
      </c>
      <c r="G568" s="3" t="s">
        <v>251</v>
      </c>
      <c r="H568" s="5">
        <v>160</v>
      </c>
      <c r="I568" t="s">
        <v>167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135</v>
      </c>
      <c r="H569" s="5">
        <v>150</v>
      </c>
      <c r="I569" t="s">
        <v>167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135</v>
      </c>
      <c r="H570" s="5">
        <v>140</v>
      </c>
      <c r="I570" t="s">
        <v>167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172</v>
      </c>
      <c r="G571" s="3" t="s">
        <v>89</v>
      </c>
      <c r="H571" s="5">
        <v>210</v>
      </c>
      <c r="I571" t="s">
        <v>167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1049</v>
      </c>
      <c r="G572" s="3" t="s">
        <v>173</v>
      </c>
      <c r="H572" s="5">
        <v>190</v>
      </c>
      <c r="I572" t="s">
        <v>166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1048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1047</v>
      </c>
      <c r="O575" s="169">
        <v>0.68486111111111114</v>
      </c>
      <c r="P575">
        <v>20230703</v>
      </c>
      <c r="Q575" s="154" t="s">
        <v>444</v>
      </c>
      <c r="R575" t="s">
        <v>948</v>
      </c>
      <c r="S575" t="s">
        <v>449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1047</v>
      </c>
      <c r="O576" s="169">
        <v>0.93024305555555553</v>
      </c>
      <c r="P576">
        <v>20230703</v>
      </c>
      <c r="Q576" t="s">
        <v>442</v>
      </c>
      <c r="R576" t="s">
        <v>948</v>
      </c>
      <c r="S576" t="s">
        <v>449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1047</v>
      </c>
      <c r="O577" s="169">
        <v>0.51952546296296298</v>
      </c>
      <c r="P577">
        <v>20230707</v>
      </c>
      <c r="Q577" t="s">
        <v>444</v>
      </c>
      <c r="R577" t="s">
        <v>948</v>
      </c>
      <c r="S577" t="s">
        <v>449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1047</v>
      </c>
      <c r="O578" s="169">
        <v>0.76378472222222227</v>
      </c>
      <c r="P578">
        <v>20230710</v>
      </c>
      <c r="Q578" s="154" t="s">
        <v>442</v>
      </c>
      <c r="R578" t="s">
        <v>948</v>
      </c>
      <c r="S578" t="s">
        <v>449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1047</v>
      </c>
      <c r="O579" s="169">
        <v>0.73078703703703696</v>
      </c>
      <c r="P579">
        <v>20230712</v>
      </c>
      <c r="Q579" t="s">
        <v>444</v>
      </c>
      <c r="R579" t="s">
        <v>948</v>
      </c>
      <c r="S579" t="s">
        <v>449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1047</v>
      </c>
      <c r="O580" s="169">
        <v>0.58202546296296298</v>
      </c>
      <c r="P580">
        <v>20230714</v>
      </c>
      <c r="Q580" t="s">
        <v>442</v>
      </c>
      <c r="R580" t="s">
        <v>948</v>
      </c>
      <c r="S580" t="s">
        <v>449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1047</v>
      </c>
      <c r="O581" s="170">
        <v>0.72013888888888899</v>
      </c>
      <c r="P581" s="151">
        <v>20230715</v>
      </c>
      <c r="Q581" s="153" t="s">
        <v>444</v>
      </c>
      <c r="R581" s="151" t="s">
        <v>948</v>
      </c>
      <c r="S581" s="151" t="s">
        <v>449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6254.358255000001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5164.358255000001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-4703.2782550000011</v>
      </c>
      <c r="E602" s="227" t="s">
        <v>248</v>
      </c>
      <c r="F602" s="227"/>
      <c r="G602" s="227"/>
      <c r="H602" s="227"/>
      <c r="V602" s="17"/>
      <c r="X602" s="23" t="s">
        <v>32</v>
      </c>
      <c r="Y602" s="20">
        <f>IF(B602="PAGADO",0,C607)</f>
        <v>-5540.6802550000011</v>
      </c>
      <c r="AA602" s="227" t="s">
        <v>248</v>
      </c>
      <c r="AB602" s="227"/>
      <c r="AC602" s="227"/>
      <c r="AD602" s="22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570</v>
      </c>
      <c r="G604" s="3" t="s">
        <v>190</v>
      </c>
      <c r="H604" s="5">
        <v>160</v>
      </c>
      <c r="I604" t="s">
        <v>166</v>
      </c>
      <c r="N604" s="25">
        <v>45134</v>
      </c>
      <c r="O604" s="3" t="s">
        <v>1073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201</v>
      </c>
      <c r="AC604" s="3" t="s">
        <v>146</v>
      </c>
      <c r="AD604" s="5">
        <v>169.8</v>
      </c>
      <c r="AE604" t="s">
        <v>167</v>
      </c>
      <c r="AJ604" s="25">
        <v>45142</v>
      </c>
      <c r="AK604" s="3" t="s">
        <v>1142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184</v>
      </c>
      <c r="G605" s="3" t="s">
        <v>180</v>
      </c>
      <c r="H605" s="5">
        <v>580</v>
      </c>
      <c r="I605" t="s">
        <v>167</v>
      </c>
      <c r="N605" s="25">
        <v>45135</v>
      </c>
      <c r="O605" s="3" t="s">
        <v>1073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1146</v>
      </c>
      <c r="AC605" s="3" t="s">
        <v>201</v>
      </c>
      <c r="AD605" s="5">
        <v>145.54</v>
      </c>
      <c r="AE605" t="s">
        <v>167</v>
      </c>
      <c r="AJ605" s="25">
        <v>45146</v>
      </c>
      <c r="AK605" s="3" t="s">
        <v>1154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7400.6802550000011</v>
      </c>
      <c r="E606" s="4">
        <v>45113</v>
      </c>
      <c r="F606" s="3" t="s">
        <v>184</v>
      </c>
      <c r="G606" s="3" t="s">
        <v>135</v>
      </c>
      <c r="H606" s="5">
        <v>180</v>
      </c>
      <c r="I606" t="s">
        <v>166</v>
      </c>
      <c r="N606" s="25">
        <v>45139</v>
      </c>
      <c r="O606" s="3" t="s">
        <v>1081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6953.8602550000014</v>
      </c>
      <c r="AA606" s="4">
        <v>45124</v>
      </c>
      <c r="AB606" s="3" t="s">
        <v>191</v>
      </c>
      <c r="AC606" s="3" t="s">
        <v>149</v>
      </c>
      <c r="AD606" s="5">
        <v>320</v>
      </c>
      <c r="AE606" t="s">
        <v>166</v>
      </c>
      <c r="AJ606" s="25">
        <v>45146</v>
      </c>
      <c r="AK606" s="3" t="s">
        <v>606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-5540.6802550000011</v>
      </c>
      <c r="E607" s="4">
        <v>45114</v>
      </c>
      <c r="F607" s="3" t="s">
        <v>184</v>
      </c>
      <c r="G607" s="3" t="s">
        <v>137</v>
      </c>
      <c r="H607" s="5">
        <v>200</v>
      </c>
      <c r="I607" t="s">
        <v>166</v>
      </c>
      <c r="N607" s="25">
        <v>45140</v>
      </c>
      <c r="O607" s="3" t="s">
        <v>1083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-5238.5202550000013</v>
      </c>
      <c r="AA607" s="4">
        <v>45126</v>
      </c>
      <c r="AB607" s="3" t="s">
        <v>191</v>
      </c>
      <c r="AC607" s="3" t="s">
        <v>1148</v>
      </c>
      <c r="AD607" s="5">
        <v>580</v>
      </c>
      <c r="AE607" t="s">
        <v>166</v>
      </c>
      <c r="AJ607" s="25">
        <v>45146</v>
      </c>
      <c r="AK607" s="3" t="s">
        <v>435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190</v>
      </c>
      <c r="H608" s="5">
        <v>200</v>
      </c>
      <c r="I608" t="s">
        <v>167</v>
      </c>
      <c r="N608" s="25">
        <v>45140</v>
      </c>
      <c r="O608" s="3" t="s">
        <v>1085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191</v>
      </c>
      <c r="AC608" s="3" t="s">
        <v>135</v>
      </c>
      <c r="AD608" s="5">
        <v>180</v>
      </c>
      <c r="AE608" t="s">
        <v>167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163</v>
      </c>
      <c r="H609" s="5">
        <v>150</v>
      </c>
      <c r="I609" t="s">
        <v>166</v>
      </c>
      <c r="N609" s="25">
        <v>45140</v>
      </c>
      <c r="O609" s="3" t="s">
        <v>1086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570</v>
      </c>
      <c r="AC609" s="3" t="s">
        <v>201</v>
      </c>
      <c r="AD609" s="5">
        <v>160</v>
      </c>
      <c r="AE609" t="s">
        <v>166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4703.2782550000011</v>
      </c>
      <c r="E610" s="4">
        <v>45126</v>
      </c>
      <c r="F610" s="3" t="s">
        <v>88</v>
      </c>
      <c r="G610" s="3" t="s">
        <v>190</v>
      </c>
      <c r="H610" s="5">
        <v>150</v>
      </c>
      <c r="I610" t="s">
        <v>167</v>
      </c>
      <c r="N610" s="25">
        <v>45140</v>
      </c>
      <c r="O610" s="3" t="s">
        <v>1090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5540.6802550000011</v>
      </c>
      <c r="AA610" s="4">
        <v>45112</v>
      </c>
      <c r="AB610" s="3" t="s">
        <v>201</v>
      </c>
      <c r="AC610" s="3" t="s">
        <v>570</v>
      </c>
      <c r="AD610" s="5">
        <v>160</v>
      </c>
      <c r="AE610" t="s">
        <v>167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564</v>
      </c>
      <c r="G611" s="3" t="s">
        <v>190</v>
      </c>
      <c r="H611" s="5">
        <v>120</v>
      </c>
      <c r="I611" t="s">
        <v>166</v>
      </c>
      <c r="N611" s="25">
        <v>45140</v>
      </c>
      <c r="O611" s="3" t="s">
        <v>1102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564</v>
      </c>
      <c r="G612" s="3" t="s">
        <v>190</v>
      </c>
      <c r="H612" s="5">
        <v>120</v>
      </c>
      <c r="I612" t="s">
        <v>167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444</v>
      </c>
      <c r="O621" s="126">
        <v>45126.966388890003</v>
      </c>
      <c r="P621" s="125" t="s">
        <v>449</v>
      </c>
      <c r="Q621" s="127">
        <v>73.144000000000005</v>
      </c>
      <c r="R621" s="127">
        <v>128.00200000000001</v>
      </c>
      <c r="S621" s="128" t="s">
        <v>1095</v>
      </c>
      <c r="V621" s="17"/>
      <c r="X621" s="12"/>
      <c r="Y621" s="10"/>
    </row>
    <row r="622" spans="2:41" x14ac:dyDescent="0.25">
      <c r="B622" s="12"/>
      <c r="C622" s="10"/>
      <c r="N622" s="125" t="s">
        <v>442</v>
      </c>
      <c r="O622" s="126">
        <v>45124.58873843</v>
      </c>
      <c r="P622" s="125" t="s">
        <v>449</v>
      </c>
      <c r="Q622" s="127">
        <v>47.433999999999997</v>
      </c>
      <c r="R622" s="127">
        <v>83.01</v>
      </c>
      <c r="S622" s="128" t="s">
        <v>847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442</v>
      </c>
      <c r="O623" s="126">
        <v>45131.46287037</v>
      </c>
      <c r="P623" s="125" t="s">
        <v>449</v>
      </c>
      <c r="Q623" s="127">
        <v>54.292999999999999</v>
      </c>
      <c r="R623" s="127">
        <v>95.01</v>
      </c>
      <c r="S623" s="128" t="s">
        <v>847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444</v>
      </c>
      <c r="O624" s="126">
        <v>45132.971944440003</v>
      </c>
      <c r="P624" s="125" t="s">
        <v>449</v>
      </c>
      <c r="Q624" s="127">
        <v>59.613</v>
      </c>
      <c r="R624" s="127">
        <v>104.32</v>
      </c>
      <c r="S624" s="128" t="s">
        <v>1094</v>
      </c>
      <c r="V624" s="17"/>
      <c r="X624" s="12"/>
      <c r="Y624" s="10"/>
    </row>
    <row r="625" spans="1:43" x14ac:dyDescent="0.25">
      <c r="B625" s="12"/>
      <c r="C625" s="10"/>
      <c r="N625" s="125" t="s">
        <v>442</v>
      </c>
      <c r="O625" s="126">
        <v>45134.560659720002</v>
      </c>
      <c r="P625" s="125" t="s">
        <v>449</v>
      </c>
      <c r="Q625" s="127">
        <v>49.143000000000001</v>
      </c>
      <c r="R625" s="127">
        <v>86</v>
      </c>
      <c r="S625" s="128" t="s">
        <v>847</v>
      </c>
      <c r="V625" s="17"/>
      <c r="X625" s="12"/>
      <c r="Y625" s="10"/>
    </row>
    <row r="626" spans="1:43" x14ac:dyDescent="0.25">
      <c r="B626" s="12"/>
      <c r="C626" s="10"/>
      <c r="N626" s="125" t="s">
        <v>444</v>
      </c>
      <c r="O626" s="126">
        <v>45135.212418980002</v>
      </c>
      <c r="P626" s="125" t="s">
        <v>449</v>
      </c>
      <c r="Q626" s="127">
        <v>65.716999999999999</v>
      </c>
      <c r="R626" s="127">
        <v>115</v>
      </c>
      <c r="S626" s="128" t="s">
        <v>877</v>
      </c>
      <c r="V626" s="17"/>
      <c r="X626" s="12"/>
      <c r="Y626" s="10"/>
    </row>
    <row r="627" spans="1:43" x14ac:dyDescent="0.25">
      <c r="B627" s="12"/>
      <c r="C627" s="10"/>
      <c r="N627" s="125" t="s">
        <v>442</v>
      </c>
      <c r="O627" s="126">
        <v>45135.962974540002</v>
      </c>
      <c r="P627" s="125" t="s">
        <v>449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444</v>
      </c>
      <c r="O628" s="126">
        <v>45136.104502319999</v>
      </c>
      <c r="P628" s="125" t="s">
        <v>449</v>
      </c>
      <c r="Q628" s="127">
        <v>25.143000000000001</v>
      </c>
      <c r="R628" s="127">
        <v>44</v>
      </c>
      <c r="S628" s="128" t="s">
        <v>877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7400.6802550000011</v>
      </c>
      <c r="R629" s="175">
        <f>SUM(R621:R628)</f>
        <v>745.40200000000004</v>
      </c>
      <c r="V629" s="17"/>
      <c r="X629" s="15" t="s">
        <v>18</v>
      </c>
      <c r="Y629" s="16">
        <f>SUM(Y610:Y628)</f>
        <v>6953.8602550000014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6" t="s">
        <v>31</v>
      </c>
      <c r="AB642" s="226"/>
      <c r="AC642" s="226"/>
    </row>
    <row r="643" spans="2:41" ht="15" customHeight="1" x14ac:dyDescent="0.4">
      <c r="H643" s="75"/>
      <c r="J643" s="75"/>
      <c r="V643" s="17"/>
      <c r="AA643" s="226"/>
      <c r="AB643" s="226"/>
      <c r="AC643" s="22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-5238.5202550000013</v>
      </c>
      <c r="E645" s="227" t="s">
        <v>248</v>
      </c>
      <c r="F645" s="227"/>
      <c r="G645" s="227"/>
      <c r="H645" s="227"/>
      <c r="V645" s="17"/>
      <c r="X645" s="23" t="s">
        <v>32</v>
      </c>
      <c r="Y645" s="20">
        <f>IF(B1427="PAGADO",0,C650)</f>
        <v>-1348.5202550000013</v>
      </c>
      <c r="AA645" s="227" t="s">
        <v>248</v>
      </c>
      <c r="AB645" s="227"/>
      <c r="AC645" s="227"/>
      <c r="AD645" s="22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138</v>
      </c>
      <c r="G647" s="3" t="s">
        <v>163</v>
      </c>
      <c r="H647" s="5">
        <v>170</v>
      </c>
      <c r="I647" t="s">
        <v>166</v>
      </c>
      <c r="N647" s="25">
        <v>45152</v>
      </c>
      <c r="O647" s="3" t="s">
        <v>1172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267</v>
      </c>
      <c r="AC647" s="3" t="s">
        <v>96</v>
      </c>
      <c r="AD647" s="5">
        <v>110</v>
      </c>
      <c r="AE647" t="s">
        <v>167</v>
      </c>
      <c r="AJ647" s="25">
        <v>45155</v>
      </c>
      <c r="AK647" s="3" t="s">
        <v>1201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1181</v>
      </c>
      <c r="G648" s="3" t="s">
        <v>97</v>
      </c>
      <c r="H648" s="5">
        <v>285</v>
      </c>
      <c r="I648" t="s">
        <v>166</v>
      </c>
      <c r="N648" s="25">
        <v>45155</v>
      </c>
      <c r="O648" s="3" t="s">
        <v>422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1197</v>
      </c>
      <c r="AC648" s="3" t="s">
        <v>190</v>
      </c>
      <c r="AD648" s="5">
        <v>210</v>
      </c>
      <c r="AE648" t="s">
        <v>167</v>
      </c>
      <c r="AJ648" s="25">
        <v>45156</v>
      </c>
      <c r="AK648" s="3" t="s">
        <v>1210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5438.5202550000013</v>
      </c>
      <c r="E649" s="4">
        <v>45119</v>
      </c>
      <c r="F649" s="3" t="s">
        <v>1181</v>
      </c>
      <c r="G649" s="3" t="s">
        <v>100</v>
      </c>
      <c r="H649" s="5">
        <v>285</v>
      </c>
      <c r="I649" t="s">
        <v>167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3022.1102550000014</v>
      </c>
      <c r="AA649" s="4">
        <v>45146</v>
      </c>
      <c r="AB649" s="3" t="s">
        <v>266</v>
      </c>
      <c r="AC649" s="3" t="s">
        <v>163</v>
      </c>
      <c r="AD649" s="5">
        <v>150</v>
      </c>
      <c r="AE649" t="s">
        <v>166</v>
      </c>
      <c r="AJ649" s="25">
        <v>45161</v>
      </c>
      <c r="AK649" s="3" t="s">
        <v>1219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-1348.5202550000013</v>
      </c>
      <c r="E650" s="4">
        <v>45120</v>
      </c>
      <c r="F650" s="3" t="s">
        <v>1181</v>
      </c>
      <c r="G650" s="3" t="s">
        <v>97</v>
      </c>
      <c r="H650" s="5">
        <v>285</v>
      </c>
      <c r="I650" t="s">
        <v>167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-1242.1102550000014</v>
      </c>
      <c r="AA650" s="4">
        <v>45147</v>
      </c>
      <c r="AB650" s="3" t="s">
        <v>266</v>
      </c>
      <c r="AC650" s="3" t="s">
        <v>190</v>
      </c>
      <c r="AD650" s="5">
        <v>150</v>
      </c>
      <c r="AE650" t="s">
        <v>166</v>
      </c>
      <c r="AJ650" s="25">
        <v>45161</v>
      </c>
      <c r="AK650" s="3" t="s">
        <v>1233</v>
      </c>
      <c r="AL650" s="3"/>
      <c r="AM650" s="3"/>
      <c r="AN650" s="18">
        <v>200</v>
      </c>
      <c r="AO650" s="3" t="s">
        <v>167</v>
      </c>
    </row>
    <row r="651" spans="2:41" ht="23.25" x14ac:dyDescent="0.35">
      <c r="B651" s="6"/>
      <c r="C651" s="7"/>
      <c r="E651" s="4">
        <v>45121</v>
      </c>
      <c r="F651" s="3" t="s">
        <v>1181</v>
      </c>
      <c r="G651" s="3" t="s">
        <v>100</v>
      </c>
      <c r="H651" s="5">
        <v>285</v>
      </c>
      <c r="I651" t="s">
        <v>167</v>
      </c>
      <c r="N651" s="3"/>
      <c r="O651" s="3"/>
      <c r="P651" s="3"/>
      <c r="Q651" s="3"/>
      <c r="R651" s="18"/>
      <c r="S651" s="3"/>
      <c r="V651" s="17"/>
      <c r="X651" s="229" t="str">
        <f>IF(Y650&lt;0,"NO PAGAR","COBRAR'")</f>
        <v>NO PAGAR</v>
      </c>
      <c r="Y651" s="229"/>
      <c r="AA651" s="4">
        <v>45097</v>
      </c>
      <c r="AB651" s="3" t="s">
        <v>138</v>
      </c>
      <c r="AC651" s="3" t="s">
        <v>163</v>
      </c>
      <c r="AD651" s="5">
        <v>170</v>
      </c>
      <c r="AE651" t="s">
        <v>166</v>
      </c>
      <c r="AJ651" s="3"/>
      <c r="AK651" s="3"/>
      <c r="AL651" s="3"/>
      <c r="AM651" s="3"/>
      <c r="AN651" s="18"/>
      <c r="AO651" s="3"/>
    </row>
    <row r="652" spans="2:41" ht="23.25" x14ac:dyDescent="0.35">
      <c r="B652" s="229" t="str">
        <f>IF(C650&lt;0,"NO PAGAR","COBRAR'")</f>
        <v>NO PAGAR</v>
      </c>
      <c r="C652" s="229"/>
      <c r="E652" s="4">
        <v>45124</v>
      </c>
      <c r="F652" s="3" t="s">
        <v>1181</v>
      </c>
      <c r="G652" s="3" t="s">
        <v>97</v>
      </c>
      <c r="H652" s="5">
        <v>285</v>
      </c>
      <c r="I652" t="s">
        <v>167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138</v>
      </c>
      <c r="AC652" s="3" t="s">
        <v>146</v>
      </c>
      <c r="AD652" s="5">
        <v>190</v>
      </c>
      <c r="AE652" t="s">
        <v>166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1181</v>
      </c>
      <c r="G653" s="3" t="s">
        <v>100</v>
      </c>
      <c r="H653" s="5">
        <v>285</v>
      </c>
      <c r="I653" t="s">
        <v>167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138</v>
      </c>
      <c r="AC653" s="3" t="s">
        <v>164</v>
      </c>
      <c r="AD653" s="5">
        <v>380</v>
      </c>
      <c r="AE653" t="s">
        <v>166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5238.5202550000013</v>
      </c>
      <c r="E654" s="4">
        <v>45132</v>
      </c>
      <c r="F654" s="3" t="s">
        <v>1181</v>
      </c>
      <c r="G654" s="3" t="s">
        <v>99</v>
      </c>
      <c r="H654" s="5">
        <v>310</v>
      </c>
      <c r="I654" t="s">
        <v>166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1348.5202550000013</v>
      </c>
      <c r="AA654" s="4">
        <v>45152</v>
      </c>
      <c r="AB654" s="3" t="s">
        <v>1237</v>
      </c>
      <c r="AC654" s="3"/>
      <c r="AD654" s="5">
        <v>100</v>
      </c>
      <c r="AE654" t="s">
        <v>167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1181</v>
      </c>
      <c r="G655" s="3" t="s">
        <v>1183</v>
      </c>
      <c r="H655" s="5">
        <v>330</v>
      </c>
      <c r="I655" t="s">
        <v>167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1238</v>
      </c>
      <c r="AC655" s="3"/>
      <c r="AD655" s="5">
        <v>100</v>
      </c>
      <c r="AE655" t="s">
        <v>167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266</v>
      </c>
      <c r="G656" s="3" t="s">
        <v>190</v>
      </c>
      <c r="H656" s="5">
        <v>150</v>
      </c>
      <c r="I656" t="s">
        <v>167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1239</v>
      </c>
      <c r="AC656" s="3"/>
      <c r="AD656" s="5">
        <v>220</v>
      </c>
      <c r="AE656" t="s">
        <v>167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1191</v>
      </c>
      <c r="G657" s="3" t="s">
        <v>190</v>
      </c>
      <c r="H657" s="5">
        <v>130</v>
      </c>
      <c r="I657" t="s">
        <v>166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1192</v>
      </c>
      <c r="G658" s="3" t="s">
        <v>190</v>
      </c>
      <c r="H658" s="5">
        <v>280</v>
      </c>
      <c r="I658" t="s">
        <v>166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1193</v>
      </c>
      <c r="G659" s="3" t="s">
        <v>1194</v>
      </c>
      <c r="H659" s="5">
        <v>150</v>
      </c>
      <c r="I659" t="s">
        <v>167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1197</v>
      </c>
      <c r="G660" s="3" t="s">
        <v>190</v>
      </c>
      <c r="H660" s="5">
        <v>210</v>
      </c>
      <c r="I660" t="s">
        <v>166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1197</v>
      </c>
      <c r="G661" s="3" t="s">
        <v>190</v>
      </c>
      <c r="H661" s="5">
        <v>210</v>
      </c>
      <c r="I661" t="s">
        <v>166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1197</v>
      </c>
      <c r="G662" s="148" t="s">
        <v>1198</v>
      </c>
      <c r="H662" s="167">
        <v>230</v>
      </c>
      <c r="I662" t="s">
        <v>166</v>
      </c>
      <c r="N662" s="3"/>
      <c r="O662" s="3"/>
      <c r="P662" s="3"/>
      <c r="Q662" s="3"/>
      <c r="R662" s="18"/>
      <c r="S662" s="3"/>
      <c r="V662" s="17"/>
      <c r="X662" s="11" t="s">
        <v>1241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1197</v>
      </c>
      <c r="G663" s="3" t="s">
        <v>190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444</v>
      </c>
      <c r="AM664" s="180" t="s">
        <v>449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442</v>
      </c>
      <c r="AM665" s="180" t="s">
        <v>449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442</v>
      </c>
      <c r="AM666" s="180" t="s">
        <v>449</v>
      </c>
      <c r="AN666" s="180">
        <v>100</v>
      </c>
      <c r="AO666" s="180" t="s">
        <v>1230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442</v>
      </c>
      <c r="AM667" s="180" t="s">
        <v>449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444</v>
      </c>
      <c r="AM668" s="180" t="s">
        <v>449</v>
      </c>
      <c r="AN668" s="180">
        <v>87.75</v>
      </c>
      <c r="AO668" s="180" t="s">
        <v>1229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5438.5202550000013</v>
      </c>
      <c r="D670" t="s">
        <v>22</v>
      </c>
      <c r="E670" t="s">
        <v>21</v>
      </c>
      <c r="V670" s="17"/>
      <c r="X670" s="15" t="s">
        <v>18</v>
      </c>
      <c r="Y670" s="16">
        <f>SUM(Y654:Y669)</f>
        <v>3022.1102550000014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-1242.1102550000014</v>
      </c>
      <c r="E687" s="227" t="s">
        <v>248</v>
      </c>
      <c r="F687" s="227"/>
      <c r="G687" s="227"/>
      <c r="H687" s="227"/>
      <c r="O687" s="227" t="s">
        <v>106</v>
      </c>
      <c r="P687" s="227"/>
      <c r="V687" s="17"/>
      <c r="X687" s="23" t="s">
        <v>32</v>
      </c>
      <c r="Y687" s="20">
        <f>IF(B687="PAGADO",0,C692)</f>
        <v>-865.48525500000142</v>
      </c>
      <c r="AA687" s="227" t="s">
        <v>538</v>
      </c>
      <c r="AB687" s="227"/>
      <c r="AC687" s="227"/>
      <c r="AD687" s="227"/>
      <c r="AK687" s="237" t="s">
        <v>10</v>
      </c>
      <c r="AL687" s="237"/>
      <c r="AM687" s="23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146</v>
      </c>
      <c r="H689" s="5">
        <v>220</v>
      </c>
      <c r="I689" t="s">
        <v>167</v>
      </c>
      <c r="N689" s="25">
        <v>45163</v>
      </c>
      <c r="O689" s="3" t="s">
        <v>1243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1332</v>
      </c>
      <c r="AC689" s="3" t="s">
        <v>1333</v>
      </c>
      <c r="AD689" s="5">
        <v>75</v>
      </c>
      <c r="AE689" t="s">
        <v>166</v>
      </c>
      <c r="AJ689" s="25">
        <v>45182</v>
      </c>
      <c r="AK689" s="3" t="s">
        <v>1350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163</v>
      </c>
      <c r="H690" s="5">
        <v>150</v>
      </c>
      <c r="I690" t="s">
        <v>166</v>
      </c>
      <c r="N690" s="25">
        <v>45166</v>
      </c>
      <c r="O690" s="3" t="s">
        <v>1253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189</v>
      </c>
      <c r="AC690" s="3" t="s">
        <v>146</v>
      </c>
      <c r="AD690" s="5">
        <v>200</v>
      </c>
      <c r="AE690" t="s">
        <v>167</v>
      </c>
      <c r="AJ690" s="25">
        <v>45176</v>
      </c>
      <c r="AK690" s="3" t="s">
        <v>1351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5500.215255000001</v>
      </c>
      <c r="E691" s="4">
        <v>45133</v>
      </c>
      <c r="F691" s="3" t="s">
        <v>87</v>
      </c>
      <c r="G691" s="3" t="s">
        <v>521</v>
      </c>
      <c r="H691" s="5">
        <v>625</v>
      </c>
      <c r="I691" t="s">
        <v>166</v>
      </c>
      <c r="N691" s="25">
        <v>45166</v>
      </c>
      <c r="O691" s="3" t="s">
        <v>1254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2325.4852550000014</v>
      </c>
      <c r="AA691" s="4">
        <v>44792</v>
      </c>
      <c r="AB691" s="3" t="s">
        <v>1352</v>
      </c>
      <c r="AC691" s="3" t="s">
        <v>89</v>
      </c>
      <c r="AD691" s="5">
        <v>180</v>
      </c>
      <c r="AE691" t="s">
        <v>166</v>
      </c>
      <c r="AJ691" s="25">
        <v>45182</v>
      </c>
      <c r="AK691" s="3" t="s">
        <v>1356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-865.48525500000142</v>
      </c>
      <c r="E692" s="4">
        <v>45134</v>
      </c>
      <c r="F692" s="3" t="s">
        <v>87</v>
      </c>
      <c r="G692" s="3" t="s">
        <v>521</v>
      </c>
      <c r="H692" s="5">
        <v>620</v>
      </c>
      <c r="I692" t="s">
        <v>167</v>
      </c>
      <c r="N692" s="25">
        <v>45168</v>
      </c>
      <c r="O692" s="3" t="s">
        <v>106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-60.485255000001416</v>
      </c>
      <c r="AA692" s="4">
        <v>44923</v>
      </c>
      <c r="AB692" s="3" t="s">
        <v>1352</v>
      </c>
      <c r="AC692" s="3" t="s">
        <v>89</v>
      </c>
      <c r="AD692" s="5">
        <v>180</v>
      </c>
      <c r="AE692" t="s">
        <v>166</v>
      </c>
      <c r="AJ692" s="25">
        <v>45151</v>
      </c>
      <c r="AK692" s="3" t="s">
        <v>1254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1265</v>
      </c>
      <c r="H693" s="5">
        <v>420</v>
      </c>
      <c r="I693" t="s">
        <v>166</v>
      </c>
      <c r="N693" s="25">
        <v>45169</v>
      </c>
      <c r="O693" s="3" t="s">
        <v>1273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144</v>
      </c>
      <c r="AD693" s="5">
        <v>150</v>
      </c>
      <c r="AE693" t="s">
        <v>166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190</v>
      </c>
      <c r="H694" s="5">
        <v>150</v>
      </c>
      <c r="I694" t="s">
        <v>167</v>
      </c>
      <c r="N694" s="25">
        <v>45170</v>
      </c>
      <c r="O694" s="3" t="s">
        <v>1276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521</v>
      </c>
      <c r="AD694" s="5">
        <v>690</v>
      </c>
      <c r="AE694" t="s">
        <v>166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1242.1102550000014</v>
      </c>
      <c r="E695" s="4">
        <v>45135</v>
      </c>
      <c r="F695" s="3" t="s">
        <v>87</v>
      </c>
      <c r="G695" s="3" t="s">
        <v>146</v>
      </c>
      <c r="H695" s="5">
        <v>220</v>
      </c>
      <c r="I695" t="s">
        <v>166</v>
      </c>
      <c r="N695" s="25">
        <v>45173</v>
      </c>
      <c r="O695" s="3" t="s">
        <v>1300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865.48525500000142</v>
      </c>
      <c r="AA695" s="4">
        <v>45163</v>
      </c>
      <c r="AB695" s="3" t="s">
        <v>85</v>
      </c>
      <c r="AC695" s="3" t="s">
        <v>1353</v>
      </c>
      <c r="AD695" s="5">
        <v>460</v>
      </c>
      <c r="AE695" t="s">
        <v>166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190</v>
      </c>
      <c r="H696" s="5">
        <v>150</v>
      </c>
      <c r="I696" t="s">
        <v>166</v>
      </c>
      <c r="N696" s="25">
        <v>45142</v>
      </c>
      <c r="O696" s="3" t="s">
        <v>1300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166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190</v>
      </c>
      <c r="H697" s="5">
        <v>150</v>
      </c>
      <c r="I697" t="s">
        <v>166</v>
      </c>
      <c r="N697" s="25">
        <v>45173</v>
      </c>
      <c r="O697" s="3" t="s">
        <v>1312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1215</v>
      </c>
      <c r="AC697" s="3" t="s">
        <v>1361</v>
      </c>
      <c r="AD697" s="5">
        <v>180</v>
      </c>
      <c r="AE697" t="s">
        <v>166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697</v>
      </c>
      <c r="G698" s="3" t="s">
        <v>190</v>
      </c>
      <c r="H698" s="5">
        <v>194.06</v>
      </c>
      <c r="I698" t="s">
        <v>167</v>
      </c>
      <c r="N698" s="25">
        <v>45175</v>
      </c>
      <c r="O698" s="3" t="s">
        <v>406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697</v>
      </c>
      <c r="G699" s="3" t="s">
        <v>190</v>
      </c>
      <c r="H699" s="5">
        <v>145.54</v>
      </c>
      <c r="I699" t="s">
        <v>167</v>
      </c>
      <c r="N699" s="25">
        <v>45175</v>
      </c>
      <c r="O699" s="3" t="s">
        <v>1323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697</v>
      </c>
      <c r="G700" s="3" t="s">
        <v>193</v>
      </c>
      <c r="H700" s="5">
        <v>434.66</v>
      </c>
      <c r="I700" t="s">
        <v>167</v>
      </c>
      <c r="N700" s="25">
        <v>45175</v>
      </c>
      <c r="O700" s="3" t="s">
        <v>1324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1319</v>
      </c>
      <c r="G701" s="3" t="s">
        <v>697</v>
      </c>
      <c r="H701" s="5">
        <v>291.08999999999997</v>
      </c>
      <c r="I701" t="s">
        <v>167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697</v>
      </c>
      <c r="G702" s="3" t="s">
        <v>493</v>
      </c>
      <c r="H702" s="5">
        <v>133.87</v>
      </c>
      <c r="I702" t="s">
        <v>167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1309</v>
      </c>
      <c r="C703" s="10">
        <f>R714</f>
        <v>674.07500000000005</v>
      </c>
      <c r="E703" s="25">
        <v>45156</v>
      </c>
      <c r="F703" s="3" t="s">
        <v>697</v>
      </c>
      <c r="G703" s="3" t="s">
        <v>190</v>
      </c>
      <c r="H703" s="5">
        <v>145.54</v>
      </c>
      <c r="I703" t="s">
        <v>167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697</v>
      </c>
      <c r="G704" s="148" t="s">
        <v>193</v>
      </c>
      <c r="H704" s="3">
        <v>344.97</v>
      </c>
      <c r="I704" t="s">
        <v>167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1320</v>
      </c>
      <c r="G705" s="3" t="s">
        <v>190</v>
      </c>
      <c r="H705" s="188">
        <v>120</v>
      </c>
      <c r="I705" t="s">
        <v>166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1320</v>
      </c>
      <c r="G706" s="3" t="s">
        <v>190</v>
      </c>
      <c r="H706" s="188">
        <v>120</v>
      </c>
      <c r="I706" t="s">
        <v>167</v>
      </c>
      <c r="N706" s="125" t="s">
        <v>444</v>
      </c>
      <c r="O706" s="125" t="s">
        <v>440</v>
      </c>
      <c r="P706" s="126">
        <v>45155.202071760003</v>
      </c>
      <c r="Q706" s="127">
        <v>23.722999999999999</v>
      </c>
      <c r="R706" s="127">
        <v>41.515000000000001</v>
      </c>
      <c r="S706" s="128" t="s">
        <v>1301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444</v>
      </c>
      <c r="O707" s="125" t="s">
        <v>440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442</v>
      </c>
      <c r="O708" s="125" t="s">
        <v>440</v>
      </c>
      <c r="P708" s="126">
        <v>45160.812199070002</v>
      </c>
      <c r="Q708" s="127">
        <v>71.004000000000005</v>
      </c>
      <c r="R708" s="127">
        <v>124.25700000000001</v>
      </c>
      <c r="S708" s="128" t="s">
        <v>847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442</v>
      </c>
      <c r="O709" s="125" t="s">
        <v>443</v>
      </c>
      <c r="P709" s="126">
        <v>45157.440011569997</v>
      </c>
      <c r="Q709" s="127">
        <v>48.77</v>
      </c>
      <c r="R709" s="127">
        <v>85.35</v>
      </c>
      <c r="S709" s="128" t="s">
        <v>451</v>
      </c>
      <c r="V709" s="17"/>
      <c r="X709" s="12"/>
      <c r="Y709" s="10"/>
    </row>
    <row r="710" spans="2:41" x14ac:dyDescent="0.25">
      <c r="B710" s="12"/>
      <c r="C710" s="10"/>
      <c r="N710" s="125" t="s">
        <v>442</v>
      </c>
      <c r="O710" s="125" t="s">
        <v>443</v>
      </c>
      <c r="P710" s="126">
        <v>45161.47037037</v>
      </c>
      <c r="Q710" s="127">
        <v>17.14</v>
      </c>
      <c r="R710" s="127">
        <v>30</v>
      </c>
      <c r="S710" s="128" t="s">
        <v>865</v>
      </c>
      <c r="V710" s="17"/>
      <c r="X710" s="12"/>
      <c r="Y710" s="10"/>
    </row>
    <row r="711" spans="2:41" x14ac:dyDescent="0.25">
      <c r="B711" s="12"/>
      <c r="C711" s="10"/>
      <c r="N711" s="125" t="s">
        <v>442</v>
      </c>
      <c r="O711" s="125" t="s">
        <v>443</v>
      </c>
      <c r="P711" s="126">
        <v>45163.637418979997</v>
      </c>
      <c r="Q711" s="127">
        <v>67.97</v>
      </c>
      <c r="R711" s="127">
        <v>118.95</v>
      </c>
      <c r="S711" s="128" t="s">
        <v>847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444</v>
      </c>
      <c r="O712" s="125" t="s">
        <v>443</v>
      </c>
      <c r="P712" s="126">
        <v>45163.960208329998</v>
      </c>
      <c r="Q712" s="127">
        <v>56.573999999999998</v>
      </c>
      <c r="R712" s="127">
        <v>99</v>
      </c>
      <c r="S712" s="128" t="s">
        <v>1299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444</v>
      </c>
      <c r="O713" s="125" t="s">
        <v>443</v>
      </c>
      <c r="P713" s="126">
        <v>45168.578645829999</v>
      </c>
      <c r="Q713" s="127">
        <v>55.426000000000002</v>
      </c>
      <c r="R713" s="127">
        <v>97</v>
      </c>
      <c r="S713" s="128" t="s">
        <v>1299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5500.215255000001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2325.4852550000014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6" t="s">
        <v>31</v>
      </c>
      <c r="AB727" s="226"/>
      <c r="AC727" s="226"/>
    </row>
    <row r="728" spans="1:43" ht="15" customHeight="1" x14ac:dyDescent="0.4">
      <c r="H728" s="75"/>
      <c r="I728" s="75"/>
      <c r="J728" s="75"/>
      <c r="V728" s="17"/>
      <c r="AA728" s="226"/>
      <c r="AB728" s="226"/>
      <c r="AC728" s="22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-60.485255000001416</v>
      </c>
      <c r="E730" s="227" t="s">
        <v>248</v>
      </c>
      <c r="F730" s="227"/>
      <c r="G730" s="227"/>
      <c r="H730" s="227"/>
      <c r="O730" s="238" t="s">
        <v>10</v>
      </c>
      <c r="P730" s="238"/>
      <c r="V730" s="17"/>
      <c r="X730" s="23" t="s">
        <v>32</v>
      </c>
      <c r="Y730" s="20">
        <f>IF(B1520="PAGADO",0,C735)</f>
        <v>-29.531255000001238</v>
      </c>
      <c r="AA730" s="227" t="s">
        <v>248</v>
      </c>
      <c r="AB730" s="227"/>
      <c r="AC730" s="227"/>
      <c r="AD730" s="227"/>
      <c r="AK730" s="227" t="s">
        <v>10</v>
      </c>
      <c r="AL730" s="227"/>
      <c r="AM730" s="22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1381</v>
      </c>
      <c r="G732" s="3" t="s">
        <v>263</v>
      </c>
      <c r="H732" s="5">
        <v>291.08999999999997</v>
      </c>
      <c r="I732" t="s">
        <v>167</v>
      </c>
      <c r="N732" s="25">
        <v>45188</v>
      </c>
      <c r="O732" s="3" t="s">
        <v>1374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387</v>
      </c>
      <c r="AC732" s="3" t="s">
        <v>190</v>
      </c>
      <c r="AD732" s="5">
        <v>150</v>
      </c>
      <c r="AE732" t="s">
        <v>167</v>
      </c>
      <c r="AJ732" s="25">
        <v>45191</v>
      </c>
      <c r="AK732" s="3" t="s">
        <v>106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201</v>
      </c>
      <c r="G733" s="3" t="s">
        <v>89</v>
      </c>
      <c r="H733" s="5">
        <v>145.54</v>
      </c>
      <c r="I733" t="s">
        <v>167</v>
      </c>
      <c r="N733" s="25">
        <v>45188</v>
      </c>
      <c r="O733" s="3" t="s">
        <v>1378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1397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2226.1612550000013</v>
      </c>
      <c r="E734" s="4">
        <v>45188</v>
      </c>
      <c r="F734" s="3" t="s">
        <v>1382</v>
      </c>
      <c r="G734" s="3"/>
      <c r="H734" s="5">
        <v>100</v>
      </c>
      <c r="I734" t="s">
        <v>167</v>
      </c>
      <c r="N734" s="25">
        <v>45190</v>
      </c>
      <c r="O734" s="3" t="s">
        <v>1391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843.88125500000126</v>
      </c>
      <c r="AA734" s="4"/>
      <c r="AB734" s="3"/>
      <c r="AC734" s="3"/>
      <c r="AD734" s="5"/>
      <c r="AJ734" s="25">
        <v>45194</v>
      </c>
      <c r="AK734" s="3" t="s">
        <v>1403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-29.531255000001238</v>
      </c>
      <c r="E735" s="4">
        <v>45174</v>
      </c>
      <c r="F735" s="3" t="s">
        <v>266</v>
      </c>
      <c r="G735" s="3" t="s">
        <v>1383</v>
      </c>
      <c r="H735" s="5">
        <v>940</v>
      </c>
      <c r="I735" t="s">
        <v>167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-693.88125500000126</v>
      </c>
      <c r="AA735" s="4"/>
      <c r="AB735" s="3"/>
      <c r="AC735" s="3"/>
      <c r="AD735" s="5"/>
      <c r="AJ735" s="25">
        <v>45196</v>
      </c>
      <c r="AK735" s="3" t="s">
        <v>230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266</v>
      </c>
      <c r="G736" s="3" t="s">
        <v>163</v>
      </c>
      <c r="H736" s="5">
        <v>150</v>
      </c>
      <c r="I736" t="s">
        <v>166</v>
      </c>
      <c r="N736" s="3"/>
      <c r="O736" s="3"/>
      <c r="P736" s="3"/>
      <c r="Q736" s="3"/>
      <c r="R736" s="18"/>
      <c r="S736" s="3"/>
      <c r="V736" s="17"/>
      <c r="X736" s="229" t="str">
        <f>IF(Y735&lt;0,"NO PAGAR","COBRAR'")</f>
        <v>NO PAGAR</v>
      </c>
      <c r="Y736" s="22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9" t="str">
        <f>IF(C735&lt;0,"NO PAGAR","COBRAR'")</f>
        <v>NO PAGAR</v>
      </c>
      <c r="C737" s="229"/>
      <c r="E737" s="4">
        <v>45146</v>
      </c>
      <c r="F737" s="3" t="s">
        <v>304</v>
      </c>
      <c r="G737" s="3" t="s">
        <v>104</v>
      </c>
      <c r="H737" s="5">
        <v>285</v>
      </c>
      <c r="I737" t="s">
        <v>167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304</v>
      </c>
      <c r="G738" s="3" t="s">
        <v>1037</v>
      </c>
      <c r="H738" s="5">
        <v>285</v>
      </c>
      <c r="I738" t="s">
        <v>167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60.485255000001416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29.531255000001238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1388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442</v>
      </c>
      <c r="O749" s="126">
        <v>45174.874571760003</v>
      </c>
      <c r="P749" s="125" t="s">
        <v>449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442</v>
      </c>
      <c r="O750" s="126">
        <v>45176.929583329998</v>
      </c>
      <c r="P750" s="125" t="s">
        <v>449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442</v>
      </c>
      <c r="O751" s="126">
        <v>45174.437951389998</v>
      </c>
      <c r="P751" s="125" t="s">
        <v>449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444</v>
      </c>
      <c r="O752" s="126">
        <v>45183.611562500002</v>
      </c>
      <c r="P752" s="125" t="s">
        <v>449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2226.1612550000013</v>
      </c>
      <c r="D755" t="s">
        <v>22</v>
      </c>
      <c r="E755" t="s">
        <v>21</v>
      </c>
      <c r="V755" s="17"/>
      <c r="X755" s="15" t="s">
        <v>18</v>
      </c>
      <c r="Y755" s="16">
        <f>SUM(Y739:Y754)</f>
        <v>843.88125500000126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-693.88125500000126</v>
      </c>
      <c r="E775" s="227" t="s">
        <v>248</v>
      </c>
      <c r="F775" s="227"/>
      <c r="G775" s="227"/>
      <c r="H775" s="227"/>
      <c r="O775" s="227" t="s">
        <v>106</v>
      </c>
      <c r="P775" s="227"/>
      <c r="Q775" s="227"/>
      <c r="V775" s="17"/>
      <c r="X775" s="23" t="s">
        <v>32</v>
      </c>
      <c r="Y775" s="20">
        <f>IF(B775="PAGADO",0,C780)</f>
        <v>-2156.7192550000018</v>
      </c>
      <c r="AA775" s="227" t="s">
        <v>248</v>
      </c>
      <c r="AB775" s="227"/>
      <c r="AC775" s="227"/>
      <c r="AD775" s="227"/>
      <c r="AK775" s="237" t="s">
        <v>406</v>
      </c>
      <c r="AL775" s="237"/>
      <c r="AM775" s="23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1434</v>
      </c>
      <c r="G777" s="3" t="s">
        <v>1435</v>
      </c>
      <c r="H777" s="5">
        <v>90</v>
      </c>
      <c r="I777" t="s">
        <v>166</v>
      </c>
      <c r="N777" s="25">
        <v>45198</v>
      </c>
      <c r="O777" s="3" t="s">
        <v>1415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1501</v>
      </c>
      <c r="AC777" s="3" t="s">
        <v>1502</v>
      </c>
      <c r="AD777" s="5">
        <v>220</v>
      </c>
      <c r="AE777" t="s">
        <v>166</v>
      </c>
      <c r="AJ777" s="25">
        <v>45202</v>
      </c>
      <c r="AK777" s="3" t="s">
        <v>1497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1434</v>
      </c>
      <c r="G778" s="3" t="s">
        <v>1435</v>
      </c>
      <c r="H778" s="5">
        <v>150</v>
      </c>
      <c r="I778" t="s">
        <v>166</v>
      </c>
      <c r="N778" s="25">
        <v>45201</v>
      </c>
      <c r="O778" s="3" t="s">
        <v>1417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1181</v>
      </c>
      <c r="AC778" s="3" t="s">
        <v>1183</v>
      </c>
      <c r="AD778" s="5">
        <v>220</v>
      </c>
      <c r="AE778" t="s">
        <v>167</v>
      </c>
      <c r="AJ778" s="25">
        <v>45172</v>
      </c>
      <c r="AK778" s="3" t="s">
        <v>1497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3194.7892550000015</v>
      </c>
      <c r="E779" s="4">
        <v>45181</v>
      </c>
      <c r="F779" s="3" t="s">
        <v>1434</v>
      </c>
      <c r="G779" s="3" t="s">
        <v>1435</v>
      </c>
      <c r="H779" s="5">
        <v>90</v>
      </c>
      <c r="I779" t="s">
        <v>166</v>
      </c>
      <c r="N779" s="25">
        <v>45201</v>
      </c>
      <c r="O779" s="3" t="s">
        <v>1418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4267.8492550000019</v>
      </c>
      <c r="AA779" s="4">
        <v>45153</v>
      </c>
      <c r="AB779" s="3" t="s">
        <v>1505</v>
      </c>
      <c r="AC779" s="3" t="s">
        <v>1506</v>
      </c>
      <c r="AD779" s="5">
        <v>190</v>
      </c>
      <c r="AE779" t="s">
        <v>166</v>
      </c>
      <c r="AJ779" s="25">
        <v>45209</v>
      </c>
      <c r="AK779" s="3" t="s">
        <v>289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-2156.7192550000018</v>
      </c>
      <c r="E780" s="4">
        <v>45184</v>
      </c>
      <c r="F780" s="3" t="s">
        <v>1434</v>
      </c>
      <c r="G780" s="3" t="s">
        <v>1435</v>
      </c>
      <c r="H780" s="5">
        <v>90</v>
      </c>
      <c r="I780" t="s">
        <v>167</v>
      </c>
      <c r="N780" s="25">
        <v>45201</v>
      </c>
      <c r="O780" s="3" t="s">
        <v>1419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-2497.8492550000019</v>
      </c>
      <c r="AA780" s="4">
        <v>45140</v>
      </c>
      <c r="AB780" s="3" t="s">
        <v>132</v>
      </c>
      <c r="AC780" s="3" t="s">
        <v>133</v>
      </c>
      <c r="AD780" s="5">
        <v>170</v>
      </c>
      <c r="AE780" t="s">
        <v>166</v>
      </c>
      <c r="AJ780" s="25">
        <v>45209</v>
      </c>
      <c r="AK780" s="3" t="s">
        <v>1508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697</v>
      </c>
      <c r="G781" s="3" t="s">
        <v>699</v>
      </c>
      <c r="H781" s="5">
        <v>533.66</v>
      </c>
      <c r="I781" t="s">
        <v>167</v>
      </c>
      <c r="N781" s="25">
        <v>45202</v>
      </c>
      <c r="O781" s="3" t="s">
        <v>1432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132</v>
      </c>
      <c r="AC781" s="3" t="s">
        <v>163</v>
      </c>
      <c r="AD781" s="5">
        <v>170</v>
      </c>
      <c r="AE781" t="s">
        <v>167</v>
      </c>
      <c r="AJ781" s="25">
        <v>45209</v>
      </c>
      <c r="AK781" s="3" t="s">
        <v>1509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1495</v>
      </c>
      <c r="G782" s="3"/>
      <c r="H782" s="5">
        <v>40.75</v>
      </c>
      <c r="I782" t="s">
        <v>167</v>
      </c>
      <c r="N782" s="25">
        <v>45202</v>
      </c>
      <c r="O782" s="3" t="s">
        <v>106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1513</v>
      </c>
      <c r="AC782" s="3" t="s">
        <v>193</v>
      </c>
      <c r="AD782" s="5">
        <v>630</v>
      </c>
      <c r="AE782" t="s">
        <v>167</v>
      </c>
      <c r="AJ782" s="25">
        <v>45211</v>
      </c>
      <c r="AK782" s="3" t="s">
        <v>1512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693.88125500000126</v>
      </c>
      <c r="E783" s="4">
        <v>45187</v>
      </c>
      <c r="F783" s="3" t="s">
        <v>1496</v>
      </c>
      <c r="G783" s="3"/>
      <c r="H783" s="5">
        <v>43.66</v>
      </c>
      <c r="I783" t="s">
        <v>167</v>
      </c>
      <c r="N783" s="25">
        <v>45202</v>
      </c>
      <c r="O783" s="3" t="s">
        <v>106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2156.7192550000018</v>
      </c>
      <c r="AA783" s="4">
        <v>45212</v>
      </c>
      <c r="AB783" s="3" t="s">
        <v>1517</v>
      </c>
      <c r="AC783" s="3"/>
      <c r="AD783" s="5">
        <v>170</v>
      </c>
      <c r="AE783" t="s">
        <v>167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1484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1482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442</v>
      </c>
      <c r="O794" s="126">
        <v>45189.76972222</v>
      </c>
      <c r="P794" s="125" t="s">
        <v>1451</v>
      </c>
      <c r="Q794" s="125" t="s">
        <v>449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444</v>
      </c>
      <c r="O795" s="126">
        <v>45191.086388889998</v>
      </c>
      <c r="P795" s="125" t="s">
        <v>1450</v>
      </c>
      <c r="Q795" s="125" t="s">
        <v>449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442</v>
      </c>
      <c r="O796" s="126">
        <v>45191.436979170001</v>
      </c>
      <c r="P796" s="125" t="s">
        <v>1449</v>
      </c>
      <c r="Q796" s="125" t="s">
        <v>449</v>
      </c>
      <c r="R796" s="127">
        <v>46.859000000000002</v>
      </c>
      <c r="S796" s="127">
        <v>82.003</v>
      </c>
      <c r="T796" s="128" t="s">
        <v>847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442</v>
      </c>
      <c r="O797" s="126">
        <v>45187.46038194</v>
      </c>
      <c r="P797" s="125" t="s">
        <v>1448</v>
      </c>
      <c r="Q797" s="125" t="s">
        <v>449</v>
      </c>
      <c r="R797" s="127">
        <v>58.283000000000001</v>
      </c>
      <c r="S797" s="127">
        <v>102</v>
      </c>
      <c r="T797" s="128" t="s">
        <v>847</v>
      </c>
      <c r="V797" s="17"/>
      <c r="X797" s="12"/>
      <c r="Y797" s="10"/>
    </row>
    <row r="798" spans="2:41" x14ac:dyDescent="0.25">
      <c r="B798" s="12"/>
      <c r="C798" s="10"/>
      <c r="N798" s="125" t="s">
        <v>442</v>
      </c>
      <c r="O798" s="126">
        <v>45194.813263889999</v>
      </c>
      <c r="P798" s="125" t="s">
        <v>1447</v>
      </c>
      <c r="Q798" s="125" t="s">
        <v>449</v>
      </c>
      <c r="R798" s="127">
        <v>45.713000000000001</v>
      </c>
      <c r="S798" s="127">
        <v>80</v>
      </c>
      <c r="T798" s="128" t="s">
        <v>847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3194.7892550000015</v>
      </c>
      <c r="V802" s="17"/>
      <c r="X802" s="15" t="s">
        <v>18</v>
      </c>
      <c r="Y802" s="16">
        <f>SUM(Y783:Y801)</f>
        <v>4267.8492550000019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6" t="s">
        <v>31</v>
      </c>
      <c r="AB815" s="226"/>
      <c r="AC815" s="226"/>
    </row>
    <row r="816" spans="1:43" ht="15" customHeight="1" x14ac:dyDescent="0.4">
      <c r="H816" s="75"/>
      <c r="I816" s="75"/>
      <c r="J816" s="75"/>
      <c r="V816" s="17"/>
      <c r="AA816" s="226"/>
      <c r="AB816" s="226"/>
      <c r="AC816" s="22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-2156.7192550000018</v>
      </c>
      <c r="E818" s="227" t="s">
        <v>248</v>
      </c>
      <c r="F818" s="227"/>
      <c r="G818" s="227"/>
      <c r="H818" s="227"/>
      <c r="V818" s="17"/>
      <c r="X818" s="23" t="s">
        <v>32</v>
      </c>
      <c r="Y818" s="20">
        <f>IF(B1613="PAGADO",0,C823)</f>
        <v>-2484.9422550000018</v>
      </c>
      <c r="AA818" s="227" t="s">
        <v>248</v>
      </c>
      <c r="AB818" s="227"/>
      <c r="AC818" s="227"/>
      <c r="AD818" s="227"/>
      <c r="AK818" s="227" t="s">
        <v>10</v>
      </c>
      <c r="AL818" s="227"/>
      <c r="AM818" s="22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189</v>
      </c>
      <c r="G820" s="3" t="s">
        <v>190</v>
      </c>
      <c r="H820" s="5">
        <v>170</v>
      </c>
      <c r="I820" t="s">
        <v>166</v>
      </c>
      <c r="N820" s="25">
        <v>45124</v>
      </c>
      <c r="O820" s="3" t="s">
        <v>1518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1543</v>
      </c>
      <c r="AC820" s="3"/>
      <c r="AD820" s="5">
        <v>330</v>
      </c>
      <c r="AE820" t="s">
        <v>167</v>
      </c>
      <c r="AJ820" s="25">
        <v>45219</v>
      </c>
      <c r="AK820" s="3" t="s">
        <v>1540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189</v>
      </c>
      <c r="G821" s="3" t="s">
        <v>146</v>
      </c>
      <c r="H821" s="5">
        <v>200</v>
      </c>
      <c r="I821" t="s">
        <v>167</v>
      </c>
      <c r="N821" s="25">
        <v>45217</v>
      </c>
      <c r="O821" s="3" t="s">
        <v>1518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1545</v>
      </c>
      <c r="AC821" s="3" t="s">
        <v>193</v>
      </c>
      <c r="AD821" s="5">
        <v>580</v>
      </c>
      <c r="AE821" t="s">
        <v>166</v>
      </c>
      <c r="AJ821" s="25">
        <v>45222</v>
      </c>
      <c r="AK821" s="3" t="s">
        <v>1549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3970.4822550000017</v>
      </c>
      <c r="E822" s="4"/>
      <c r="F822" s="3" t="s">
        <v>1525</v>
      </c>
      <c r="G822" s="3"/>
      <c r="H822" s="5">
        <v>270</v>
      </c>
      <c r="I822" t="s">
        <v>167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4434.9422550000018</v>
      </c>
      <c r="AA822" s="4">
        <v>45189</v>
      </c>
      <c r="AB822" s="3" t="s">
        <v>189</v>
      </c>
      <c r="AC822" s="3" t="s">
        <v>190</v>
      </c>
      <c r="AD822" s="5">
        <v>170</v>
      </c>
      <c r="AE822" t="s">
        <v>166</v>
      </c>
      <c r="AJ822" s="25">
        <v>45223</v>
      </c>
      <c r="AK822" s="3" t="s">
        <v>1552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-2484.9422550000018</v>
      </c>
      <c r="E823" s="4">
        <v>45194</v>
      </c>
      <c r="F823" s="3" t="s">
        <v>387</v>
      </c>
      <c r="G823" s="3" t="s">
        <v>190</v>
      </c>
      <c r="H823" s="5">
        <v>150</v>
      </c>
      <c r="I823" t="s">
        <v>167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-2524.9422550000018</v>
      </c>
      <c r="AA823" s="4">
        <v>45192</v>
      </c>
      <c r="AB823" s="3" t="s">
        <v>189</v>
      </c>
      <c r="AC823" s="3" t="s">
        <v>164</v>
      </c>
      <c r="AD823" s="5">
        <v>320</v>
      </c>
      <c r="AE823" t="s">
        <v>166</v>
      </c>
      <c r="AJ823" s="25">
        <v>45224</v>
      </c>
      <c r="AK823" s="3" t="s">
        <v>1564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387</v>
      </c>
      <c r="G824" s="3" t="s">
        <v>163</v>
      </c>
      <c r="H824" s="5">
        <v>150</v>
      </c>
      <c r="I824" t="s">
        <v>167</v>
      </c>
      <c r="N824" s="3"/>
      <c r="O824" s="3"/>
      <c r="P824" s="3"/>
      <c r="Q824" s="3"/>
      <c r="R824" s="18"/>
      <c r="S824" s="3"/>
      <c r="V824" s="17"/>
      <c r="X824" s="229" t="str">
        <f>IF(Y823&lt;0,"NO PAGAR","COBRAR'")</f>
        <v>NO PAGAR</v>
      </c>
      <c r="Y824" s="229"/>
      <c r="AA824" s="4">
        <v>45192</v>
      </c>
      <c r="AB824" s="3" t="s">
        <v>189</v>
      </c>
      <c r="AC824" s="3" t="s">
        <v>163</v>
      </c>
      <c r="AD824" s="5">
        <v>170</v>
      </c>
      <c r="AE824" t="s">
        <v>167</v>
      </c>
      <c r="AJ824" s="3"/>
      <c r="AK824" s="3"/>
      <c r="AL824" s="3"/>
      <c r="AM824" s="3"/>
      <c r="AN824" s="18"/>
      <c r="AO824" s="3"/>
    </row>
    <row r="825" spans="2:41" ht="23.25" x14ac:dyDescent="0.35">
      <c r="B825" s="229" t="str">
        <f>IF(C823&lt;0,"NO PAGAR","COBRAR'")</f>
        <v>NO PAGAR</v>
      </c>
      <c r="C825" s="229"/>
      <c r="E825" s="4">
        <v>45196</v>
      </c>
      <c r="F825" s="3" t="s">
        <v>387</v>
      </c>
      <c r="G825" s="3" t="s">
        <v>146</v>
      </c>
      <c r="H825" s="5">
        <v>230</v>
      </c>
      <c r="I825" t="s">
        <v>167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387</v>
      </c>
      <c r="AC825" s="3" t="s">
        <v>190</v>
      </c>
      <c r="AD825" s="5">
        <v>150</v>
      </c>
      <c r="AE825" t="s">
        <v>167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1536</v>
      </c>
      <c r="G826" s="3"/>
      <c r="H826" s="5">
        <v>170</v>
      </c>
      <c r="I826" t="s">
        <v>167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162</v>
      </c>
      <c r="AC826" s="3" t="s">
        <v>146</v>
      </c>
      <c r="AD826" s="5">
        <v>190</v>
      </c>
      <c r="AE826" t="s">
        <v>167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2497.8492550000019</v>
      </c>
      <c r="E827" s="4">
        <v>45167</v>
      </c>
      <c r="F827" s="3" t="s">
        <v>697</v>
      </c>
      <c r="G827" s="3" t="s">
        <v>190</v>
      </c>
      <c r="H827" s="5">
        <v>145.54</v>
      </c>
      <c r="I827" t="s">
        <v>167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2484.9422550000018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1535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1531</v>
      </c>
      <c r="O837" s="196">
        <v>44995</v>
      </c>
      <c r="P837" t="s">
        <v>442</v>
      </c>
      <c r="Q837" t="s">
        <v>449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1531</v>
      </c>
      <c r="O838" s="196">
        <v>45056</v>
      </c>
      <c r="P838" t="s">
        <v>444</v>
      </c>
      <c r="Q838" t="s">
        <v>449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1531</v>
      </c>
      <c r="O839" s="196">
        <v>45087</v>
      </c>
      <c r="P839" t="s">
        <v>442</v>
      </c>
      <c r="Q839" t="s">
        <v>449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1531</v>
      </c>
      <c r="O840" s="196">
        <v>45117</v>
      </c>
      <c r="P840" t="s">
        <v>442</v>
      </c>
      <c r="Q840" t="s">
        <v>449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1531</v>
      </c>
      <c r="O841" s="196">
        <v>45148</v>
      </c>
      <c r="P841" t="s">
        <v>442</v>
      </c>
      <c r="Q841" t="s">
        <v>449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1531</v>
      </c>
      <c r="O842" s="196">
        <v>45240</v>
      </c>
      <c r="P842" t="s">
        <v>444</v>
      </c>
      <c r="Q842" t="s">
        <v>449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1531</v>
      </c>
      <c r="O843" s="196">
        <v>45270</v>
      </c>
      <c r="P843" t="s">
        <v>442</v>
      </c>
      <c r="Q843" t="s">
        <v>449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1531</v>
      </c>
      <c r="O844" t="s">
        <v>1533</v>
      </c>
      <c r="P844" t="s">
        <v>444</v>
      </c>
      <c r="Q844" t="s">
        <v>449</v>
      </c>
      <c r="R844">
        <v>50.003</v>
      </c>
      <c r="S844">
        <v>28.573</v>
      </c>
      <c r="V844" s="17"/>
      <c r="X844" s="15" t="s">
        <v>18</v>
      </c>
      <c r="Y844" s="16">
        <f>SUM(Y827:Y843)</f>
        <v>4434.9422550000018</v>
      </c>
    </row>
    <row r="845" spans="2:41" x14ac:dyDescent="0.25">
      <c r="B845" s="11"/>
      <c r="C845" s="10"/>
      <c r="N845" t="s">
        <v>1531</v>
      </c>
      <c r="O845" t="s">
        <v>1532</v>
      </c>
      <c r="P845" t="s">
        <v>444</v>
      </c>
      <c r="Q845" t="s">
        <v>449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3970.4822550000017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-2931.4322550000015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-2524.9422550000018</v>
      </c>
      <c r="E867" s="227" t="s">
        <v>248</v>
      </c>
      <c r="F867" s="227"/>
      <c r="G867" s="227"/>
      <c r="H867" s="227"/>
      <c r="V867" s="17"/>
      <c r="Y867" s="20"/>
      <c r="AA867" s="227" t="s">
        <v>77</v>
      </c>
      <c r="AB867" s="227"/>
      <c r="AC867" s="227"/>
      <c r="AD867" s="22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1177</v>
      </c>
      <c r="G869" s="3" t="s">
        <v>1178</v>
      </c>
      <c r="H869" s="5">
        <v>150</v>
      </c>
      <c r="I869" t="s">
        <v>167</v>
      </c>
      <c r="N869" s="25">
        <v>45231</v>
      </c>
      <c r="O869" s="3" t="s">
        <v>106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4963.412255000002</v>
      </c>
      <c r="AA869" s="4">
        <v>45176</v>
      </c>
      <c r="AB869" s="3" t="s">
        <v>1621</v>
      </c>
      <c r="AC869" s="3" t="s">
        <v>240</v>
      </c>
      <c r="AD869" s="5">
        <v>150</v>
      </c>
      <c r="AE869" t="s">
        <v>167</v>
      </c>
      <c r="AJ869" s="25">
        <v>45236</v>
      </c>
      <c r="AK869" s="3" t="s">
        <v>406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1177</v>
      </c>
      <c r="G870" s="3" t="s">
        <v>1319</v>
      </c>
      <c r="H870" s="5">
        <v>540</v>
      </c>
      <c r="I870" t="s">
        <v>166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-3348.412255000002</v>
      </c>
      <c r="AA870" s="4">
        <v>45215</v>
      </c>
      <c r="AB870" s="3" t="s">
        <v>1212</v>
      </c>
      <c r="AC870" s="3" t="s">
        <v>193</v>
      </c>
      <c r="AD870" s="5">
        <v>540</v>
      </c>
      <c r="AE870" t="s">
        <v>166</v>
      </c>
      <c r="AJ870" s="25">
        <v>45205</v>
      </c>
      <c r="AK870" s="3" t="s">
        <v>406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4811.4322550000015</v>
      </c>
      <c r="E871" s="4">
        <v>45226</v>
      </c>
      <c r="F871" s="3" t="s">
        <v>744</v>
      </c>
      <c r="G871" s="3"/>
      <c r="H871" s="5">
        <v>330</v>
      </c>
      <c r="I871" t="s">
        <v>167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1212</v>
      </c>
      <c r="AC871" s="3" t="s">
        <v>146</v>
      </c>
      <c r="AD871" s="5">
        <v>160</v>
      </c>
      <c r="AE871" t="s">
        <v>167</v>
      </c>
      <c r="AJ871" s="25">
        <v>45237</v>
      </c>
      <c r="AK871" s="3" t="s">
        <v>406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-2931.4322550000015</v>
      </c>
      <c r="E872" s="4">
        <v>45212</v>
      </c>
      <c r="F872" s="3" t="s">
        <v>189</v>
      </c>
      <c r="G872" s="3" t="s">
        <v>190</v>
      </c>
      <c r="H872" s="5">
        <v>170</v>
      </c>
      <c r="I872" t="s">
        <v>166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1623</v>
      </c>
      <c r="AC872" s="3" t="s">
        <v>1624</v>
      </c>
      <c r="AD872" s="5">
        <v>480</v>
      </c>
      <c r="AE872" t="s">
        <v>167</v>
      </c>
      <c r="AJ872" s="25">
        <v>45238</v>
      </c>
      <c r="AK872" s="3" t="s">
        <v>406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162</v>
      </c>
      <c r="G873" s="3" t="s">
        <v>146</v>
      </c>
      <c r="H873" s="5">
        <v>190</v>
      </c>
      <c r="I873" t="s">
        <v>166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2931.4322550000015</v>
      </c>
      <c r="AA873" s="4">
        <v>45202</v>
      </c>
      <c r="AB873" s="3" t="s">
        <v>1181</v>
      </c>
      <c r="AC873" s="3" t="s">
        <v>97</v>
      </c>
      <c r="AD873" s="5">
        <v>285</v>
      </c>
      <c r="AE873" t="s">
        <v>167</v>
      </c>
      <c r="AJ873" s="25">
        <v>45238</v>
      </c>
      <c r="AK873" s="3" t="s">
        <v>1626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162</v>
      </c>
      <c r="G874" s="3" t="s">
        <v>146</v>
      </c>
      <c r="H874" s="5">
        <v>190</v>
      </c>
      <c r="I874" t="s">
        <v>167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1632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2524.9422550000018</v>
      </c>
      <c r="E875" s="4">
        <v>45159</v>
      </c>
      <c r="F875" s="3" t="s">
        <v>1435</v>
      </c>
      <c r="G875" s="3" t="s">
        <v>190</v>
      </c>
      <c r="H875" s="5">
        <v>130</v>
      </c>
      <c r="I875" t="s">
        <v>166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406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1491</v>
      </c>
      <c r="G876" s="3" t="s">
        <v>1598</v>
      </c>
      <c r="H876" s="5">
        <v>180</v>
      </c>
      <c r="I876" t="s">
        <v>167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1625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1739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442</v>
      </c>
      <c r="O881" s="125" t="s">
        <v>525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442</v>
      </c>
      <c r="O882" s="125" t="s">
        <v>525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1612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442</v>
      </c>
      <c r="O883" s="125" t="s">
        <v>525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442</v>
      </c>
      <c r="O884" s="125" t="s">
        <v>525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442</v>
      </c>
      <c r="O885" s="125" t="s">
        <v>440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442</v>
      </c>
      <c r="O886" s="125" t="s">
        <v>440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442</v>
      </c>
      <c r="O887" s="125" t="s">
        <v>440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442</v>
      </c>
      <c r="O888" s="125" t="s">
        <v>440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444</v>
      </c>
      <c r="O889" s="125" t="s">
        <v>440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444</v>
      </c>
      <c r="O890" s="125" t="s">
        <v>440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444</v>
      </c>
      <c r="O891" s="125" t="s">
        <v>440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444</v>
      </c>
      <c r="O892" s="125" t="s">
        <v>440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4963.412255000002</v>
      </c>
    </row>
    <row r="893" spans="2:41" x14ac:dyDescent="0.25">
      <c r="B893" s="11"/>
      <c r="C893" s="10"/>
      <c r="N893" s="125" t="s">
        <v>444</v>
      </c>
      <c r="O893" s="125" t="s">
        <v>440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4811.4322550000015</v>
      </c>
      <c r="N894" s="125" t="s">
        <v>444</v>
      </c>
      <c r="O894" s="125" t="s">
        <v>440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444</v>
      </c>
      <c r="O895" s="125" t="s">
        <v>440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444</v>
      </c>
      <c r="O896" s="125" t="s">
        <v>440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444</v>
      </c>
      <c r="O897" s="125" t="s">
        <v>440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444</v>
      </c>
      <c r="O898" s="125" t="s">
        <v>440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6" t="s">
        <v>31</v>
      </c>
      <c r="AB907" s="226"/>
      <c r="AC907" s="226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6"/>
      <c r="AB908" s="226"/>
      <c r="AC908" s="226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-930.86225500000182</v>
      </c>
    </row>
    <row r="910" spans="1:43" ht="23.25" x14ac:dyDescent="0.35">
      <c r="B910" s="23" t="s">
        <v>32</v>
      </c>
      <c r="C910" s="20">
        <f>IF(X865="PAGADO",0,C872)</f>
        <v>-2931.4322550000015</v>
      </c>
      <c r="E910" s="227" t="s">
        <v>248</v>
      </c>
      <c r="F910" s="227"/>
      <c r="G910" s="227"/>
      <c r="H910" s="227"/>
      <c r="O910" s="43" t="s">
        <v>10</v>
      </c>
      <c r="V910" s="17"/>
      <c r="X910" s="1" t="s">
        <v>0</v>
      </c>
      <c r="Y910" s="19">
        <f>AD926</f>
        <v>1245</v>
      </c>
      <c r="AA910" s="227" t="s">
        <v>77</v>
      </c>
      <c r="AB910" s="227"/>
      <c r="AC910" s="227"/>
      <c r="AD910" s="227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1212</v>
      </c>
      <c r="G912" s="3" t="s">
        <v>193</v>
      </c>
      <c r="H912" s="5">
        <v>540</v>
      </c>
      <c r="I912" t="s">
        <v>166</v>
      </c>
      <c r="N912" s="25">
        <v>45244</v>
      </c>
      <c r="O912" s="3" t="s">
        <v>1071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168</v>
      </c>
      <c r="AC912" s="3" t="s">
        <v>1674</v>
      </c>
      <c r="AD912" s="5">
        <v>75</v>
      </c>
      <c r="AJ912" s="25">
        <v>45250</v>
      </c>
      <c r="AK912" s="3" t="s">
        <v>1669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1642</v>
      </c>
      <c r="G913" s="3" t="s">
        <v>697</v>
      </c>
      <c r="H913" s="5">
        <v>156.69999999999999</v>
      </c>
      <c r="I913" t="s">
        <v>167</v>
      </c>
      <c r="N913" s="25">
        <v>45245</v>
      </c>
      <c r="O913" s="3" t="s">
        <v>406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1967.7662550000018</v>
      </c>
      <c r="AA913" s="4">
        <v>45211</v>
      </c>
      <c r="AB913" s="3" t="s">
        <v>1676</v>
      </c>
      <c r="AC913" s="3" t="s">
        <v>193</v>
      </c>
      <c r="AD913" s="5">
        <v>580</v>
      </c>
      <c r="AE913" t="s">
        <v>166</v>
      </c>
      <c r="AJ913" s="25">
        <v>45251</v>
      </c>
      <c r="AK913" s="3" t="s">
        <v>1679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3548.412255000002</v>
      </c>
      <c r="E914" s="4">
        <v>45212</v>
      </c>
      <c r="F914" s="3" t="s">
        <v>697</v>
      </c>
      <c r="G914" s="3" t="s">
        <v>190</v>
      </c>
      <c r="H914" s="5">
        <v>141.13</v>
      </c>
      <c r="I914" t="s">
        <v>167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-722.76625500000182</v>
      </c>
      <c r="AA914" s="4">
        <v>45252</v>
      </c>
      <c r="AB914" s="3" t="s">
        <v>1684</v>
      </c>
      <c r="AC914" s="3"/>
      <c r="AD914" s="5">
        <v>100</v>
      </c>
      <c r="AE914" t="s">
        <v>167</v>
      </c>
      <c r="AJ914" s="25">
        <v>45251</v>
      </c>
      <c r="AK914" s="3" t="s">
        <v>106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-930.86225500000182</v>
      </c>
      <c r="E915" s="4">
        <v>45215</v>
      </c>
      <c r="F915" s="3" t="s">
        <v>697</v>
      </c>
      <c r="G915" s="3" t="s">
        <v>1643</v>
      </c>
      <c r="H915" s="5">
        <v>258.29000000000002</v>
      </c>
      <c r="I915" t="s">
        <v>167</v>
      </c>
      <c r="N915" s="3"/>
      <c r="O915" s="3"/>
      <c r="P915" s="3"/>
      <c r="Q915" s="3"/>
      <c r="R915" s="18"/>
      <c r="S915" s="3"/>
      <c r="V915" s="17"/>
      <c r="X915" s="229" t="str">
        <f>IF(Y914&lt;0,"NO PAGAR","COBRAR'")</f>
        <v>NO PAGAR</v>
      </c>
      <c r="Y915" s="229"/>
      <c r="AA915" s="4">
        <v>45252</v>
      </c>
      <c r="AB915" s="3" t="s">
        <v>1685</v>
      </c>
      <c r="AC915" s="3"/>
      <c r="AD915" s="5">
        <v>290</v>
      </c>
      <c r="AE915" t="s">
        <v>167</v>
      </c>
      <c r="AJ915" s="25">
        <v>45252</v>
      </c>
      <c r="AK915" s="3" t="s">
        <v>406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1644</v>
      </c>
      <c r="G916" s="3" t="s">
        <v>697</v>
      </c>
      <c r="H916" s="5">
        <v>156.69999999999999</v>
      </c>
      <c r="I916" t="s">
        <v>167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387</v>
      </c>
      <c r="AC916" s="3" t="s">
        <v>1674</v>
      </c>
      <c r="AD916" s="5">
        <v>200</v>
      </c>
      <c r="AE916" t="s">
        <v>166</v>
      </c>
      <c r="AJ916" s="3"/>
      <c r="AK916" s="3"/>
      <c r="AL916" s="3"/>
      <c r="AM916" s="3"/>
      <c r="AN916" s="18"/>
      <c r="AO916" s="3"/>
    </row>
    <row r="917" spans="2:41" ht="23.25" x14ac:dyDescent="0.35">
      <c r="B917" s="229" t="str">
        <f>IF(C915&lt;0,"NO PAGAR","COBRAR'")</f>
        <v>NO PAGAR</v>
      </c>
      <c r="C917" s="229"/>
      <c r="E917" s="4">
        <v>45217</v>
      </c>
      <c r="F917" s="3" t="s">
        <v>1645</v>
      </c>
      <c r="G917" s="3" t="s">
        <v>697</v>
      </c>
      <c r="H917" s="5">
        <v>141.13</v>
      </c>
      <c r="I917" t="s">
        <v>167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697</v>
      </c>
      <c r="G918" s="3" t="s">
        <v>193</v>
      </c>
      <c r="H918" s="5">
        <v>313.60000000000002</v>
      </c>
      <c r="I918" t="s">
        <v>167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930.86225500000182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3348.412255000002</v>
      </c>
      <c r="E919" s="4">
        <v>45223</v>
      </c>
      <c r="F919" s="3" t="s">
        <v>387</v>
      </c>
      <c r="G919" s="3" t="s">
        <v>1643</v>
      </c>
      <c r="H919" s="5">
        <v>610</v>
      </c>
      <c r="I919" t="s">
        <v>167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387</v>
      </c>
      <c r="G920" s="3" t="s">
        <v>190</v>
      </c>
      <c r="H920" s="5">
        <v>150</v>
      </c>
      <c r="I920" t="s">
        <v>166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387</v>
      </c>
      <c r="G921" s="3" t="s">
        <v>190</v>
      </c>
      <c r="H921" s="5">
        <v>150</v>
      </c>
      <c r="I921" t="s">
        <v>166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443</v>
      </c>
      <c r="AK929" t="s">
        <v>1531</v>
      </c>
      <c r="AL929" s="209">
        <v>45236</v>
      </c>
      <c r="AM929" t="s">
        <v>442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443</v>
      </c>
      <c r="AK930" t="s">
        <v>1531</v>
      </c>
      <c r="AL930" s="209">
        <v>45238</v>
      </c>
      <c r="AM930" t="s">
        <v>442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440</v>
      </c>
      <c r="AK931" t="s">
        <v>1531</v>
      </c>
      <c r="AL931" s="209">
        <v>45239</v>
      </c>
      <c r="AM931" t="s">
        <v>442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525</v>
      </c>
      <c r="AK932" t="s">
        <v>1531</v>
      </c>
      <c r="AL932" s="209">
        <v>45239</v>
      </c>
      <c r="AM932" t="s">
        <v>442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443</v>
      </c>
      <c r="AK933" t="s">
        <v>1531</v>
      </c>
      <c r="AL933" s="209">
        <v>45245</v>
      </c>
      <c r="AM933" t="s">
        <v>442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525</v>
      </c>
      <c r="AK934" t="s">
        <v>1531</v>
      </c>
      <c r="AL934" s="209">
        <v>45239</v>
      </c>
      <c r="AM934" t="s">
        <v>444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440</v>
      </c>
      <c r="AK935" t="s">
        <v>1531</v>
      </c>
      <c r="AL935" s="209">
        <v>45240</v>
      </c>
      <c r="AM935" t="s">
        <v>444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1967.7662550000018</v>
      </c>
      <c r="AB936" s="1" t="s">
        <v>19</v>
      </c>
      <c r="AJ936" t="s">
        <v>525</v>
      </c>
      <c r="AK936" t="s">
        <v>1531</v>
      </c>
      <c r="AL936" s="209">
        <v>45245</v>
      </c>
      <c r="AM936" t="s">
        <v>444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3548.412255000002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-2391.1852550000012</v>
      </c>
      <c r="AA956" s="227" t="s">
        <v>248</v>
      </c>
      <c r="AB956" s="227"/>
      <c r="AC956" s="227"/>
      <c r="AD956" s="227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-722.76625500000182</v>
      </c>
      <c r="E958" s="227" t="s">
        <v>248</v>
      </c>
      <c r="F958" s="227"/>
      <c r="G958" s="227"/>
      <c r="H958" s="227"/>
      <c r="V958" s="17"/>
      <c r="Y958" s="20"/>
      <c r="AA958" s="4">
        <v>45236</v>
      </c>
      <c r="AB958" s="3" t="s">
        <v>491</v>
      </c>
      <c r="AC958" s="3" t="s">
        <v>1624</v>
      </c>
      <c r="AD958" s="5">
        <v>461.47</v>
      </c>
      <c r="AE958" t="s">
        <v>167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491</v>
      </c>
      <c r="AC959" s="3" t="s">
        <v>190</v>
      </c>
      <c r="AD959" s="5">
        <v>141.13</v>
      </c>
      <c r="AE959" t="s">
        <v>167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1642</v>
      </c>
      <c r="G960" s="3" t="s">
        <v>697</v>
      </c>
      <c r="H960" s="5">
        <v>156.69999999999999</v>
      </c>
      <c r="I960" t="s">
        <v>167</v>
      </c>
      <c r="N960" s="25">
        <v>45257</v>
      </c>
      <c r="O960" s="3" t="s">
        <v>1564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3626.1852550000012</v>
      </c>
      <c r="AA960" s="4">
        <v>45243</v>
      </c>
      <c r="AB960" s="3" t="s">
        <v>491</v>
      </c>
      <c r="AC960" s="3" t="s">
        <v>265</v>
      </c>
      <c r="AD960" s="5">
        <v>204.7</v>
      </c>
      <c r="AE960" t="s">
        <v>167</v>
      </c>
      <c r="AJ960" s="25">
        <v>45268</v>
      </c>
      <c r="AK960" s="3" t="s">
        <v>406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491</v>
      </c>
      <c r="G961" s="3" t="s">
        <v>193</v>
      </c>
      <c r="H961" s="5">
        <v>313.60000000000002</v>
      </c>
      <c r="I961" t="s">
        <v>167</v>
      </c>
      <c r="N961" s="25">
        <v>45257</v>
      </c>
      <c r="O961" s="3" t="s">
        <v>106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-1073.0652550000013</v>
      </c>
      <c r="AA961" s="4">
        <v>45250</v>
      </c>
      <c r="AB961" s="3" t="s">
        <v>491</v>
      </c>
      <c r="AC961" s="3" t="s">
        <v>492</v>
      </c>
      <c r="AD961" s="5">
        <v>125.82</v>
      </c>
      <c r="AE961" t="s">
        <v>167</v>
      </c>
      <c r="AJ961" s="25">
        <v>45270</v>
      </c>
      <c r="AK961" s="3" t="s">
        <v>1750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5547.6152550000015</v>
      </c>
      <c r="E962" s="4">
        <v>45230</v>
      </c>
      <c r="F962" s="3" t="s">
        <v>491</v>
      </c>
      <c r="G962" s="3" t="s">
        <v>190</v>
      </c>
      <c r="H962" s="5">
        <v>141.13</v>
      </c>
      <c r="I962" t="s">
        <v>167</v>
      </c>
      <c r="N962" s="25">
        <v>45258</v>
      </c>
      <c r="O962" s="3" t="s">
        <v>406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387</v>
      </c>
      <c r="AC962" s="3" t="s">
        <v>190</v>
      </c>
      <c r="AD962" s="5">
        <v>150</v>
      </c>
      <c r="AE962" t="s">
        <v>166</v>
      </c>
      <c r="AJ962" s="25">
        <v>45272</v>
      </c>
      <c r="AK962" s="3" t="s">
        <v>406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-2391.1852550000012</v>
      </c>
      <c r="E963" s="4">
        <v>45254</v>
      </c>
      <c r="F963" s="3" t="s">
        <v>1671</v>
      </c>
      <c r="G963" s="3"/>
      <c r="H963" s="5">
        <v>170</v>
      </c>
      <c r="I963" t="s">
        <v>167</v>
      </c>
      <c r="N963" s="25">
        <v>45259</v>
      </c>
      <c r="O963" s="3" t="s">
        <v>406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387</v>
      </c>
      <c r="AC963" s="3" t="s">
        <v>1408</v>
      </c>
      <c r="AD963" s="5">
        <v>870</v>
      </c>
      <c r="AE963" t="s">
        <v>167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189</v>
      </c>
      <c r="G964" s="3" t="s">
        <v>193</v>
      </c>
      <c r="H964" s="5">
        <v>580</v>
      </c>
      <c r="I964" t="s">
        <v>166</v>
      </c>
      <c r="N964" s="25">
        <v>45260</v>
      </c>
      <c r="O964" s="3" t="s">
        <v>1704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2391.1852550000012</v>
      </c>
      <c r="AA964" s="4">
        <v>45258</v>
      </c>
      <c r="AB964" s="3" t="s">
        <v>387</v>
      </c>
      <c r="AC964" s="3" t="s">
        <v>1686</v>
      </c>
      <c r="AD964" s="5">
        <v>600</v>
      </c>
      <c r="AE964" t="s">
        <v>166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189</v>
      </c>
      <c r="G965" s="3" t="s">
        <v>146</v>
      </c>
      <c r="H965" s="5">
        <v>200</v>
      </c>
      <c r="I965" t="s">
        <v>166</v>
      </c>
      <c r="N965" s="25">
        <v>45260</v>
      </c>
      <c r="O965" s="3" t="s">
        <v>106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722.76625500000182</v>
      </c>
      <c r="E966" s="4">
        <v>45242</v>
      </c>
      <c r="F966" s="3" t="s">
        <v>189</v>
      </c>
      <c r="G966" s="3" t="s">
        <v>190</v>
      </c>
      <c r="H966" s="5">
        <v>170</v>
      </c>
      <c r="I966" t="s">
        <v>167</v>
      </c>
      <c r="N966" s="25">
        <v>45260</v>
      </c>
      <c r="O966" s="3" t="s">
        <v>406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189</v>
      </c>
      <c r="G967" s="3" t="s">
        <v>190</v>
      </c>
      <c r="H967" s="5">
        <v>170</v>
      </c>
      <c r="I967" t="s">
        <v>167</v>
      </c>
      <c r="N967" s="25">
        <v>45266</v>
      </c>
      <c r="O967" s="3" t="s">
        <v>1323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189</v>
      </c>
      <c r="G968" s="3" t="s">
        <v>146</v>
      </c>
      <c r="H968" s="5">
        <v>200</v>
      </c>
      <c r="I968" t="s">
        <v>167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1706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1707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1733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1212</v>
      </c>
      <c r="G972" s="3" t="s">
        <v>146</v>
      </c>
      <c r="H972" s="5">
        <v>160</v>
      </c>
      <c r="I972" t="s">
        <v>166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1763</v>
      </c>
      <c r="C973" s="10">
        <v>97.33</v>
      </c>
      <c r="E973" s="4">
        <v>45182</v>
      </c>
      <c r="F973" s="3" t="s">
        <v>1656</v>
      </c>
      <c r="G973" s="3" t="s">
        <v>1740</v>
      </c>
      <c r="H973" s="5">
        <v>175</v>
      </c>
      <c r="I973" t="s">
        <v>166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1726</v>
      </c>
      <c r="C974" s="10">
        <f>R993</f>
        <v>1118.6189999999999</v>
      </c>
      <c r="E974" s="4">
        <v>45251</v>
      </c>
      <c r="F974" s="3" t="s">
        <v>387</v>
      </c>
      <c r="G974" s="3" t="s">
        <v>163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1531</v>
      </c>
      <c r="O977" t="s">
        <v>1708</v>
      </c>
      <c r="P977" t="s">
        <v>444</v>
      </c>
      <c r="Q977" t="s">
        <v>449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1531</v>
      </c>
      <c r="O978" t="s">
        <v>1709</v>
      </c>
      <c r="P978" t="s">
        <v>442</v>
      </c>
      <c r="Q978" t="s">
        <v>449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1531</v>
      </c>
      <c r="O979" t="s">
        <v>1709</v>
      </c>
      <c r="P979" t="s">
        <v>442</v>
      </c>
      <c r="Q979" t="s">
        <v>449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1531</v>
      </c>
      <c r="O980" t="s">
        <v>1710</v>
      </c>
      <c r="P980" t="s">
        <v>444</v>
      </c>
      <c r="Q980" t="s">
        <v>449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1531</v>
      </c>
      <c r="O981" t="s">
        <v>1711</v>
      </c>
      <c r="P981" t="s">
        <v>444</v>
      </c>
      <c r="Q981" t="s">
        <v>449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1531</v>
      </c>
      <c r="O982" t="s">
        <v>1712</v>
      </c>
      <c r="P982" t="s">
        <v>442</v>
      </c>
      <c r="Q982" t="s">
        <v>449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1531</v>
      </c>
      <c r="O983" t="s">
        <v>1714</v>
      </c>
      <c r="P983" t="s">
        <v>444</v>
      </c>
      <c r="Q983" t="s">
        <v>449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3626.1852550000012</v>
      </c>
    </row>
    <row r="984" spans="2:27" x14ac:dyDescent="0.25">
      <c r="B984" s="11"/>
      <c r="C984" s="10"/>
      <c r="N984" t="s">
        <v>1531</v>
      </c>
      <c r="O984" t="s">
        <v>1715</v>
      </c>
      <c r="P984" t="s">
        <v>444</v>
      </c>
      <c r="Q984" t="s">
        <v>449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5547.6152550000015</v>
      </c>
      <c r="N985" t="s">
        <v>1531</v>
      </c>
      <c r="O985" t="s">
        <v>1717</v>
      </c>
      <c r="P985" t="s">
        <v>442</v>
      </c>
      <c r="Q985" t="s">
        <v>449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1531</v>
      </c>
      <c r="O986" t="s">
        <v>1718</v>
      </c>
      <c r="P986" t="s">
        <v>442</v>
      </c>
      <c r="Q986" t="s">
        <v>449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1531</v>
      </c>
      <c r="O987" t="s">
        <v>1720</v>
      </c>
      <c r="P987" t="s">
        <v>442</v>
      </c>
      <c r="Q987" t="s">
        <v>449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1531</v>
      </c>
      <c r="O988" t="s">
        <v>1720</v>
      </c>
      <c r="P988" t="s">
        <v>444</v>
      </c>
      <c r="Q988" t="s">
        <v>449</v>
      </c>
      <c r="R988" s="210">
        <v>100.012</v>
      </c>
      <c r="S988">
        <v>57.15</v>
      </c>
      <c r="V988" s="17"/>
    </row>
    <row r="989" spans="2:27" x14ac:dyDescent="0.25">
      <c r="N989" t="s">
        <v>1531</v>
      </c>
      <c r="O989" t="s">
        <v>1720</v>
      </c>
      <c r="P989" t="s">
        <v>444</v>
      </c>
      <c r="Q989" t="s">
        <v>449</v>
      </c>
      <c r="R989" s="210">
        <v>55.01</v>
      </c>
      <c r="S989">
        <v>31.434000000000001</v>
      </c>
      <c r="V989" s="17"/>
    </row>
    <row r="990" spans="2:27" x14ac:dyDescent="0.25">
      <c r="N990" t="s">
        <v>1531</v>
      </c>
      <c r="O990" t="s">
        <v>1721</v>
      </c>
      <c r="P990" t="s">
        <v>442</v>
      </c>
      <c r="Q990" t="s">
        <v>449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1531</v>
      </c>
      <c r="O991" t="s">
        <v>1713</v>
      </c>
      <c r="P991" t="s">
        <v>442</v>
      </c>
      <c r="Q991" t="s">
        <v>449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1531</v>
      </c>
      <c r="O992" t="s">
        <v>1714</v>
      </c>
      <c r="P992" t="s">
        <v>442</v>
      </c>
      <c r="Q992" t="s">
        <v>449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AA999" s="226"/>
      <c r="AB999" s="226"/>
      <c r="AC999" s="226"/>
    </row>
    <row r="1000" spans="1:43" ht="23.25" x14ac:dyDescent="0.35">
      <c r="B1000" s="23" t="s">
        <v>32</v>
      </c>
      <c r="C1000" s="20">
        <f>IF(X956="PAGADO",0,Y961)</f>
        <v>-1073.0652550000013</v>
      </c>
      <c r="E1000" s="227" t="s">
        <v>248</v>
      </c>
      <c r="F1000" s="227"/>
      <c r="G1000" s="227"/>
      <c r="H1000" s="227"/>
      <c r="V1000" s="17"/>
      <c r="X1000" s="24" t="s">
        <v>1784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1491</v>
      </c>
      <c r="G1002" s="3" t="s">
        <v>1598</v>
      </c>
      <c r="H1002" s="5">
        <v>180</v>
      </c>
      <c r="I1002" t="s">
        <v>167</v>
      </c>
      <c r="N1002" s="25">
        <v>45278</v>
      </c>
      <c r="O1002" s="3" t="s">
        <v>406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-524.07025500000145</v>
      </c>
      <c r="AA1002" s="4">
        <v>45281</v>
      </c>
      <c r="AB1002" s="3" t="s">
        <v>1786</v>
      </c>
      <c r="AC1002" s="3"/>
      <c r="AD1002" s="5">
        <v>270</v>
      </c>
      <c r="AJ1002" s="25">
        <v>45286</v>
      </c>
      <c r="AK1002" s="3" t="s">
        <v>230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1758</v>
      </c>
      <c r="G1003" s="3" t="s">
        <v>190</v>
      </c>
      <c r="H1003" s="5">
        <v>110</v>
      </c>
      <c r="I1003" t="s">
        <v>166</v>
      </c>
      <c r="N1003" s="25">
        <v>45278</v>
      </c>
      <c r="O1003" s="3" t="s">
        <v>406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1785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1800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2848.8602550000014</v>
      </c>
      <c r="E1004" s="4">
        <v>45260</v>
      </c>
      <c r="F1004" s="3" t="s">
        <v>1177</v>
      </c>
      <c r="G1004" s="3" t="s">
        <v>190</v>
      </c>
      <c r="H1004" s="5">
        <v>530</v>
      </c>
      <c r="I1004" t="s">
        <v>166</v>
      </c>
      <c r="N1004" s="25">
        <v>45279</v>
      </c>
      <c r="O1004" s="3" t="s">
        <v>406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1802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-524.07025500000145</v>
      </c>
      <c r="E1005" s="4">
        <v>45209</v>
      </c>
      <c r="F1005" s="3" t="s">
        <v>1776</v>
      </c>
      <c r="G1005" s="3" t="s">
        <v>1777</v>
      </c>
      <c r="H1005" s="5">
        <v>190</v>
      </c>
      <c r="I1005" t="s">
        <v>167</v>
      </c>
      <c r="N1005" s="25">
        <v>45280</v>
      </c>
      <c r="O1005" s="3" t="s">
        <v>406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1240</v>
      </c>
      <c r="G1006" s="3"/>
      <c r="H1006" s="5">
        <v>100</v>
      </c>
      <c r="I1006" t="s">
        <v>167</v>
      </c>
      <c r="N1006" s="25">
        <v>45281</v>
      </c>
      <c r="O1006" s="3" t="s">
        <v>406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2944.0702550000015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45251</v>
      </c>
      <c r="F1007" s="3" t="s">
        <v>491</v>
      </c>
      <c r="G1007" s="3" t="s">
        <v>146</v>
      </c>
      <c r="H1007" s="5">
        <v>267.32</v>
      </c>
      <c r="I1007" t="s">
        <v>167</v>
      </c>
      <c r="N1007" s="25">
        <v>45282</v>
      </c>
      <c r="O1007" s="3" t="s">
        <v>406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-2674.0702550000015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1781</v>
      </c>
      <c r="G1008" s="3" t="s">
        <v>697</v>
      </c>
      <c r="H1008" s="5">
        <v>156.69999999999999</v>
      </c>
      <c r="I1008" t="s">
        <v>167</v>
      </c>
      <c r="N1008" s="25">
        <v>45282</v>
      </c>
      <c r="O1008" s="3" t="s">
        <v>1783</v>
      </c>
      <c r="P1008" s="3"/>
      <c r="Q1008" s="3">
        <v>136</v>
      </c>
      <c r="R1008" s="18">
        <v>200</v>
      </c>
      <c r="S1008" s="3"/>
      <c r="V1008" s="17"/>
      <c r="X1008" s="229" t="str">
        <f>IF(Y1007&lt;0,"NO PAGAR","COBRAR'")</f>
        <v>NO PAGAR</v>
      </c>
      <c r="Y1008" s="22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1073.0652550000013</v>
      </c>
      <c r="E1009" s="4">
        <v>45254</v>
      </c>
      <c r="F1009" s="3" t="s">
        <v>491</v>
      </c>
      <c r="G1009" s="3" t="s">
        <v>265</v>
      </c>
      <c r="H1009" s="5">
        <v>158.04</v>
      </c>
      <c r="I1009" t="s">
        <v>167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491</v>
      </c>
      <c r="G1010" s="3" t="s">
        <v>193</v>
      </c>
      <c r="H1010" s="5">
        <v>350.47</v>
      </c>
      <c r="I1010" t="s">
        <v>167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491</v>
      </c>
      <c r="G1011" s="3" t="s">
        <v>190</v>
      </c>
      <c r="H1011" s="5">
        <v>141.13</v>
      </c>
      <c r="I1011" t="s">
        <v>167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524.07025500000145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491</v>
      </c>
      <c r="G1012" s="3" t="s">
        <v>190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1773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1531</v>
      </c>
      <c r="O1019" t="s">
        <v>1771</v>
      </c>
      <c r="P1019" t="s">
        <v>444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1531</v>
      </c>
      <c r="O1020" s="196">
        <v>44938</v>
      </c>
      <c r="P1020" t="s">
        <v>442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1531</v>
      </c>
      <c r="O1021" s="196">
        <v>45028</v>
      </c>
      <c r="P1021" t="s">
        <v>442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1531</v>
      </c>
      <c r="O1022" s="196">
        <v>45058</v>
      </c>
      <c r="P1022" t="s">
        <v>442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1531</v>
      </c>
      <c r="O1023" s="196">
        <v>45089</v>
      </c>
      <c r="P1023" t="s">
        <v>444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1531</v>
      </c>
      <c r="O1024" s="196">
        <v>45242</v>
      </c>
      <c r="P1024" t="s">
        <v>444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1531</v>
      </c>
      <c r="O1025" s="196">
        <v>45242</v>
      </c>
      <c r="P1025" t="s">
        <v>444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1531</v>
      </c>
      <c r="O1026" t="s">
        <v>1770</v>
      </c>
      <c r="P1026" t="s">
        <v>442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2848.8602550000014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2944.0702550000015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zoomScaleNormal="100" workbookViewId="0">
      <selection activeCell="C17" sqref="C17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61</v>
      </c>
      <c r="F8" s="227"/>
      <c r="G8" s="227"/>
      <c r="H8" s="227"/>
      <c r="V8" s="17"/>
      <c r="X8" s="23" t="s">
        <v>82</v>
      </c>
      <c r="Y8" s="20">
        <f>IF(B8="PAGADO",0,C13)</f>
        <v>-1747.63</v>
      </c>
      <c r="AA8" s="227" t="s">
        <v>61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1747.63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2185.8000000000002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-1747.63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-2185.8000000000002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1747.63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156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153</v>
      </c>
      <c r="Y24" s="10">
        <v>280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1747.63</v>
      </c>
      <c r="V35" s="17"/>
      <c r="X35" s="15" t="s">
        <v>18</v>
      </c>
      <c r="Y35" s="16">
        <f>SUM(Y16:Y34)</f>
        <v>2185.8000000000002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194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194</v>
      </c>
      <c r="AB53" s="227"/>
      <c r="AC53" s="227"/>
      <c r="AD53" s="2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189</v>
      </c>
      <c r="G55" s="3" t="s">
        <v>163</v>
      </c>
      <c r="H55" s="5">
        <v>180</v>
      </c>
      <c r="N55" s="25">
        <v>44945</v>
      </c>
      <c r="O55" s="3" t="s">
        <v>211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189</v>
      </c>
      <c r="AC55" s="3" t="s">
        <v>164</v>
      </c>
      <c r="AD55" s="5">
        <v>330</v>
      </c>
      <c r="AJ55" s="25">
        <v>44945</v>
      </c>
      <c r="AK55" s="3" t="s">
        <v>222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221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237</v>
      </c>
      <c r="AC56" s="3"/>
      <c r="AD56" s="5">
        <v>100</v>
      </c>
      <c r="AJ56" s="25">
        <v>44951</v>
      </c>
      <c r="AK56" s="3" t="s">
        <v>244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2405.8000000000002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1785.8000000000002</v>
      </c>
      <c r="AA57" s="4">
        <v>44951</v>
      </c>
      <c r="AB57" s="3" t="s">
        <v>243</v>
      </c>
      <c r="AC57" s="3"/>
      <c r="AD57" s="5">
        <v>50</v>
      </c>
      <c r="AJ57" s="25">
        <v>44951</v>
      </c>
      <c r="AK57" s="3" t="s">
        <v>245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-1425.8000000000002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-1305.8000000000002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2185.8000000000002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1425.8000000000002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2405.8000000000002</v>
      </c>
      <c r="D81" t="s">
        <v>22</v>
      </c>
      <c r="E81" t="s">
        <v>21</v>
      </c>
      <c r="V81" s="17"/>
      <c r="X81" s="15" t="s">
        <v>18</v>
      </c>
      <c r="Y81" s="16">
        <f>SUM(Y62:Y80)</f>
        <v>1785.8000000000002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358</v>
      </c>
      <c r="C106" s="20">
        <f>IF(X53="PAGADO",0,Y58)</f>
        <v>0</v>
      </c>
      <c r="E106" s="227" t="s">
        <v>194</v>
      </c>
      <c r="F106" s="227"/>
      <c r="G106" s="227"/>
      <c r="H106" s="227"/>
      <c r="V106" s="17"/>
      <c r="X106" s="23" t="s">
        <v>32</v>
      </c>
      <c r="Y106" s="20">
        <f>IF(B106="PAGADO",0,C111)</f>
        <v>-1415.8000000000002</v>
      </c>
      <c r="AA106" s="227" t="s">
        <v>290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106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285</v>
      </c>
      <c r="AC108" s="3"/>
      <c r="AD108" s="5">
        <v>30</v>
      </c>
      <c r="AJ108" s="25">
        <v>44928</v>
      </c>
      <c r="AK108" s="3" t="s">
        <v>106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258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292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1915.8000000000002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1792.8400000000001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-1415.8000000000002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-1722.8400000000001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>
        <f>IF(Y58&lt;=0,Y58*-1)</f>
        <v>1305.8000000000002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1415.8000000000002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1915.8000000000002</v>
      </c>
      <c r="V127" s="17"/>
      <c r="X127" s="15" t="s">
        <v>18</v>
      </c>
      <c r="Y127" s="16">
        <f>SUM(Y114:Y126)</f>
        <v>1792.8400000000001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6" t="s">
        <v>30</v>
      </c>
      <c r="I140" s="226"/>
      <c r="J140" s="226"/>
      <c r="V140" s="17"/>
      <c r="AA140" s="226" t="s">
        <v>31</v>
      </c>
      <c r="AB140" s="226"/>
      <c r="AC140" s="226"/>
    </row>
    <row r="141" spans="1:43" x14ac:dyDescent="0.25">
      <c r="H141" s="226"/>
      <c r="I141" s="226"/>
      <c r="J141" s="226"/>
      <c r="V141" s="17"/>
      <c r="AA141" s="226"/>
      <c r="AB141" s="226"/>
      <c r="AC141" s="2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-1722.8400000000001</v>
      </c>
      <c r="E145" s="227" t="s">
        <v>194</v>
      </c>
      <c r="F145" s="227"/>
      <c r="G145" s="227"/>
      <c r="H145" s="227"/>
      <c r="V145" s="17"/>
      <c r="X145" s="23" t="s">
        <v>32</v>
      </c>
      <c r="Y145" s="20">
        <f>IF(B145="PAGADO",0,C150)</f>
        <v>-1573.3200000000002</v>
      </c>
      <c r="AA145" s="227" t="s">
        <v>194</v>
      </c>
      <c r="AB145" s="227"/>
      <c r="AC145" s="227"/>
      <c r="AD145" s="227"/>
      <c r="AK145" t="s">
        <v>179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172</v>
      </c>
      <c r="G147" s="3" t="s">
        <v>89</v>
      </c>
      <c r="H147" s="5">
        <v>210</v>
      </c>
      <c r="N147" s="25">
        <v>44973</v>
      </c>
      <c r="O147" s="3" t="s">
        <v>321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184</v>
      </c>
      <c r="AC147" s="3" t="s">
        <v>352</v>
      </c>
      <c r="AD147" s="5">
        <v>220</v>
      </c>
      <c r="AJ147" s="25">
        <v>44974</v>
      </c>
      <c r="AK147" s="3" t="s">
        <v>339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303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357</v>
      </c>
      <c r="AD148" s="5">
        <v>200</v>
      </c>
      <c r="AJ148" s="25">
        <v>44979</v>
      </c>
      <c r="AK148" s="3" t="s">
        <v>106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1823.3200000000002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1973.3200000000002</v>
      </c>
      <c r="AA149" s="4">
        <v>44949</v>
      </c>
      <c r="AB149" s="3" t="s">
        <v>87</v>
      </c>
      <c r="AC149" s="3" t="s">
        <v>357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-1573.3200000000002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-1353.3200000000002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9" t="str">
        <f>IF(Y150&lt;0,"NO PAGAR","COBRAR'")</f>
        <v>NO PAGAR</v>
      </c>
      <c r="Y151" s="2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9" t="str">
        <f>IF(C150&lt;0,"NO PAGAR","COBRAR'")</f>
        <v>NO PAGAR</v>
      </c>
      <c r="C152" s="2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1722.8400000000001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1573.3200000000002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315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1823.3200000000002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1973.3200000000002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6" t="s">
        <v>28</v>
      </c>
      <c r="I189" s="226"/>
      <c r="J189" s="226"/>
      <c r="V189" s="17"/>
      <c r="AC189" s="225"/>
      <c r="AD189" s="225"/>
      <c r="AE189" s="225"/>
    </row>
    <row r="190" spans="8:31" x14ac:dyDescent="0.25">
      <c r="H190" s="226"/>
      <c r="I190" s="226"/>
      <c r="J190" s="226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-1353.3200000000002</v>
      </c>
      <c r="E194" s="227" t="s">
        <v>334</v>
      </c>
      <c r="F194" s="227"/>
      <c r="G194" s="227"/>
      <c r="H194" s="227"/>
      <c r="V194" s="17"/>
      <c r="X194" s="23" t="s">
        <v>32</v>
      </c>
      <c r="Y194" s="20">
        <f>IF(B194="PAGADO",0,C199)</f>
        <v>0</v>
      </c>
      <c r="AA194" s="227" t="s">
        <v>61</v>
      </c>
      <c r="AB194" s="227"/>
      <c r="AC194" s="227"/>
      <c r="AD194" s="2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143</v>
      </c>
      <c r="G196" s="3" t="s">
        <v>86</v>
      </c>
      <c r="H196" s="5">
        <v>170</v>
      </c>
      <c r="N196" s="25">
        <v>44985</v>
      </c>
      <c r="O196" s="3" t="s">
        <v>379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385</v>
      </c>
      <c r="AC196" s="3" t="s">
        <v>386</v>
      </c>
      <c r="AD196" s="5">
        <v>150</v>
      </c>
      <c r="AJ196" s="25">
        <v>44985</v>
      </c>
      <c r="AK196" s="3" t="s">
        <v>230</v>
      </c>
      <c r="AL196" s="3" t="s">
        <v>384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143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387</v>
      </c>
      <c r="AC197" s="3" t="s">
        <v>86</v>
      </c>
      <c r="AD197" s="5">
        <v>150</v>
      </c>
      <c r="AJ197" s="25">
        <v>44987</v>
      </c>
      <c r="AK197" s="3" t="s">
        <v>230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2156.88</v>
      </c>
      <c r="E198" s="4">
        <v>44965</v>
      </c>
      <c r="F198" s="3" t="s">
        <v>372</v>
      </c>
      <c r="G198" s="3" t="s">
        <v>180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2500.7600000000002</v>
      </c>
      <c r="AA198" s="4">
        <v>44963</v>
      </c>
      <c r="AB198" s="3" t="s">
        <v>387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-1086.8800000000001</v>
      </c>
      <c r="E199" s="4">
        <v>44985</v>
      </c>
      <c r="F199" s="3" t="s">
        <v>380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-1640.7600000000002</v>
      </c>
      <c r="AA199" s="4">
        <v>44932</v>
      </c>
      <c r="AB199" s="3" t="s">
        <v>143</v>
      </c>
      <c r="AC199" s="3" t="s">
        <v>145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NO PAGAR</v>
      </c>
      <c r="C200" s="228"/>
      <c r="E200" s="4">
        <v>44985</v>
      </c>
      <c r="F200" s="3" t="s">
        <v>381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143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1353.3200000000002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ADELANTADO</v>
      </c>
      <c r="Y202" s="10">
        <f>IF(C199&lt;=0,C199*-1)</f>
        <v>1086.8800000000001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426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419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456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2156.88</v>
      </c>
      <c r="V221" s="17"/>
      <c r="X221" s="15" t="s">
        <v>18</v>
      </c>
      <c r="Y221" s="16">
        <f>SUM(Y202:Y220)</f>
        <v>2500.7600000000002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6" t="s">
        <v>30</v>
      </c>
      <c r="I234" s="226"/>
      <c r="J234" s="226"/>
      <c r="V234" s="17"/>
      <c r="AA234" s="226" t="s">
        <v>31</v>
      </c>
      <c r="AB234" s="226"/>
      <c r="AC234" s="226"/>
    </row>
    <row r="235" spans="1:43" x14ac:dyDescent="0.25">
      <c r="H235" s="226"/>
      <c r="I235" s="226"/>
      <c r="J235" s="226"/>
      <c r="V235" s="17"/>
      <c r="AA235" s="226"/>
      <c r="AB235" s="226"/>
      <c r="AC235" s="2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-1640.7600000000002</v>
      </c>
      <c r="E239" s="227" t="s">
        <v>194</v>
      </c>
      <c r="F239" s="227"/>
      <c r="G239" s="227"/>
      <c r="H239" s="227"/>
      <c r="V239" s="17"/>
      <c r="X239" s="23" t="s">
        <v>32</v>
      </c>
      <c r="Y239" s="20">
        <f>IF(B239="PAGADO",0,C244)</f>
        <v>-1137.7600000000002</v>
      </c>
      <c r="AA239" s="227" t="s">
        <v>334</v>
      </c>
      <c r="AB239" s="227"/>
      <c r="AC239" s="227"/>
      <c r="AD239" s="2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469</v>
      </c>
      <c r="G241" s="3" t="s">
        <v>306</v>
      </c>
      <c r="H241" s="5">
        <v>300</v>
      </c>
      <c r="N241" s="25">
        <v>45000</v>
      </c>
      <c r="O241" s="3" t="s">
        <v>478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143</v>
      </c>
      <c r="AC241" s="3" t="s">
        <v>137</v>
      </c>
      <c r="AD241" s="5">
        <v>190</v>
      </c>
      <c r="AJ241" s="25">
        <v>45005</v>
      </c>
      <c r="AK241" s="3" t="s">
        <v>510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517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1900.7600000000002</v>
      </c>
      <c r="E243" s="4">
        <v>44983</v>
      </c>
      <c r="F243" s="3" t="s">
        <v>87</v>
      </c>
      <c r="G243" s="3" t="s">
        <v>482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2383.7600000000002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-1137.7600000000002</v>
      </c>
      <c r="E244" s="4">
        <v>45000</v>
      </c>
      <c r="F244" s="3" t="s">
        <v>485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-1843.7600000000002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489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9" t="str">
        <f>IF(Y244&lt;0,"NO PAGAR","COBRAR'")</f>
        <v>NO PAGAR</v>
      </c>
      <c r="Y245" s="2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9" t="str">
        <f>IF(C244&lt;0,"NO PAGAR","COBRAR'")</f>
        <v>NO PAGAR</v>
      </c>
      <c r="C246" s="2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1640.7600000000002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1137.7600000000002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500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530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1900.7600000000002</v>
      </c>
      <c r="D267" t="s">
        <v>22</v>
      </c>
      <c r="E267" t="s">
        <v>21</v>
      </c>
      <c r="V267" s="17"/>
      <c r="X267" s="15" t="s">
        <v>18</v>
      </c>
      <c r="Y267" s="16">
        <f>SUM(Y248:Y266)</f>
        <v>2383.7600000000002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6" t="s">
        <v>28</v>
      </c>
      <c r="I281" s="226"/>
      <c r="J281" s="226"/>
      <c r="V281" s="17"/>
      <c r="AC281" s="225"/>
      <c r="AD281" s="225"/>
      <c r="AE281" s="225"/>
    </row>
    <row r="282" spans="2:41" x14ac:dyDescent="0.25">
      <c r="H282" s="226"/>
      <c r="I282" s="226"/>
      <c r="J282" s="226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-1843.7600000000002</v>
      </c>
      <c r="E286" s="227" t="s">
        <v>334</v>
      </c>
      <c r="F286" s="227"/>
      <c r="G286" s="227"/>
      <c r="H286" s="227"/>
      <c r="V286" s="17"/>
      <c r="X286" s="23" t="s">
        <v>32</v>
      </c>
      <c r="Y286" s="20">
        <f>IF(B286="PAGADO",0,C291)</f>
        <v>-1380.8600000000001</v>
      </c>
      <c r="AA286" s="227" t="s">
        <v>334</v>
      </c>
      <c r="AB286" s="227"/>
      <c r="AC286" s="227"/>
      <c r="AD286" s="2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559</v>
      </c>
      <c r="G288" s="3"/>
      <c r="H288" s="5">
        <v>100</v>
      </c>
      <c r="N288" s="25">
        <v>45013</v>
      </c>
      <c r="O288" s="3" t="s">
        <v>541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486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561</v>
      </c>
      <c r="G289" s="3"/>
      <c r="H289" s="5">
        <v>50</v>
      </c>
      <c r="N289" s="25">
        <v>45014</v>
      </c>
      <c r="O289" s="3" t="s">
        <v>551</v>
      </c>
      <c r="P289" s="3"/>
      <c r="Q289" s="3" t="s">
        <v>552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595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2200.86</v>
      </c>
      <c r="E290" s="4">
        <v>45002</v>
      </c>
      <c r="F290" s="3" t="s">
        <v>564</v>
      </c>
      <c r="G290" s="3" t="s">
        <v>86</v>
      </c>
      <c r="H290" s="5">
        <v>120</v>
      </c>
      <c r="N290" s="25">
        <v>45022</v>
      </c>
      <c r="O290" s="3" t="s">
        <v>576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2305.11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-1380.8600000000001</v>
      </c>
      <c r="E291" s="4">
        <v>45006</v>
      </c>
      <c r="F291" s="3" t="s">
        <v>87</v>
      </c>
      <c r="G291" s="3" t="s">
        <v>572</v>
      </c>
      <c r="H291" s="5">
        <v>200</v>
      </c>
      <c r="N291" s="25">
        <v>44991</v>
      </c>
      <c r="O291" s="3" t="s">
        <v>587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-2305.11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1843.7600000000002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1380.8600000000001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1009</v>
      </c>
      <c r="N299" s="3"/>
      <c r="O299" s="3"/>
      <c r="P299" s="3"/>
      <c r="Q299" s="3"/>
      <c r="R299" s="18"/>
      <c r="S299" s="3"/>
      <c r="V299" s="17"/>
      <c r="X299" s="11" t="s">
        <v>598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545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2200.86</v>
      </c>
      <c r="V313" s="17"/>
      <c r="X313" s="15" t="s">
        <v>18</v>
      </c>
      <c r="Y313" s="16">
        <f>SUM(Y294:Y312)</f>
        <v>2305.11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6" t="s">
        <v>30</v>
      </c>
      <c r="I326" s="226"/>
      <c r="J326" s="226"/>
      <c r="V326" s="17"/>
      <c r="AA326" s="226" t="s">
        <v>31</v>
      </c>
      <c r="AB326" s="226"/>
      <c r="AC326" s="226"/>
    </row>
    <row r="327" spans="1:43" x14ac:dyDescent="0.25">
      <c r="H327" s="226"/>
      <c r="I327" s="226"/>
      <c r="J327" s="226"/>
      <c r="V327" s="17"/>
      <c r="AA327" s="226"/>
      <c r="AB327" s="226"/>
      <c r="AC327" s="2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-2305.11</v>
      </c>
      <c r="E331" s="227" t="s">
        <v>334</v>
      </c>
      <c r="F331" s="227"/>
      <c r="G331" s="227"/>
      <c r="H331" s="227"/>
      <c r="V331" s="17"/>
      <c r="X331" s="23" t="s">
        <v>32</v>
      </c>
      <c r="Y331" s="20">
        <f>IF(B1076="PAGADO",0,C336)</f>
        <v>-1544.1800000000003</v>
      </c>
      <c r="AA331" s="227" t="s">
        <v>61</v>
      </c>
      <c r="AB331" s="227"/>
      <c r="AC331" s="227"/>
      <c r="AD331" s="2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469</v>
      </c>
      <c r="G333" s="3" t="s">
        <v>306</v>
      </c>
      <c r="H333" s="5">
        <v>310</v>
      </c>
      <c r="N333" s="25">
        <v>45030</v>
      </c>
      <c r="O333" s="3" t="s">
        <v>551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143</v>
      </c>
      <c r="AC333" s="3" t="s">
        <v>144</v>
      </c>
      <c r="AD333" s="5">
        <v>170</v>
      </c>
      <c r="AJ333" s="25">
        <v>45040</v>
      </c>
      <c r="AK333" s="3" t="s">
        <v>486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469</v>
      </c>
      <c r="G334" s="3" t="s">
        <v>145</v>
      </c>
      <c r="H334" s="5">
        <v>140</v>
      </c>
      <c r="N334" s="25">
        <v>45033</v>
      </c>
      <c r="O334" s="3" t="s">
        <v>551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673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3624.1800000000003</v>
      </c>
      <c r="E335" s="4">
        <v>45008</v>
      </c>
      <c r="F335" s="3" t="s">
        <v>469</v>
      </c>
      <c r="G335" s="3" t="s">
        <v>104</v>
      </c>
      <c r="H335" s="5">
        <v>285</v>
      </c>
      <c r="N335" s="25">
        <v>45035</v>
      </c>
      <c r="O335" s="3" t="s">
        <v>630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2109.25</v>
      </c>
      <c r="AA335" s="4"/>
      <c r="AB335" s="3"/>
      <c r="AC335" s="3"/>
      <c r="AD335" s="5"/>
      <c r="AJ335" s="25">
        <v>45043</v>
      </c>
      <c r="AK335" s="3" t="s">
        <v>677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-1544.1800000000003</v>
      </c>
      <c r="E336" s="4">
        <v>45011</v>
      </c>
      <c r="F336" s="3" t="s">
        <v>469</v>
      </c>
      <c r="G336" s="3" t="s">
        <v>609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-1939.25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469</v>
      </c>
      <c r="G337" s="3" t="s">
        <v>95</v>
      </c>
      <c r="H337" s="5">
        <v>285</v>
      </c>
      <c r="N337" s="3"/>
      <c r="O337" s="3"/>
      <c r="P337" s="3"/>
      <c r="Q337" s="3"/>
      <c r="R337" s="18"/>
      <c r="S337" s="3"/>
      <c r="V337" s="17"/>
      <c r="X337" s="229" t="str">
        <f>IF(Y336&lt;0,"NO PAGAR","COBRAR'")</f>
        <v>NO PAGAR</v>
      </c>
      <c r="Y337" s="2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9" t="str">
        <f>IF(C336&lt;0,"NO PAGAR","COBRAR'")</f>
        <v>NO PAGAR</v>
      </c>
      <c r="C338" s="229"/>
      <c r="E338" s="4">
        <v>44967</v>
      </c>
      <c r="F338" s="3" t="s">
        <v>143</v>
      </c>
      <c r="G338" s="3" t="s">
        <v>620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143</v>
      </c>
      <c r="G339" s="3" t="s">
        <v>145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2305.11</v>
      </c>
      <c r="E340" s="4">
        <v>45000</v>
      </c>
      <c r="F340" s="3" t="s">
        <v>631</v>
      </c>
      <c r="G340" s="3" t="s">
        <v>549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1544.1800000000003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172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642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645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668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2109.25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3624.1800000000003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6" t="s">
        <v>28</v>
      </c>
      <c r="I374" s="226"/>
      <c r="J374" s="226"/>
      <c r="V374" s="17"/>
    </row>
    <row r="375" spans="2:41" x14ac:dyDescent="0.25">
      <c r="H375" s="226"/>
      <c r="I375" s="226"/>
      <c r="J375" s="226"/>
      <c r="V375" s="17"/>
    </row>
    <row r="376" spans="2:41" x14ac:dyDescent="0.25">
      <c r="V376" s="17"/>
      <c r="X376" s="239" t="s">
        <v>64</v>
      </c>
      <c r="AB376" s="233" t="s">
        <v>29</v>
      </c>
      <c r="AC376" s="233"/>
      <c r="AD376" s="233"/>
    </row>
    <row r="377" spans="2:41" x14ac:dyDescent="0.25">
      <c r="V377" s="17"/>
      <c r="X377" s="239"/>
      <c r="AB377" s="233"/>
      <c r="AC377" s="233"/>
      <c r="AD377" s="233"/>
    </row>
    <row r="378" spans="2:41" ht="23.25" x14ac:dyDescent="0.35">
      <c r="B378" s="22" t="s">
        <v>64</v>
      </c>
      <c r="V378" s="17"/>
      <c r="X378" s="239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-1939.25</v>
      </c>
      <c r="E379" s="227" t="s">
        <v>334</v>
      </c>
      <c r="F379" s="227"/>
      <c r="G379" s="227"/>
      <c r="H379" s="227"/>
      <c r="V379" s="17"/>
      <c r="X379" s="23" t="s">
        <v>32</v>
      </c>
      <c r="Y379" s="20">
        <f>IF(B379="PAGADO",0,C384)</f>
        <v>-1974.5900000000001</v>
      </c>
      <c r="AA379" s="227" t="s">
        <v>61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406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706</v>
      </c>
      <c r="AC381" s="3"/>
      <c r="AD381" s="5">
        <v>33</v>
      </c>
      <c r="AJ381" s="25">
        <v>45056</v>
      </c>
      <c r="AK381" s="3" t="s">
        <v>722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720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2854.25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2667</v>
      </c>
      <c r="AA383" s="4">
        <v>45056</v>
      </c>
      <c r="AB383" s="3" t="s">
        <v>721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-1974.5900000000001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-2494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687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688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1939.25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1974.5900000000001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736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525</v>
      </c>
      <c r="AJ399" s="109">
        <v>373586</v>
      </c>
      <c r="AK399" s="108" t="s">
        <v>441</v>
      </c>
      <c r="AL399" s="110">
        <v>45035</v>
      </c>
      <c r="AM399" s="108">
        <v>2300248628</v>
      </c>
      <c r="AN399" s="108" t="s">
        <v>450</v>
      </c>
      <c r="AO399" s="108" t="s">
        <v>449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2854.25</v>
      </c>
      <c r="V400" s="17"/>
      <c r="X400" s="15" t="s">
        <v>18</v>
      </c>
      <c r="Y400" s="16">
        <f>SUM(Y387:Y399)</f>
        <v>2667</v>
      </c>
      <c r="AB400" s="1" t="s">
        <v>19</v>
      </c>
      <c r="AI400" s="111" t="s">
        <v>443</v>
      </c>
      <c r="AJ400" s="112">
        <v>24632</v>
      </c>
      <c r="AK400" s="111" t="s">
        <v>441</v>
      </c>
      <c r="AL400" s="113">
        <v>45043</v>
      </c>
      <c r="AM400" s="111">
        <v>1726019084</v>
      </c>
      <c r="AN400" s="111" t="s">
        <v>719</v>
      </c>
      <c r="AO400" s="111" t="s">
        <v>449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6" t="s">
        <v>30</v>
      </c>
      <c r="I413" s="226"/>
      <c r="J413" s="226"/>
      <c r="V413" s="17"/>
      <c r="AA413" s="226" t="s">
        <v>31</v>
      </c>
      <c r="AB413" s="226"/>
      <c r="AC413" s="226"/>
    </row>
    <row r="414" spans="1:44" x14ac:dyDescent="0.25">
      <c r="H414" s="226"/>
      <c r="I414" s="226"/>
      <c r="J414" s="226"/>
      <c r="V414" s="17"/>
      <c r="AA414" s="226"/>
      <c r="AB414" s="226"/>
      <c r="AC414" s="2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-1974.5900000000001</v>
      </c>
      <c r="E418" s="227" t="s">
        <v>334</v>
      </c>
      <c r="F418" s="227"/>
      <c r="G418" s="227"/>
      <c r="H418" s="227"/>
      <c r="V418" s="17"/>
      <c r="X418" s="23" t="s">
        <v>32</v>
      </c>
      <c r="Y418" s="20">
        <f>IF(B1169="PAGADO",0,C423)</f>
        <v>-2067.4</v>
      </c>
      <c r="AA418" s="227" t="s">
        <v>816</v>
      </c>
      <c r="AB418" s="227"/>
      <c r="AC418" s="227"/>
      <c r="AD418" s="22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756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825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771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830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2727.4</v>
      </c>
      <c r="E422" s="4">
        <v>45021</v>
      </c>
      <c r="F422" s="3" t="s">
        <v>617</v>
      </c>
      <c r="G422" s="3" t="s">
        <v>763</v>
      </c>
      <c r="H422" s="5">
        <v>360</v>
      </c>
      <c r="N422" s="25">
        <v>45063</v>
      </c>
      <c r="O422" s="3" t="s">
        <v>780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2732.6400000000003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486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-2067.4</v>
      </c>
      <c r="E423" s="4"/>
      <c r="F423" s="3"/>
      <c r="G423" s="3"/>
      <c r="H423" s="5"/>
      <c r="N423" s="3"/>
      <c r="O423" s="3" t="s">
        <v>784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-1242.6400000000003</v>
      </c>
      <c r="AA423" s="4">
        <v>45035</v>
      </c>
      <c r="AB423" s="3" t="s">
        <v>184</v>
      </c>
      <c r="AC423" s="3" t="s">
        <v>350</v>
      </c>
      <c r="AD423" s="5">
        <v>580</v>
      </c>
      <c r="AJ423" s="4">
        <v>45070</v>
      </c>
      <c r="AK423" s="3" t="s">
        <v>289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9" t="str">
        <f>IF(Y423&lt;0,"NO PAGAR","COBRAR'")</f>
        <v>NO PAGAR</v>
      </c>
      <c r="Y424" s="229"/>
      <c r="AA424" s="4">
        <v>45037</v>
      </c>
      <c r="AB424" s="3" t="s">
        <v>184</v>
      </c>
      <c r="AC424" s="3" t="s">
        <v>710</v>
      </c>
      <c r="AD424" s="5">
        <v>200</v>
      </c>
      <c r="AJ424" s="25">
        <v>45086</v>
      </c>
      <c r="AK424" s="3" t="s">
        <v>892</v>
      </c>
      <c r="AL424" s="3"/>
      <c r="AM424" s="3"/>
      <c r="AN424" s="18">
        <v>20</v>
      </c>
      <c r="AO424" s="3"/>
    </row>
    <row r="425" spans="2:41" ht="23.25" x14ac:dyDescent="0.35">
      <c r="B425" s="229" t="str">
        <f>IF(C423&lt;0,"NO PAGAR","COBRAR'")</f>
        <v>NO PAGAR</v>
      </c>
      <c r="C425" s="2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570</v>
      </c>
      <c r="AC425" s="3" t="s">
        <v>835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2494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2067.4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803</v>
      </c>
      <c r="AK431" s="117" t="s">
        <v>441</v>
      </c>
      <c r="AL431" s="117" t="s">
        <v>449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805</v>
      </c>
      <c r="AK432" s="117" t="s">
        <v>441</v>
      </c>
      <c r="AL432" s="117" t="s">
        <v>449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813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2727.4</v>
      </c>
      <c r="D440" t="s">
        <v>22</v>
      </c>
      <c r="E440" t="s">
        <v>21</v>
      </c>
      <c r="V440" s="17"/>
      <c r="X440" s="15" t="s">
        <v>18</v>
      </c>
      <c r="Y440" s="16">
        <f>SUM(Y427:Y439)</f>
        <v>2732.6400000000003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6" t="s">
        <v>28</v>
      </c>
      <c r="I459" s="226"/>
      <c r="J459" s="226"/>
      <c r="N459" s="25">
        <v>45071</v>
      </c>
      <c r="O459" s="3" t="s">
        <v>486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289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6"/>
      <c r="I460" s="226"/>
      <c r="J460" s="226"/>
      <c r="N460" s="25">
        <v>45078</v>
      </c>
      <c r="O460" s="3" t="s">
        <v>486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860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-1242.6400000000003</v>
      </c>
      <c r="E464" s="227" t="s">
        <v>334</v>
      </c>
      <c r="F464" s="227"/>
      <c r="G464" s="227"/>
      <c r="H464" s="22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-2191.3000000000002</v>
      </c>
      <c r="AA464" s="227" t="s">
        <v>194</v>
      </c>
      <c r="AB464" s="227"/>
      <c r="AC464" s="227"/>
      <c r="AD464" s="22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843</v>
      </c>
      <c r="G466" s="3" t="s">
        <v>844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857</v>
      </c>
      <c r="AC467" s="3" t="s">
        <v>219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2361.3000000000002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2700.8700000000003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-2191.3000000000002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-2165.8700000000003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1242.6400000000003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2191.3000000000002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866</v>
      </c>
      <c r="AK476" s="129" t="s">
        <v>867</v>
      </c>
      <c r="AL476" s="129" t="s">
        <v>868</v>
      </c>
      <c r="AM476" s="129" t="s">
        <v>869</v>
      </c>
      <c r="AN476" s="129" t="s">
        <v>870</v>
      </c>
      <c r="AO476" s="129" t="s">
        <v>871</v>
      </c>
      <c r="AP476" s="129" t="s">
        <v>872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441</v>
      </c>
      <c r="AK477" s="126">
        <v>45072.533622690004</v>
      </c>
      <c r="AL477" s="125" t="s">
        <v>449</v>
      </c>
      <c r="AM477" s="127">
        <v>79.998999999999995</v>
      </c>
      <c r="AN477" s="132">
        <v>140</v>
      </c>
      <c r="AO477" s="127">
        <v>308940</v>
      </c>
      <c r="AP477" s="128" t="s">
        <v>886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839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887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2361.3000000000002</v>
      </c>
      <c r="V485" s="17"/>
      <c r="X485" s="15" t="s">
        <v>18</v>
      </c>
      <c r="Y485" s="16">
        <f>SUM(Y472:Y484)</f>
        <v>2700.8700000000003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6" t="s">
        <v>30</v>
      </c>
      <c r="I498" s="226"/>
      <c r="J498" s="226"/>
      <c r="V498" s="17"/>
      <c r="AA498" s="226" t="s">
        <v>31</v>
      </c>
      <c r="AB498" s="226"/>
      <c r="AC498" s="226"/>
    </row>
    <row r="499" spans="2:41" x14ac:dyDescent="0.25">
      <c r="H499" s="226"/>
      <c r="I499" s="226"/>
      <c r="J499" s="226"/>
      <c r="V499" s="17"/>
      <c r="AA499" s="226"/>
      <c r="AB499" s="226"/>
      <c r="AC499" s="22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-2165.8700000000003</v>
      </c>
      <c r="E503" s="227" t="s">
        <v>194</v>
      </c>
      <c r="F503" s="227"/>
      <c r="G503" s="227"/>
      <c r="H503" s="227"/>
      <c r="V503" s="17"/>
      <c r="X503" s="23" t="s">
        <v>32</v>
      </c>
      <c r="Y503" s="20">
        <f>IF(B1266="PAGADO",0,C508)</f>
        <v>-1324.5300000000002</v>
      </c>
      <c r="AA503" s="227" t="s">
        <v>334</v>
      </c>
      <c r="AB503" s="227"/>
      <c r="AC503" s="227"/>
      <c r="AD503" s="22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905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486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135</v>
      </c>
      <c r="H506" s="5">
        <v>150</v>
      </c>
      <c r="N506" s="25">
        <v>45060</v>
      </c>
      <c r="O506" s="3" t="s">
        <v>935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953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2359.5300000000002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2760.2000000000003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175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-1324.5300000000002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-1590.2000000000003</v>
      </c>
      <c r="AA508" s="4">
        <v>45043</v>
      </c>
      <c r="AB508" s="3" t="s">
        <v>143</v>
      </c>
      <c r="AC508" s="3" t="s">
        <v>89</v>
      </c>
      <c r="AD508" s="5">
        <v>170</v>
      </c>
      <c r="AJ508" s="25">
        <v>45106</v>
      </c>
      <c r="AK508" s="3" t="s">
        <v>175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304</v>
      </c>
      <c r="G509" s="3" t="s">
        <v>104</v>
      </c>
      <c r="H509" s="5">
        <v>285</v>
      </c>
      <c r="N509" s="3"/>
      <c r="O509" s="3"/>
      <c r="P509" s="3"/>
      <c r="Q509" s="3"/>
      <c r="R509" s="18"/>
      <c r="S509" s="3"/>
      <c r="V509" s="17"/>
      <c r="X509" s="229" t="str">
        <f>IF(Y508&lt;0,"NO PAGAR","COBRAR'")</f>
        <v>NO PAGAR</v>
      </c>
      <c r="Y509" s="22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9" t="str">
        <f>IF(C508&lt;0,"NO PAGAR","COBRAR'")</f>
        <v>NO PAGAR</v>
      </c>
      <c r="C510" s="22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973</v>
      </c>
      <c r="AC511" s="3" t="s">
        <v>974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2165.8700000000003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1324.5300000000002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931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949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441</v>
      </c>
      <c r="AL523" s="151" t="s">
        <v>948</v>
      </c>
      <c r="AM523" s="151" t="s">
        <v>449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2359.5300000000002</v>
      </c>
      <c r="D526" t="s">
        <v>22</v>
      </c>
      <c r="E526" t="s">
        <v>21</v>
      </c>
      <c r="V526" s="17"/>
      <c r="X526" s="15" t="s">
        <v>18</v>
      </c>
      <c r="Y526" s="16">
        <f>SUM(Y512:Y525)</f>
        <v>2760.2000000000003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-1590.2000000000003</v>
      </c>
      <c r="E550" s="227" t="s">
        <v>334</v>
      </c>
      <c r="F550" s="227"/>
      <c r="G550" s="227"/>
      <c r="H550" s="227"/>
      <c r="V550" s="17"/>
      <c r="X550" s="23" t="s">
        <v>32</v>
      </c>
      <c r="Y550" s="20">
        <f>IF(B550="PAGADO",0,C555)</f>
        <v>-1226.8900000000003</v>
      </c>
      <c r="AA550" s="227" t="s">
        <v>194</v>
      </c>
      <c r="AB550" s="227"/>
      <c r="AC550" s="227"/>
      <c r="AD550" s="22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570</v>
      </c>
      <c r="G552" s="3" t="s">
        <v>549</v>
      </c>
      <c r="H552" s="5">
        <v>210</v>
      </c>
      <c r="N552" s="25">
        <v>45107</v>
      </c>
      <c r="O552" s="3" t="s">
        <v>486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406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990</v>
      </c>
      <c r="G553" s="3" t="s">
        <v>856</v>
      </c>
      <c r="H553" s="5">
        <v>160</v>
      </c>
      <c r="N553" s="25">
        <v>45108</v>
      </c>
      <c r="O553" s="3" t="s">
        <v>980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406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2496.8900000000003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1014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1551.8900000000003</v>
      </c>
      <c r="AA554" s="4"/>
      <c r="AB554" s="3"/>
      <c r="AC554" s="3"/>
      <c r="AD554" s="5"/>
      <c r="AJ554" s="25">
        <v>45119</v>
      </c>
      <c r="AK554" s="3" t="s">
        <v>406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-1226.8900000000003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334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-1351.8900000000003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1590.2000000000003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1226.8900000000003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1003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999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949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441</v>
      </c>
      <c r="P569" s="151" t="s">
        <v>449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441</v>
      </c>
      <c r="P570" s="151" t="s">
        <v>449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2496.8900000000003</v>
      </c>
      <c r="Q571" s="166">
        <f>SUM(Q569:Q570)</f>
        <v>196.05</v>
      </c>
      <c r="V571" s="17"/>
      <c r="X571" s="15" t="s">
        <v>18</v>
      </c>
      <c r="Y571" s="16">
        <f>SUM(Y558:Y570)</f>
        <v>1551.8900000000003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6" t="s">
        <v>30</v>
      </c>
      <c r="I584" s="226"/>
      <c r="J584" s="226"/>
      <c r="V584" s="17"/>
      <c r="AA584" s="226" t="s">
        <v>31</v>
      </c>
      <c r="AB584" s="226"/>
      <c r="AC584" s="226"/>
    </row>
    <row r="585" spans="1:43" x14ac:dyDescent="0.25">
      <c r="H585" s="226"/>
      <c r="I585" s="226"/>
      <c r="J585" s="226"/>
      <c r="V585" s="17"/>
      <c r="AA585" s="226"/>
      <c r="AB585" s="226"/>
      <c r="AC585" s="22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-1351.8900000000003</v>
      </c>
      <c r="E589" s="227" t="s">
        <v>194</v>
      </c>
      <c r="F589" s="227"/>
      <c r="G589" s="227"/>
      <c r="H589" s="227"/>
      <c r="V589" s="17"/>
      <c r="X589" s="23" t="s">
        <v>32</v>
      </c>
      <c r="Y589" s="20">
        <f>IF(B1365="PAGADO",0,C594)</f>
        <v>-1181.9200000000005</v>
      </c>
      <c r="AA589" s="227" t="s">
        <v>334</v>
      </c>
      <c r="AB589" s="227"/>
      <c r="AC589" s="227"/>
      <c r="AD589" s="22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132</v>
      </c>
      <c r="G591" s="3" t="s">
        <v>149</v>
      </c>
      <c r="H591" s="5">
        <v>380</v>
      </c>
      <c r="N591" s="25">
        <v>45124</v>
      </c>
      <c r="O591" s="3" t="s">
        <v>486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406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132</v>
      </c>
      <c r="G592" s="3" t="s">
        <v>137</v>
      </c>
      <c r="H592" s="5">
        <v>190</v>
      </c>
      <c r="N592" s="25">
        <v>45126</v>
      </c>
      <c r="O592" s="3" t="s">
        <v>1046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1054</v>
      </c>
      <c r="AL592" s="3" t="s">
        <v>1055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2361.9200000000005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1045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2297.9200000000005</v>
      </c>
      <c r="AA593" s="4"/>
      <c r="AB593" s="3"/>
      <c r="AC593" s="3"/>
      <c r="AD593" s="5"/>
      <c r="AJ593" s="25">
        <v>45131</v>
      </c>
      <c r="AK593" s="3" t="s">
        <v>1058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-1181.9200000000005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-2297.9200000000005</v>
      </c>
      <c r="AA594" s="4"/>
      <c r="AB594" s="3"/>
      <c r="AC594" s="3"/>
      <c r="AD594" s="5"/>
      <c r="AJ594" s="3"/>
      <c r="AK594" s="3" t="s">
        <v>1059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172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9" t="str">
        <f>IF(Y594&lt;0,"NO PAGAR","COBRAR'")</f>
        <v>NO PAGAR</v>
      </c>
      <c r="Y595" s="229"/>
      <c r="AA595" s="4"/>
      <c r="AB595" s="3"/>
      <c r="AC595" s="3"/>
      <c r="AD595" s="5"/>
      <c r="AJ595" s="3"/>
      <c r="AK595" s="3" t="s">
        <v>1060</v>
      </c>
      <c r="AL595" s="3"/>
      <c r="AM595" s="3"/>
      <c r="AN595" s="18">
        <v>16</v>
      </c>
      <c r="AO595" s="3"/>
    </row>
    <row r="596" spans="2:41" ht="23.25" x14ac:dyDescent="0.35">
      <c r="B596" s="229" t="str">
        <f>IF(C594&lt;0,"NO PAGAR","COBRAR'")</f>
        <v>NO PAGAR</v>
      </c>
      <c r="C596" s="22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1061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1063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1351.8900000000003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1181.9200000000005</v>
      </c>
      <c r="AA598" s="4"/>
      <c r="AB598" s="3"/>
      <c r="AC598" s="3"/>
      <c r="AD598" s="5"/>
      <c r="AJ598" s="25">
        <v>45134</v>
      </c>
      <c r="AK598" s="3" t="s">
        <v>106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1048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1047</v>
      </c>
      <c r="O609" s="169">
        <v>0.69341435185185185</v>
      </c>
      <c r="P609">
        <v>20230707</v>
      </c>
      <c r="Q609" t="s">
        <v>441</v>
      </c>
      <c r="R609" t="s">
        <v>948</v>
      </c>
      <c r="S609" t="s">
        <v>449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2361.9200000000005</v>
      </c>
      <c r="D611" t="s">
        <v>22</v>
      </c>
      <c r="E611" t="s">
        <v>21</v>
      </c>
      <c r="V611" s="17"/>
      <c r="X611" s="15" t="s">
        <v>18</v>
      </c>
      <c r="Y611" s="16">
        <f>SUM(Y598:Y610)</f>
        <v>2297.9200000000005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6" t="s">
        <v>28</v>
      </c>
      <c r="I626" s="226"/>
      <c r="J626" s="226"/>
      <c r="V626" s="17"/>
      <c r="AC626" s="225"/>
      <c r="AD626" s="225"/>
      <c r="AE626" s="225"/>
    </row>
    <row r="627" spans="2:41" x14ac:dyDescent="0.25">
      <c r="H627" s="226"/>
      <c r="I627" s="226"/>
      <c r="J627" s="226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-2297.9200000000005</v>
      </c>
      <c r="E631" s="227" t="s">
        <v>194</v>
      </c>
      <c r="F631" s="227"/>
      <c r="G631" s="227"/>
      <c r="H631" s="227"/>
      <c r="V631" s="17"/>
      <c r="X631" s="23" t="s">
        <v>32</v>
      </c>
      <c r="Y631" s="20">
        <f>IF(B631="PAGADO",0,C636)</f>
        <v>-1562.2100000000005</v>
      </c>
      <c r="AA631" s="227" t="s">
        <v>194</v>
      </c>
      <c r="AB631" s="227"/>
      <c r="AC631" s="227"/>
      <c r="AD631" s="22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263</v>
      </c>
      <c r="G633" s="3" t="s">
        <v>631</v>
      </c>
      <c r="H633" s="5">
        <v>160</v>
      </c>
      <c r="N633" s="25">
        <v>45135</v>
      </c>
      <c r="O633" s="3" t="s">
        <v>106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106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106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1151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2924.2100000000005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1102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2441.3000000000006</v>
      </c>
      <c r="AA635" s="4"/>
      <c r="AB635" s="3"/>
      <c r="AC635" s="3"/>
      <c r="AD635" s="5"/>
      <c r="AJ635" s="25">
        <v>45146</v>
      </c>
      <c r="AK635" s="3" t="s">
        <v>1155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-1562.2100000000005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1104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-2441.3000000000006</v>
      </c>
      <c r="AA636" s="4"/>
      <c r="AB636" s="3"/>
      <c r="AC636" s="3"/>
      <c r="AD636" s="5"/>
      <c r="AJ636" s="25">
        <v>45147</v>
      </c>
      <c r="AK636" s="3" t="s">
        <v>486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132</v>
      </c>
      <c r="G637" s="3" t="s">
        <v>149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1080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2297.9200000000005</v>
      </c>
      <c r="E639" s="4">
        <v>45140</v>
      </c>
      <c r="F639" s="3" t="s">
        <v>1082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1562.2100000000005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1084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1101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441</v>
      </c>
      <c r="O650" s="126">
        <v>45129.784942129998</v>
      </c>
      <c r="P650" s="125" t="s">
        <v>449</v>
      </c>
      <c r="Q650" s="127">
        <v>67.864000000000004</v>
      </c>
      <c r="R650" s="127">
        <v>118.76</v>
      </c>
      <c r="S650" s="128" t="s">
        <v>1097</v>
      </c>
      <c r="V650" s="17"/>
      <c r="X650" s="12"/>
      <c r="Y650" s="10"/>
    </row>
    <row r="651" spans="2:41" x14ac:dyDescent="0.25">
      <c r="B651" s="12"/>
      <c r="C651" s="10"/>
      <c r="N651" s="125" t="s">
        <v>441</v>
      </c>
      <c r="O651" s="126">
        <v>45132.936400459999</v>
      </c>
      <c r="P651" s="125" t="s">
        <v>449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441</v>
      </c>
      <c r="O652" s="126">
        <v>45135.576215280002</v>
      </c>
      <c r="P652" s="125" t="s">
        <v>449</v>
      </c>
      <c r="Q652" s="127">
        <v>68.578000000000003</v>
      </c>
      <c r="R652" s="127">
        <v>120.01</v>
      </c>
      <c r="S652" s="128" t="s">
        <v>1096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2924.2100000000005</v>
      </c>
      <c r="V658" s="17"/>
      <c r="X658" s="15" t="s">
        <v>18</v>
      </c>
      <c r="Y658" s="16">
        <f>SUM(Y639:Y657)</f>
        <v>2441.3000000000006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6" t="s">
        <v>30</v>
      </c>
      <c r="I671" s="226"/>
      <c r="J671" s="226"/>
      <c r="V671" s="17"/>
      <c r="AA671" s="226" t="s">
        <v>31</v>
      </c>
      <c r="AB671" s="226"/>
      <c r="AC671" s="226"/>
    </row>
    <row r="672" spans="1:43" x14ac:dyDescent="0.25">
      <c r="H672" s="226"/>
      <c r="I672" s="226"/>
      <c r="J672" s="226"/>
      <c r="V672" s="17"/>
      <c r="AA672" s="226"/>
      <c r="AB672" s="226"/>
      <c r="AC672" s="22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-2441.3000000000006</v>
      </c>
      <c r="E676" s="227" t="s">
        <v>194</v>
      </c>
      <c r="F676" s="227"/>
      <c r="G676" s="227"/>
      <c r="H676" s="227"/>
      <c r="V676" s="17"/>
      <c r="X676" s="23" t="s">
        <v>32</v>
      </c>
      <c r="Y676" s="20">
        <f>IF(B1458="PAGADO",0,C681)</f>
        <v>-1961.3000000000006</v>
      </c>
      <c r="AA676" s="227" t="s">
        <v>194</v>
      </c>
      <c r="AB676" s="227"/>
      <c r="AC676" s="227"/>
      <c r="AD676" s="22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143</v>
      </c>
      <c r="G678" s="3" t="s">
        <v>146</v>
      </c>
      <c r="H678" s="5">
        <v>190</v>
      </c>
      <c r="N678" s="25">
        <v>45156</v>
      </c>
      <c r="O678" s="3" t="s">
        <v>406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491</v>
      </c>
      <c r="AC678" s="3" t="s">
        <v>1217</v>
      </c>
      <c r="AD678" s="5">
        <v>160</v>
      </c>
      <c r="AJ678" s="25">
        <v>45159</v>
      </c>
      <c r="AK678" s="3" t="s">
        <v>406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1186</v>
      </c>
      <c r="G679" s="3" t="s">
        <v>1184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106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2636.3000000000006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2554.3200000000006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-1961.3000000000006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-2394.3200000000006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9" t="str">
        <f>IF(Y681&lt;0,"NO PAGAR","COBRAR'")</f>
        <v>NO PAGAR</v>
      </c>
      <c r="Y682" s="22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9" t="str">
        <f>IF(C681&lt;0,"NO PAGAR","COBRAR'")</f>
        <v>NO PAGAR</v>
      </c>
      <c r="C683" s="22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2441.3000000000006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1961.3000000000006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1241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441</v>
      </c>
      <c r="AM695" s="180" t="s">
        <v>449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441</v>
      </c>
      <c r="AM696" s="180" t="s">
        <v>449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2636.3000000000006</v>
      </c>
      <c r="D704" t="s">
        <v>22</v>
      </c>
      <c r="E704" t="s">
        <v>21</v>
      </c>
      <c r="V704" s="17"/>
      <c r="X704" s="15" t="s">
        <v>18</v>
      </c>
      <c r="Y704" s="16">
        <f>SUM(Y685:Y703)</f>
        <v>2554.3200000000006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6" t="s">
        <v>28</v>
      </c>
      <c r="I719" s="226"/>
      <c r="J719" s="226"/>
      <c r="V719" s="17"/>
      <c r="AC719" s="225"/>
      <c r="AD719" s="225"/>
      <c r="AE719" s="225"/>
    </row>
    <row r="720" spans="5:31" x14ac:dyDescent="0.25">
      <c r="H720" s="226"/>
      <c r="I720" s="226"/>
      <c r="J720" s="226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-2394.3200000000006</v>
      </c>
      <c r="E724" s="227" t="s">
        <v>194</v>
      </c>
      <c r="F724" s="227"/>
      <c r="G724" s="227"/>
      <c r="H724" s="227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-1962.42</v>
      </c>
      <c r="AA724" s="227" t="s">
        <v>194</v>
      </c>
      <c r="AB724" s="227"/>
      <c r="AC724" s="227"/>
      <c r="AD724" s="227"/>
      <c r="AK724" s="227" t="s">
        <v>10</v>
      </c>
      <c r="AL724" s="227"/>
      <c r="AM724" s="227"/>
      <c r="AN724" s="22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189</v>
      </c>
      <c r="G726" s="3" t="s">
        <v>1260</v>
      </c>
      <c r="H726" s="5">
        <v>580</v>
      </c>
      <c r="N726" s="25">
        <v>45163</v>
      </c>
      <c r="O726" s="3" t="s">
        <v>1250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189</v>
      </c>
      <c r="AC726" s="3" t="s">
        <v>146</v>
      </c>
      <c r="AD726" s="5">
        <v>200</v>
      </c>
      <c r="AJ726" s="25">
        <v>45182</v>
      </c>
      <c r="AK726" s="3" t="s">
        <v>230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387</v>
      </c>
      <c r="G727" s="3" t="s">
        <v>521</v>
      </c>
      <c r="H727" s="5">
        <v>625</v>
      </c>
      <c r="N727" s="25">
        <v>45166</v>
      </c>
      <c r="O727" s="3" t="s">
        <v>1258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387</v>
      </c>
      <c r="AC727" s="3" t="s">
        <v>190</v>
      </c>
      <c r="AD727" s="5">
        <v>200</v>
      </c>
      <c r="AJ727" s="25">
        <v>45182</v>
      </c>
      <c r="AK727" s="3" t="s">
        <v>230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4270.42</v>
      </c>
      <c r="E728" s="4">
        <v>45135</v>
      </c>
      <c r="F728" s="3" t="s">
        <v>387</v>
      </c>
      <c r="G728" s="3" t="s">
        <v>492</v>
      </c>
      <c r="H728" s="5">
        <v>300</v>
      </c>
      <c r="N728" s="25">
        <v>45167</v>
      </c>
      <c r="O728" s="3" t="s">
        <v>1263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2942.42</v>
      </c>
      <c r="AA728" s="4">
        <v>45163</v>
      </c>
      <c r="AB728" s="3" t="s">
        <v>387</v>
      </c>
      <c r="AC728" s="3" t="s">
        <v>190</v>
      </c>
      <c r="AD728" s="5">
        <v>200</v>
      </c>
      <c r="AJ728" s="25">
        <v>45183</v>
      </c>
      <c r="AK728" s="3" t="s">
        <v>1364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-1962.42</v>
      </c>
      <c r="E729" s="4">
        <v>45135</v>
      </c>
      <c r="F729" s="3" t="s">
        <v>387</v>
      </c>
      <c r="G729" s="3" t="s">
        <v>190</v>
      </c>
      <c r="H729" s="5">
        <v>200</v>
      </c>
      <c r="N729" s="25">
        <v>45168</v>
      </c>
      <c r="O729" s="3" t="s">
        <v>406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-2109.42</v>
      </c>
      <c r="AA729" s="4">
        <v>45166</v>
      </c>
      <c r="AB729" s="3" t="s">
        <v>387</v>
      </c>
      <c r="AC729" s="3" t="s">
        <v>190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1272</v>
      </c>
      <c r="G730" s="3"/>
      <c r="H730" s="5">
        <v>33</v>
      </c>
      <c r="N730" s="25">
        <v>45175</v>
      </c>
      <c r="O730" s="3" t="s">
        <v>1325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1359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1274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2394.3200000000006</v>
      </c>
      <c r="E732" s="4">
        <v>45156</v>
      </c>
      <c r="F732" s="3" t="s">
        <v>387</v>
      </c>
      <c r="G732" s="3" t="s">
        <v>190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1962.42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387</v>
      </c>
      <c r="G733" s="3" t="s">
        <v>190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1321</v>
      </c>
      <c r="G734" s="3" t="s">
        <v>190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1309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441</v>
      </c>
      <c r="O743" s="125" t="s">
        <v>443</v>
      </c>
      <c r="P743" s="126">
        <v>45155.81273148</v>
      </c>
      <c r="Q743" s="127">
        <v>56.002000000000002</v>
      </c>
      <c r="R743" s="127">
        <v>98</v>
      </c>
      <c r="S743" s="128" t="s">
        <v>716</v>
      </c>
      <c r="V743" s="17"/>
      <c r="X743" s="12"/>
      <c r="Y743" s="10"/>
    </row>
    <row r="744" spans="2:41" x14ac:dyDescent="0.25">
      <c r="B744" s="12"/>
      <c r="C744" s="10"/>
      <c r="N744" s="125" t="s">
        <v>441</v>
      </c>
      <c r="O744" s="125" t="s">
        <v>443</v>
      </c>
      <c r="P744" s="126">
        <v>45166.229756940003</v>
      </c>
      <c r="Q744" s="127">
        <v>44.573</v>
      </c>
      <c r="R744" s="127">
        <v>78</v>
      </c>
      <c r="S744" s="128" t="s">
        <v>1096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4270.42</v>
      </c>
      <c r="V747" s="17"/>
      <c r="X747" s="15" t="s">
        <v>18</v>
      </c>
      <c r="Y747" s="16">
        <f>SUM(Y732:Y746)</f>
        <v>2942.42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-1962.42</v>
      </c>
      <c r="E763" s="227" t="s">
        <v>194</v>
      </c>
      <c r="F763" s="227"/>
      <c r="G763" s="227"/>
      <c r="H763" s="227"/>
      <c r="V763" s="17"/>
      <c r="X763" s="23" t="s">
        <v>32</v>
      </c>
      <c r="Y763" s="20">
        <f>IF(B1551="PAGADO",0,C768)</f>
        <v>-3195.4940000000001</v>
      </c>
      <c r="AA763" s="227" t="s">
        <v>61</v>
      </c>
      <c r="AB763" s="227"/>
      <c r="AC763" s="227"/>
      <c r="AD763" s="227"/>
      <c r="AK763" s="237" t="s">
        <v>1394</v>
      </c>
      <c r="AL763" s="237"/>
      <c r="AM763" s="23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1197</v>
      </c>
      <c r="G765" s="3" t="s">
        <v>1069</v>
      </c>
      <c r="H765" s="5">
        <v>210</v>
      </c>
      <c r="N765" s="25">
        <v>45184</v>
      </c>
      <c r="O765" s="3" t="s">
        <v>406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387</v>
      </c>
      <c r="AC765" s="3" t="s">
        <v>1408</v>
      </c>
      <c r="AD765" s="5">
        <v>830</v>
      </c>
      <c r="AJ765" s="25">
        <v>45191</v>
      </c>
      <c r="AK765" s="3" t="s">
        <v>1250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406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387</v>
      </c>
      <c r="AC766" s="3" t="s">
        <v>193</v>
      </c>
      <c r="AD766" s="5">
        <v>615</v>
      </c>
      <c r="AJ766" s="25">
        <v>45191</v>
      </c>
      <c r="AK766" s="3" t="s">
        <v>1395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3405.4940000000001</v>
      </c>
      <c r="E767" s="4"/>
      <c r="F767" s="3"/>
      <c r="G767" s="3"/>
      <c r="H767" s="5"/>
      <c r="N767" s="25">
        <v>45188</v>
      </c>
      <c r="O767" s="3" t="s">
        <v>1380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3896.4940000000001</v>
      </c>
      <c r="AA767" s="4" t="s">
        <v>1412</v>
      </c>
      <c r="AB767" s="3"/>
      <c r="AC767" s="3"/>
      <c r="AD767" s="5">
        <v>25</v>
      </c>
      <c r="AJ767" s="25">
        <v>45192</v>
      </c>
      <c r="AK767" s="3" t="s">
        <v>406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-3195.4940000000001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-2426.4940000000001</v>
      </c>
      <c r="AA768" s="4"/>
      <c r="AB768" s="3"/>
      <c r="AC768" s="3"/>
      <c r="AD768" s="5"/>
      <c r="AJ768" s="25">
        <v>45196</v>
      </c>
      <c r="AK768" s="3" t="s">
        <v>406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NO PAGAR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NO PAGAR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2109.42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3195.4940000000001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1388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441</v>
      </c>
      <c r="O782" s="126">
        <v>45170.07579861</v>
      </c>
      <c r="P782" s="125" t="s">
        <v>449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441</v>
      </c>
      <c r="O783" s="126">
        <v>45176.245243060002</v>
      </c>
      <c r="P783" s="125" t="s">
        <v>449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441</v>
      </c>
      <c r="O784" s="126">
        <v>45176.923136570003</v>
      </c>
      <c r="P784" s="125" t="s">
        <v>449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441</v>
      </c>
      <c r="O785" s="126">
        <v>45179.774837960002</v>
      </c>
      <c r="P785" s="125" t="s">
        <v>449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441</v>
      </c>
      <c r="O786" s="126">
        <v>45180.881863429997</v>
      </c>
      <c r="P786" s="125" t="s">
        <v>449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441</v>
      </c>
      <c r="O787" s="126">
        <v>45171.497175930002</v>
      </c>
      <c r="P787" s="125" t="s">
        <v>449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3405.4940000000001</v>
      </c>
      <c r="D789" t="s">
        <v>22</v>
      </c>
      <c r="E789" t="s">
        <v>21</v>
      </c>
      <c r="V789" s="17"/>
      <c r="X789" s="15" t="s">
        <v>18</v>
      </c>
      <c r="Y789" s="16">
        <f>SUM(Y772:Y788)</f>
        <v>3896.4940000000001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-2426.4940000000001</v>
      </c>
      <c r="E809" s="227" t="s">
        <v>334</v>
      </c>
      <c r="F809" s="227"/>
      <c r="G809" s="227"/>
      <c r="H809" s="227"/>
      <c r="V809" s="17"/>
      <c r="X809" s="23" t="s">
        <v>32</v>
      </c>
      <c r="Y809" s="20">
        <f>IF(B809="PAGADO",0,C814)</f>
        <v>-3316.57</v>
      </c>
      <c r="AA809" s="227" t="s">
        <v>20</v>
      </c>
      <c r="AB809" s="227"/>
      <c r="AC809" s="227"/>
      <c r="AD809" s="22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1436</v>
      </c>
      <c r="G811" s="3" t="s">
        <v>1437</v>
      </c>
      <c r="H811" s="5">
        <v>90</v>
      </c>
      <c r="I811" s="70"/>
      <c r="N811" s="25">
        <v>45201</v>
      </c>
      <c r="O811" s="3" t="s">
        <v>289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107</v>
      </c>
      <c r="AC811" s="3" t="s">
        <v>1507</v>
      </c>
      <c r="AD811" s="5">
        <v>330</v>
      </c>
      <c r="AJ811" s="25">
        <v>45205</v>
      </c>
      <c r="AK811" s="3" t="s">
        <v>406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267</v>
      </c>
      <c r="G812" s="3" t="s">
        <v>1439</v>
      </c>
      <c r="H812" s="5">
        <v>130</v>
      </c>
      <c r="N812" s="25">
        <v>45202</v>
      </c>
      <c r="O812" s="3" t="s">
        <v>1432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1510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3536.57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3925.67</v>
      </c>
      <c r="AA813" s="4"/>
      <c r="AB813" s="3"/>
      <c r="AC813" s="3"/>
      <c r="AD813" s="5"/>
      <c r="AJ813" s="25">
        <v>45212</v>
      </c>
      <c r="AK813" s="3" t="s">
        <v>406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-3316.57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-3595.67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2426.4940000000001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3316.57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1485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1482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441</v>
      </c>
      <c r="O828" s="126">
        <v>45191.87331019</v>
      </c>
      <c r="P828" s="125" t="s">
        <v>1456</v>
      </c>
      <c r="Q828" s="125" t="s">
        <v>449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441</v>
      </c>
      <c r="O829" s="126">
        <v>45187.545462959999</v>
      </c>
      <c r="P829" s="125" t="s">
        <v>1455</v>
      </c>
      <c r="Q829" s="125" t="s">
        <v>449</v>
      </c>
      <c r="R829" s="127">
        <v>48.283999999999999</v>
      </c>
      <c r="S829" s="127">
        <v>84.5</v>
      </c>
      <c r="T829" s="128" t="s">
        <v>1097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441</v>
      </c>
      <c r="O830" s="126">
        <v>45190.80847222</v>
      </c>
      <c r="P830" s="125" t="s">
        <v>1454</v>
      </c>
      <c r="Q830" s="125" t="s">
        <v>449</v>
      </c>
      <c r="R830" s="127">
        <v>70.228999999999999</v>
      </c>
      <c r="S830" s="127">
        <v>122.9</v>
      </c>
      <c r="T830" s="128" t="s">
        <v>1453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441</v>
      </c>
      <c r="O831" s="126">
        <v>45195.646377320001</v>
      </c>
      <c r="P831" s="125" t="s">
        <v>1452</v>
      </c>
      <c r="Q831" s="125" t="s">
        <v>449</v>
      </c>
      <c r="R831" s="127">
        <v>34.29</v>
      </c>
      <c r="S831" s="127">
        <v>60.01</v>
      </c>
      <c r="T831" s="128" t="s">
        <v>1096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3536.57</v>
      </c>
      <c r="V836" s="17"/>
      <c r="X836" s="15" t="s">
        <v>18</v>
      </c>
      <c r="Y836" s="16">
        <f>SUM(Y817:Y835)</f>
        <v>3925.67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6" t="s">
        <v>30</v>
      </c>
      <c r="I849" s="226"/>
      <c r="J849" s="226"/>
      <c r="V849" s="17"/>
      <c r="AA849" s="243" t="s">
        <v>31</v>
      </c>
      <c r="AB849" s="243"/>
      <c r="AC849" s="243"/>
    </row>
    <row r="850" spans="2:41" x14ac:dyDescent="0.25">
      <c r="H850" s="226"/>
      <c r="I850" s="226"/>
      <c r="J850" s="226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-3316.57</v>
      </c>
      <c r="E852" s="227" t="s">
        <v>194</v>
      </c>
      <c r="F852" s="227"/>
      <c r="G852" s="227"/>
      <c r="H852" s="227"/>
      <c r="V852" s="17"/>
      <c r="X852" s="199" t="s">
        <v>32</v>
      </c>
      <c r="Y852" s="20">
        <f>IF(B1644="PAGADO",0,C857)</f>
        <v>-3153.5110000000004</v>
      </c>
      <c r="AA852" s="244" t="s">
        <v>194</v>
      </c>
      <c r="AB852" s="244"/>
      <c r="AC852" s="244"/>
      <c r="AD852" s="244"/>
      <c r="AK852" s="237" t="s">
        <v>10</v>
      </c>
      <c r="AL852" s="237"/>
      <c r="AM852" s="237"/>
      <c r="AN852" s="23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189</v>
      </c>
      <c r="G854" s="3" t="s">
        <v>193</v>
      </c>
      <c r="H854" s="5">
        <v>580</v>
      </c>
      <c r="N854" s="25">
        <v>45216</v>
      </c>
      <c r="O854" s="3" t="s">
        <v>106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1545</v>
      </c>
      <c r="AC854" s="3" t="s">
        <v>250</v>
      </c>
      <c r="AD854" s="5">
        <v>160</v>
      </c>
      <c r="AJ854" s="25">
        <v>45218</v>
      </c>
      <c r="AK854" s="3" t="s">
        <v>406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387</v>
      </c>
      <c r="G855" s="3" t="s">
        <v>190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1545</v>
      </c>
      <c r="AC855" s="3" t="s">
        <v>250</v>
      </c>
      <c r="AD855" s="5">
        <v>210</v>
      </c>
      <c r="AJ855" s="25">
        <v>45222</v>
      </c>
      <c r="AK855" s="3" t="s">
        <v>406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4133.5110000000004</v>
      </c>
      <c r="E856" s="4">
        <v>45198</v>
      </c>
      <c r="F856" s="3" t="s">
        <v>387</v>
      </c>
      <c r="G856" s="3" t="s">
        <v>190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3843.5110000000004</v>
      </c>
      <c r="AA856" s="4">
        <v>45220</v>
      </c>
      <c r="AB856" s="3" t="s">
        <v>1545</v>
      </c>
      <c r="AC856" s="3" t="s">
        <v>250</v>
      </c>
      <c r="AD856" s="5">
        <v>580</v>
      </c>
      <c r="AJ856" s="25">
        <v>45222</v>
      </c>
      <c r="AK856" s="3" t="s">
        <v>1360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-3153.5110000000004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-1753.5110000000004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106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5" t="str">
        <f>IF(Y857&lt;0,"NO PAGAR","COBRAR'")</f>
        <v>NO PAGAR</v>
      </c>
      <c r="Y858" s="24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9" t="str">
        <f>IF(C857&lt;0,"NO PAGAR","COBRAR'")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3595.67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3153.5110000000004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162</v>
      </c>
      <c r="AC862" s="3" t="s">
        <v>146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1535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1531</v>
      </c>
      <c r="O871" s="196">
        <v>44995</v>
      </c>
      <c r="P871" t="s">
        <v>441</v>
      </c>
      <c r="Q871" t="s">
        <v>449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1531</v>
      </c>
      <c r="O872" s="196">
        <v>45148</v>
      </c>
      <c r="P872" t="s">
        <v>441</v>
      </c>
      <c r="Q872" t="s">
        <v>449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1531</v>
      </c>
      <c r="O873" s="196">
        <v>45270</v>
      </c>
      <c r="P873" t="s">
        <v>441</v>
      </c>
      <c r="Q873" t="s">
        <v>449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1531</v>
      </c>
      <c r="O874" s="196">
        <v>45270</v>
      </c>
      <c r="P874" t="s">
        <v>441</v>
      </c>
      <c r="Q874" t="s">
        <v>449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1531</v>
      </c>
      <c r="O875" t="s">
        <v>1532</v>
      </c>
      <c r="P875" t="s">
        <v>441</v>
      </c>
      <c r="Q875" t="s">
        <v>449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4133.5110000000004</v>
      </c>
      <c r="D877" t="s">
        <v>22</v>
      </c>
      <c r="E877" t="s">
        <v>21</v>
      </c>
      <c r="V877" s="17"/>
      <c r="X877" s="15" t="s">
        <v>18</v>
      </c>
      <c r="Y877" s="16">
        <f>SUM(Y861:Y876)</f>
        <v>3843.5110000000004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6" t="s">
        <v>28</v>
      </c>
      <c r="I893" s="226"/>
      <c r="J893" s="226"/>
      <c r="V893" s="17"/>
      <c r="AC893" s="225"/>
      <c r="AD893" s="225"/>
      <c r="AE893" s="225"/>
    </row>
    <row r="894" spans="8:31" x14ac:dyDescent="0.25">
      <c r="H894" s="226"/>
      <c r="I894" s="226"/>
      <c r="J894" s="226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-1753.5110000000004</v>
      </c>
      <c r="E898" s="227" t="s">
        <v>194</v>
      </c>
      <c r="F898" s="227"/>
      <c r="G898" s="227"/>
      <c r="H898" s="227"/>
      <c r="V898" s="17"/>
      <c r="X898" s="23" t="s">
        <v>32</v>
      </c>
      <c r="Y898" s="20">
        <f>IF(B898="PAGADO",0,C903)</f>
        <v>-1474.8010000000004</v>
      </c>
      <c r="AA898" s="227" t="s">
        <v>194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1589</v>
      </c>
      <c r="G900" s="3" t="s">
        <v>240</v>
      </c>
      <c r="H900" s="5">
        <v>210</v>
      </c>
      <c r="N900" s="25">
        <v>45226</v>
      </c>
      <c r="O900" s="3" t="s">
        <v>106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1181</v>
      </c>
      <c r="AC900" s="3" t="s">
        <v>1184</v>
      </c>
      <c r="AD900" s="5">
        <v>285</v>
      </c>
      <c r="AJ900" s="25">
        <v>45237</v>
      </c>
      <c r="AK900" s="3" t="s">
        <v>106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387</v>
      </c>
      <c r="G901" s="3" t="s">
        <v>190</v>
      </c>
      <c r="H901" s="5">
        <v>200</v>
      </c>
      <c r="N901" s="25">
        <v>45231</v>
      </c>
      <c r="O901" s="3" t="s">
        <v>106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1181</v>
      </c>
      <c r="AC901" s="3" t="s">
        <v>1184</v>
      </c>
      <c r="AD901" s="5">
        <v>285</v>
      </c>
      <c r="AJ901" s="25">
        <v>45237</v>
      </c>
      <c r="AK901" s="3" t="s">
        <v>1616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2874.8010000000004</v>
      </c>
      <c r="E902" s="4">
        <v>45210</v>
      </c>
      <c r="F902" s="3" t="s">
        <v>189</v>
      </c>
      <c r="G902" s="3" t="s">
        <v>1593</v>
      </c>
      <c r="H902" s="5">
        <v>580</v>
      </c>
      <c r="N902" s="25">
        <v>45200</v>
      </c>
      <c r="O902" s="3" t="s">
        <v>106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2532.5610000000001</v>
      </c>
      <c r="AA902" s="4"/>
      <c r="AB902" s="3"/>
      <c r="AC902" s="3"/>
      <c r="AD902" s="5"/>
      <c r="AJ902" s="25">
        <v>45238</v>
      </c>
      <c r="AK902" s="3" t="s">
        <v>1510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-1474.8010000000004</v>
      </c>
      <c r="E903" s="4">
        <v>45169</v>
      </c>
      <c r="F903" s="3" t="s">
        <v>1596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-1962.5610000000001</v>
      </c>
      <c r="AA903" s="4"/>
      <c r="AB903" s="3"/>
      <c r="AC903" s="3"/>
      <c r="AD903" s="5"/>
      <c r="AJ903" s="25">
        <v>45240</v>
      </c>
      <c r="AK903" s="3" t="s">
        <v>406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1597</v>
      </c>
      <c r="G904" s="3" t="s">
        <v>190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1753.5110000000004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1474.8010000000004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1763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1612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441</v>
      </c>
      <c r="O917" s="125" t="s">
        <v>443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441</v>
      </c>
      <c r="O918" s="125" t="s">
        <v>443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2874.8010000000004</v>
      </c>
      <c r="V925" s="17"/>
      <c r="X925" s="15" t="s">
        <v>18</v>
      </c>
      <c r="Y925" s="16">
        <f>SUM(Y906:Y924)</f>
        <v>2532.5610000000001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6" t="s">
        <v>30</v>
      </c>
      <c r="I938" s="226"/>
      <c r="J938" s="226"/>
      <c r="V938" s="17"/>
      <c r="AA938" s="226" t="s">
        <v>31</v>
      </c>
      <c r="AB938" s="226"/>
      <c r="AC938" s="226"/>
    </row>
    <row r="939" spans="1:43" x14ac:dyDescent="0.25">
      <c r="H939" s="226"/>
      <c r="I939" s="226"/>
      <c r="J939" s="226"/>
      <c r="V939" s="17"/>
      <c r="AA939" s="226"/>
      <c r="AB939" s="226"/>
      <c r="AC939" s="22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-1474.8010000000004</v>
      </c>
      <c r="E943" s="227" t="s">
        <v>194</v>
      </c>
      <c r="F943" s="227"/>
      <c r="G943" s="227"/>
      <c r="H943" s="227"/>
      <c r="V943" s="17"/>
      <c r="X943" s="23" t="s">
        <v>32</v>
      </c>
      <c r="Y943" s="20">
        <f>IF(B1738="PAGADO",0,C948)</f>
        <v>-1322.951</v>
      </c>
      <c r="AA943" s="227" t="s">
        <v>61</v>
      </c>
      <c r="AB943" s="227"/>
      <c r="AC943" s="227"/>
      <c r="AD943" s="22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1640</v>
      </c>
      <c r="G945" s="3" t="s">
        <v>190</v>
      </c>
      <c r="H945" s="5">
        <v>130</v>
      </c>
      <c r="N945" s="25">
        <v>45245</v>
      </c>
      <c r="O945" s="3" t="s">
        <v>106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266</v>
      </c>
      <c r="AC945" s="3" t="s">
        <v>190</v>
      </c>
      <c r="AD945" s="5">
        <v>200</v>
      </c>
      <c r="AJ945" s="25">
        <v>45250</v>
      </c>
      <c r="AK945" s="3" t="s">
        <v>1668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1589</v>
      </c>
      <c r="G946" s="3" t="s">
        <v>240</v>
      </c>
      <c r="H946" s="5">
        <v>210</v>
      </c>
      <c r="N946" s="25">
        <v>45245</v>
      </c>
      <c r="O946" s="3" t="s">
        <v>106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266</v>
      </c>
      <c r="AC946" s="3" t="s">
        <v>190</v>
      </c>
      <c r="AD946" s="5">
        <v>200</v>
      </c>
      <c r="AJ946" s="25">
        <v>45251</v>
      </c>
      <c r="AK946" s="3" t="s">
        <v>106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2662.951</v>
      </c>
      <c r="E947" s="4">
        <v>45219</v>
      </c>
      <c r="F947" s="3" t="s">
        <v>387</v>
      </c>
      <c r="G947" s="3" t="s">
        <v>190</v>
      </c>
      <c r="H947" s="5">
        <v>200</v>
      </c>
      <c r="N947" s="25">
        <v>45246</v>
      </c>
      <c r="O947" s="3" t="s">
        <v>1662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2253.9610000000002</v>
      </c>
      <c r="AA947" s="4"/>
      <c r="AB947" s="3"/>
      <c r="AC947" s="3"/>
      <c r="AD947" s="5"/>
      <c r="AJ947" s="25">
        <v>45251</v>
      </c>
      <c r="AK947" s="3" t="s">
        <v>106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-1322.951</v>
      </c>
      <c r="E948" s="4">
        <v>45222</v>
      </c>
      <c r="F948" s="3" t="s">
        <v>387</v>
      </c>
      <c r="G948" s="3" t="s">
        <v>190</v>
      </c>
      <c r="H948" s="5">
        <v>200</v>
      </c>
      <c r="N948" s="25">
        <v>45246</v>
      </c>
      <c r="O948" s="3" t="s">
        <v>1663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-1853.9610000000002</v>
      </c>
      <c r="AA948" s="4"/>
      <c r="AB948" s="3"/>
      <c r="AC948" s="3"/>
      <c r="AD948" s="5"/>
      <c r="AJ948" s="25">
        <v>45251</v>
      </c>
      <c r="AK948" s="3" t="s">
        <v>106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387</v>
      </c>
      <c r="G949" s="3" t="s">
        <v>190</v>
      </c>
      <c r="H949" s="5">
        <v>200</v>
      </c>
      <c r="N949" s="3"/>
      <c r="O949" s="3"/>
      <c r="P949" s="3"/>
      <c r="Q949" s="3"/>
      <c r="R949" s="18"/>
      <c r="S949" s="3"/>
      <c r="V949" s="17"/>
      <c r="X949" s="229" t="str">
        <f>IF(Y948&lt;0,"NO PAGAR","COBRAR'")</f>
        <v>NO PAGAR</v>
      </c>
      <c r="Y949" s="22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9" t="str">
        <f>IF(C948&lt;0,"NO PAGAR","COBRAR'")</f>
        <v>NO PAGAR</v>
      </c>
      <c r="C950" s="229"/>
      <c r="E950" s="4">
        <v>45226</v>
      </c>
      <c r="F950" s="3" t="s">
        <v>387</v>
      </c>
      <c r="G950" s="3" t="s">
        <v>190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387</v>
      </c>
      <c r="G951" s="3" t="s">
        <v>190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1962.5610000000001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1322.951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443</v>
      </c>
      <c r="AK962" t="s">
        <v>1531</v>
      </c>
      <c r="AL962" s="209">
        <v>45233</v>
      </c>
      <c r="AM962" t="s">
        <v>441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443</v>
      </c>
      <c r="AK963" t="s">
        <v>1531</v>
      </c>
      <c r="AL963" s="209">
        <v>45241</v>
      </c>
      <c r="AM963" t="s">
        <v>441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2662.951</v>
      </c>
      <c r="D971" t="s">
        <v>22</v>
      </c>
      <c r="E971" t="s">
        <v>21</v>
      </c>
      <c r="V971" s="17"/>
      <c r="X971" s="15" t="s">
        <v>18</v>
      </c>
      <c r="Y971" s="16">
        <f>SUM(Y952:Y970)</f>
        <v>2253.9610000000002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6" t="s">
        <v>28</v>
      </c>
      <c r="I986" s="226"/>
      <c r="J986" s="226"/>
      <c r="V986" s="17"/>
      <c r="AC986" s="225"/>
      <c r="AD986" s="225"/>
      <c r="AE986" s="225"/>
    </row>
    <row r="987" spans="2:41" x14ac:dyDescent="0.25">
      <c r="H987" s="226"/>
      <c r="I987" s="226"/>
      <c r="J987" s="226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-1853.9610000000002</v>
      </c>
      <c r="E991" s="227" t="s">
        <v>194</v>
      </c>
      <c r="F991" s="227"/>
      <c r="G991" s="227"/>
      <c r="H991" s="227"/>
      <c r="V991" s="17"/>
      <c r="X991" s="23" t="s">
        <v>32</v>
      </c>
      <c r="Y991" s="20">
        <f>IF(B991="PAGADO",0,C996)</f>
        <v>-1520.6829999999991</v>
      </c>
      <c r="AA991" s="227" t="s">
        <v>194</v>
      </c>
      <c r="AB991" s="227"/>
      <c r="AC991" s="227"/>
      <c r="AD991" s="227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697</v>
      </c>
      <c r="G993" s="3" t="s">
        <v>190</v>
      </c>
      <c r="H993" s="5">
        <v>141.13</v>
      </c>
      <c r="N993" s="25">
        <v>45254</v>
      </c>
      <c r="O993" s="3" t="s">
        <v>1689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491</v>
      </c>
      <c r="AC993" s="3" t="s">
        <v>190</v>
      </c>
      <c r="AD993" s="5">
        <v>188.18</v>
      </c>
      <c r="AJ993" s="25">
        <v>45268</v>
      </c>
      <c r="AK993" s="3" t="s">
        <v>106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1688</v>
      </c>
      <c r="G994" s="3"/>
      <c r="H994" s="5">
        <v>200</v>
      </c>
      <c r="N994" s="25">
        <v>45258</v>
      </c>
      <c r="O994" s="3" t="s">
        <v>1696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491</v>
      </c>
      <c r="AC994" s="3" t="s">
        <v>190</v>
      </c>
      <c r="AD994" s="5">
        <v>188.18</v>
      </c>
      <c r="AJ994" s="25">
        <v>45271</v>
      </c>
      <c r="AK994" s="3" t="s">
        <v>106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5476.8129999999992</v>
      </c>
      <c r="E995" s="4">
        <v>45241</v>
      </c>
      <c r="F995" s="3" t="s">
        <v>189</v>
      </c>
      <c r="G995" s="3" t="s">
        <v>190</v>
      </c>
      <c r="H995" s="5">
        <v>170</v>
      </c>
      <c r="N995" s="25">
        <v>45259</v>
      </c>
      <c r="O995" s="3" t="s">
        <v>406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1820.6829999999991</v>
      </c>
      <c r="AA995" s="4">
        <v>45246</v>
      </c>
      <c r="AB995" s="3" t="s">
        <v>491</v>
      </c>
      <c r="AC995" s="3" t="s">
        <v>146</v>
      </c>
      <c r="AD995" s="5">
        <v>164.66</v>
      </c>
      <c r="AJ995" s="25">
        <v>45273</v>
      </c>
      <c r="AK995" s="3" t="s">
        <v>106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-1520.6829999999991</v>
      </c>
      <c r="E996" s="4">
        <v>45215</v>
      </c>
      <c r="F996" s="3" t="s">
        <v>957</v>
      </c>
      <c r="G996" s="3" t="s">
        <v>146</v>
      </c>
      <c r="H996" s="5">
        <v>280</v>
      </c>
      <c r="N996" s="25">
        <v>45260</v>
      </c>
      <c r="O996" s="3" t="s">
        <v>1705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-409.6629999999991</v>
      </c>
      <c r="AA996" s="4">
        <v>45258</v>
      </c>
      <c r="AB996" s="3" t="s">
        <v>387</v>
      </c>
      <c r="AC996" s="3" t="s">
        <v>1408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387</v>
      </c>
      <c r="G997" s="3" t="s">
        <v>190</v>
      </c>
      <c r="H997" s="5">
        <v>200</v>
      </c>
      <c r="N997" s="25">
        <v>45265</v>
      </c>
      <c r="O997" s="3" t="s">
        <v>230</v>
      </c>
      <c r="P997" s="3"/>
      <c r="Q997" s="3"/>
      <c r="R997" s="18">
        <v>700</v>
      </c>
      <c r="S997" s="3"/>
      <c r="V997" s="17"/>
      <c r="X997" s="228" t="str">
        <f>IF(Y996&lt;0,"NO PAGAR","COBRAR")</f>
        <v>NO PAGAR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387</v>
      </c>
      <c r="G998" s="3" t="s">
        <v>521</v>
      </c>
      <c r="H998" s="5">
        <v>660</v>
      </c>
      <c r="N998" s="25">
        <v>45266</v>
      </c>
      <c r="O998" s="3" t="s">
        <v>1725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1853.9610000000002</v>
      </c>
      <c r="E999" s="4">
        <v>45266</v>
      </c>
      <c r="F999" s="3" t="s">
        <v>1724</v>
      </c>
      <c r="G999" s="3"/>
      <c r="H999" s="5">
        <v>1605</v>
      </c>
      <c r="N999" s="25">
        <v>45266</v>
      </c>
      <c r="O999" s="3" t="s">
        <v>1510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1520.6829999999991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387</v>
      </c>
      <c r="G1000" s="3" t="s">
        <v>190</v>
      </c>
      <c r="H1000" s="5">
        <v>200</v>
      </c>
      <c r="N1000" s="25">
        <v>45268</v>
      </c>
      <c r="O1000" s="3" t="s">
        <v>106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387</v>
      </c>
      <c r="G1001" s="3" t="s">
        <v>190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387</v>
      </c>
      <c r="G1002" s="3" t="s">
        <v>1266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1763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1726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1531</v>
      </c>
      <c r="O1010" t="s">
        <v>1708</v>
      </c>
      <c r="P1010" t="s">
        <v>441</v>
      </c>
      <c r="Q1010" t="s">
        <v>449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1531</v>
      </c>
      <c r="O1011" t="s">
        <v>1713</v>
      </c>
      <c r="P1011" t="s">
        <v>441</v>
      </c>
      <c r="Q1011" t="s">
        <v>449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1531</v>
      </c>
      <c r="O1012" t="s">
        <v>1718</v>
      </c>
      <c r="P1012" t="s">
        <v>441</v>
      </c>
      <c r="Q1012" t="s">
        <v>449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1531</v>
      </c>
      <c r="O1013" t="s">
        <v>1720</v>
      </c>
      <c r="P1013" t="s">
        <v>441</v>
      </c>
      <c r="Q1013" t="s">
        <v>449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1531</v>
      </c>
      <c r="O1014" t="s">
        <v>1721</v>
      </c>
      <c r="P1014" t="s">
        <v>441</v>
      </c>
      <c r="Q1014" t="s">
        <v>449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5476.8129999999992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1820.6829999999991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6" t="s">
        <v>30</v>
      </c>
      <c r="I1028" s="226"/>
      <c r="J1028" s="226"/>
      <c r="V1028" s="17"/>
      <c r="AA1028" s="226" t="s">
        <v>31</v>
      </c>
      <c r="AB1028" s="226"/>
      <c r="AC1028" s="226"/>
    </row>
    <row r="1029" spans="1:43" x14ac:dyDescent="0.25">
      <c r="H1029" s="226"/>
      <c r="I1029" s="226"/>
      <c r="J1029" s="226"/>
      <c r="V1029" s="17"/>
      <c r="AA1029" s="226"/>
      <c r="AB1029" s="226"/>
      <c r="AC1029" s="226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-409.6629999999991</v>
      </c>
      <c r="E1031" s="227" t="s">
        <v>61</v>
      </c>
      <c r="F1031" s="227"/>
      <c r="G1031" s="227"/>
      <c r="H1031" s="227"/>
      <c r="V1031" s="17"/>
      <c r="X1031" s="23" t="s">
        <v>32</v>
      </c>
      <c r="Y1031" s="20">
        <f>IF(B1831="PAGADO",0,C1036)</f>
        <v>-1067.5059999999989</v>
      </c>
      <c r="AA1031" s="227" t="s">
        <v>194</v>
      </c>
      <c r="AB1031" s="227"/>
      <c r="AC1031" s="227"/>
      <c r="AD1031" s="227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491</v>
      </c>
      <c r="G1033" s="3" t="s">
        <v>190</v>
      </c>
      <c r="H1033" s="5">
        <v>188.18</v>
      </c>
      <c r="N1033" s="25">
        <v>45279</v>
      </c>
      <c r="O1033" s="3" t="s">
        <v>406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1707</v>
      </c>
      <c r="AC1033" s="3"/>
      <c r="AD1033" s="5">
        <v>110</v>
      </c>
      <c r="AJ1033" s="25">
        <v>45287</v>
      </c>
      <c r="AK1033" s="3" t="s">
        <v>230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946.4799999999999</v>
      </c>
      <c r="E1034" s="4">
        <v>45253</v>
      </c>
      <c r="F1034" s="3" t="s">
        <v>491</v>
      </c>
      <c r="G1034" s="3" t="s">
        <v>193</v>
      </c>
      <c r="H1034" s="5">
        <v>438.4</v>
      </c>
      <c r="N1034" s="25">
        <v>45282</v>
      </c>
      <c r="O1034" s="3" t="s">
        <v>406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520</v>
      </c>
      <c r="AA1034" s="4">
        <v>45233</v>
      </c>
      <c r="AB1034" s="3" t="s">
        <v>1197</v>
      </c>
      <c r="AC1034" s="3" t="s">
        <v>190</v>
      </c>
      <c r="AD1034" s="5">
        <v>210</v>
      </c>
      <c r="AJ1034" s="25">
        <v>45288</v>
      </c>
      <c r="AK1034" s="3" t="s">
        <v>1799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2013.985999999999</v>
      </c>
      <c r="E1035" s="4">
        <v>45254</v>
      </c>
      <c r="F1035" s="3" t="s">
        <v>1781</v>
      </c>
      <c r="G1035" s="3" t="s">
        <v>697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3307.5059999999989</v>
      </c>
      <c r="AA1035" s="4">
        <v>45264</v>
      </c>
      <c r="AB1035" s="3" t="s">
        <v>387</v>
      </c>
      <c r="AC1035" s="3" t="s">
        <v>190</v>
      </c>
      <c r="AD1035" s="5">
        <v>200</v>
      </c>
      <c r="AJ1035" s="25">
        <v>45289</v>
      </c>
      <c r="AK1035" s="3" t="s">
        <v>230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-1067.5059999999989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-2787.5059999999989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9" t="str">
        <f>IF(Y1036&lt;0,"NO PAGAR","COBRAR'")</f>
        <v>NO PAGAR</v>
      </c>
      <c r="Y1037" s="22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9" t="str">
        <f>IF(C1036&lt;0,"NO PAGAR","COBRAR'")</f>
        <v>NO PAGAR</v>
      </c>
      <c r="C1038" s="22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ADELANTADO</v>
      </c>
      <c r="C1040" s="10">
        <f>IF(Y996&lt;=0,Y996*-1)</f>
        <v>409.6629999999991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1067.5059999999989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1773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1531</v>
      </c>
      <c r="O1050" s="196">
        <v>45058</v>
      </c>
      <c r="P1050" t="s">
        <v>441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1531</v>
      </c>
      <c r="O1051" s="196">
        <v>45089</v>
      </c>
      <c r="P1051" t="s">
        <v>441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1531</v>
      </c>
      <c r="O1052" s="196">
        <v>45119</v>
      </c>
      <c r="P1052" t="s">
        <v>441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1531</v>
      </c>
      <c r="O1053" s="196">
        <v>45119</v>
      </c>
      <c r="P1053" t="s">
        <v>441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1531</v>
      </c>
      <c r="O1054" s="196">
        <v>45211</v>
      </c>
      <c r="P1054" t="s">
        <v>441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1531</v>
      </c>
      <c r="O1055" s="196">
        <v>45242</v>
      </c>
      <c r="P1055" t="s">
        <v>441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1531</v>
      </c>
      <c r="O1056" t="s">
        <v>1772</v>
      </c>
      <c r="P1056" t="s">
        <v>441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1531</v>
      </c>
      <c r="O1057" t="s">
        <v>1772</v>
      </c>
      <c r="P1057" t="s">
        <v>441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2013.985999999999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3307.5059999999989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1003" zoomScale="89" zoomScaleNormal="89" workbookViewId="0">
      <selection activeCell="AN1012" sqref="AN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176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125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208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209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205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125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7" t="s">
        <v>20</v>
      </c>
      <c r="F151" s="227"/>
      <c r="G151" s="227"/>
      <c r="H151" s="227"/>
      <c r="V151" s="17"/>
      <c r="X151" s="23" t="s">
        <v>82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227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227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313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125</v>
      </c>
      <c r="C191" s="20">
        <f>IF(X151="PAGADO",0,Y156)</f>
        <v>0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425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454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0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526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580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599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545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581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7" t="s">
        <v>20</v>
      </c>
      <c r="F328" s="227"/>
      <c r="G328" s="227"/>
      <c r="H328" s="227"/>
      <c r="V328" s="17"/>
      <c r="X328" s="23" t="s">
        <v>150</v>
      </c>
      <c r="Y328" s="20">
        <f>IF(B1054="PAGADO",0,C333)</f>
        <v>0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161</v>
      </c>
      <c r="AH329" s="82" t="s">
        <v>678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640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645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667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X373" s="239" t="s">
        <v>64</v>
      </c>
      <c r="AB373" s="233" t="s">
        <v>29</v>
      </c>
      <c r="AC373" s="233"/>
      <c r="AD373" s="233"/>
    </row>
    <row r="374" spans="2:41" x14ac:dyDescent="0.25">
      <c r="V374" s="17"/>
      <c r="X374" s="239"/>
      <c r="AB374" s="233"/>
      <c r="AC374" s="233"/>
      <c r="AD374" s="233"/>
    </row>
    <row r="375" spans="2:41" ht="23.25" x14ac:dyDescent="0.35">
      <c r="B375" s="22" t="s">
        <v>64</v>
      </c>
      <c r="V375" s="17"/>
      <c r="X375" s="239"/>
      <c r="AB375" s="233"/>
      <c r="AC375" s="233"/>
      <c r="AD375" s="233"/>
    </row>
    <row r="376" spans="2:41" ht="23.25" x14ac:dyDescent="0.35">
      <c r="B376" s="23" t="s">
        <v>125</v>
      </c>
      <c r="C376" s="20">
        <f>IF(X328="PAGADO",0,Y333)</f>
        <v>0</v>
      </c>
      <c r="E376" s="227" t="s">
        <v>903</v>
      </c>
      <c r="F376" s="227"/>
      <c r="G376" s="227"/>
      <c r="H376" s="227"/>
      <c r="V376" s="17"/>
      <c r="X376" s="23" t="s">
        <v>32</v>
      </c>
      <c r="Y376" s="20">
        <f>IF(B376="PAGADO",0,C381)</f>
        <v>0</v>
      </c>
      <c r="AA376" s="227" t="s">
        <v>528</v>
      </c>
      <c r="AB376" s="227"/>
      <c r="AC376" s="227"/>
      <c r="AD376" s="2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191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191</v>
      </c>
      <c r="AC379" s="3" t="s">
        <v>708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135</v>
      </c>
      <c r="H381" s="5">
        <v>150</v>
      </c>
      <c r="I381" t="s">
        <v>227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227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135</v>
      </c>
      <c r="H386" s="5">
        <v>150</v>
      </c>
      <c r="I386" t="s">
        <v>227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227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737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227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227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443</v>
      </c>
      <c r="AJ397" s="99">
        <v>24465</v>
      </c>
      <c r="AK397" s="62" t="s">
        <v>448</v>
      </c>
      <c r="AL397" s="63">
        <v>45037</v>
      </c>
      <c r="AM397" s="60">
        <v>1716325822</v>
      </c>
      <c r="AN397" s="60" t="s">
        <v>20</v>
      </c>
      <c r="AO397" s="62" t="s">
        <v>449</v>
      </c>
      <c r="AP397" s="60">
        <v>52365</v>
      </c>
      <c r="AQ397" s="64">
        <v>42.747</v>
      </c>
      <c r="AR397" s="64">
        <v>74.81</v>
      </c>
      <c r="AS397" s="61"/>
      <c r="AT397" s="60" t="s">
        <v>532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6" t="s">
        <v>31</v>
      </c>
      <c r="AB410" s="226"/>
      <c r="AC410" s="226"/>
    </row>
    <row r="411" spans="1:43" ht="15" customHeight="1" x14ac:dyDescent="0.4">
      <c r="H411" s="75"/>
      <c r="I411" s="75"/>
      <c r="J411" s="75"/>
      <c r="V411" s="17"/>
      <c r="AA411" s="226"/>
      <c r="AB411" s="226"/>
      <c r="AC411" s="226"/>
    </row>
    <row r="412" spans="1:43" x14ac:dyDescent="0.25">
      <c r="B412" s="241" t="s">
        <v>64</v>
      </c>
      <c r="F412" s="240" t="s">
        <v>30</v>
      </c>
      <c r="G412" s="240"/>
      <c r="H412" s="240"/>
      <c r="V412" s="17"/>
    </row>
    <row r="413" spans="1:43" x14ac:dyDescent="0.25">
      <c r="B413" s="241"/>
      <c r="F413" s="240"/>
      <c r="G413" s="240"/>
      <c r="H413" s="240"/>
      <c r="V413" s="17"/>
    </row>
    <row r="414" spans="1:43" ht="26.25" customHeight="1" x14ac:dyDescent="0.35">
      <c r="B414" s="241"/>
      <c r="F414" s="240"/>
      <c r="G414" s="240"/>
      <c r="H414" s="24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7" t="s">
        <v>528</v>
      </c>
      <c r="F415" s="227"/>
      <c r="G415" s="227"/>
      <c r="H415" s="227"/>
      <c r="V415" s="17"/>
      <c r="X415" s="23" t="s">
        <v>32</v>
      </c>
      <c r="Y415" s="20">
        <f>IF(B415="PAGADO",0,C420)</f>
        <v>0</v>
      </c>
      <c r="AA415" s="227" t="s">
        <v>528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143</v>
      </c>
      <c r="G417" s="3" t="s">
        <v>146</v>
      </c>
      <c r="H417" s="5">
        <v>190</v>
      </c>
      <c r="N417" s="25">
        <v>45063</v>
      </c>
      <c r="O417" s="3" t="s">
        <v>772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132</v>
      </c>
      <c r="AC417" s="3" t="s">
        <v>190</v>
      </c>
      <c r="AD417" s="5">
        <v>170</v>
      </c>
      <c r="AE417" t="s">
        <v>615</v>
      </c>
      <c r="AJ417" s="25">
        <v>45008</v>
      </c>
      <c r="AK417" s="3" t="s">
        <v>830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143</v>
      </c>
      <c r="G418" s="3" t="s">
        <v>149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132</v>
      </c>
      <c r="AC418" s="3" t="s">
        <v>146</v>
      </c>
      <c r="AD418" s="5">
        <v>190</v>
      </c>
      <c r="AE418" t="s">
        <v>615</v>
      </c>
      <c r="AJ418" s="25">
        <v>45070</v>
      </c>
      <c r="AK418" s="3" t="s">
        <v>486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190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184</v>
      </c>
      <c r="AC420" s="3" t="s">
        <v>146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str">
        <f>IF(Y420&lt;0,"NO PAGAR","COBRAR'")</f>
        <v>NO PAGAR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str">
        <f>IF(C420&lt;0,"NO PAGAR","COBRAR'")</f>
        <v>COBRAR'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806</v>
      </c>
      <c r="AK427" s="117" t="s">
        <v>448</v>
      </c>
      <c r="AL427" s="117" t="s">
        <v>449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807</v>
      </c>
      <c r="AK428" s="117" t="s">
        <v>448</v>
      </c>
      <c r="AL428" s="117" t="s">
        <v>449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1" t="s">
        <v>66</v>
      </c>
      <c r="F449" s="240" t="s">
        <v>28</v>
      </c>
      <c r="G449" s="240"/>
      <c r="H449" s="240"/>
      <c r="V449" s="17"/>
      <c r="X449" s="239" t="s">
        <v>66</v>
      </c>
      <c r="AB449" s="233" t="s">
        <v>29</v>
      </c>
      <c r="AC449" s="233"/>
      <c r="AD449" s="233"/>
    </row>
    <row r="450" spans="2:41" x14ac:dyDescent="0.25">
      <c r="B450" s="241"/>
      <c r="F450" s="240"/>
      <c r="G450" s="240"/>
      <c r="H450" s="240"/>
      <c r="V450" s="17"/>
      <c r="X450" s="239"/>
      <c r="AB450" s="233"/>
      <c r="AC450" s="233"/>
      <c r="AD450" s="233"/>
    </row>
    <row r="451" spans="2:41" ht="23.25" customHeight="1" x14ac:dyDescent="0.25">
      <c r="B451" s="241"/>
      <c r="F451" s="240"/>
      <c r="G451" s="240"/>
      <c r="H451" s="240"/>
      <c r="V451" s="17"/>
      <c r="X451" s="239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7" t="s">
        <v>528</v>
      </c>
      <c r="F452" s="227"/>
      <c r="G452" s="227"/>
      <c r="H452" s="227"/>
      <c r="V452" s="17"/>
      <c r="X452" s="23" t="s">
        <v>32</v>
      </c>
      <c r="Y452" s="20">
        <f>IF(B452="PAGADO",0,C457)</f>
        <v>27.330000000000013</v>
      </c>
      <c r="AA452" s="227" t="s">
        <v>528</v>
      </c>
      <c r="AB452" s="227"/>
      <c r="AC452" s="227"/>
      <c r="AD452" s="22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843</v>
      </c>
      <c r="G454" s="3" t="s">
        <v>844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858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839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887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866</v>
      </c>
      <c r="AK473" s="129" t="s">
        <v>867</v>
      </c>
      <c r="AL473" s="129" t="s">
        <v>868</v>
      </c>
      <c r="AM473" s="129" t="s">
        <v>869</v>
      </c>
      <c r="AN473" s="129" t="s">
        <v>870</v>
      </c>
      <c r="AO473" s="129" t="s">
        <v>871</v>
      </c>
      <c r="AP473" s="129" t="s">
        <v>872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448</v>
      </c>
      <c r="AK474" s="126">
        <v>45062.104224540002</v>
      </c>
      <c r="AL474" s="125" t="s">
        <v>449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448</v>
      </c>
      <c r="AK475" s="126">
        <v>45070.969756940001</v>
      </c>
      <c r="AL475" s="125" t="s">
        <v>449</v>
      </c>
      <c r="AM475" s="127">
        <v>33.15</v>
      </c>
      <c r="AN475" s="127">
        <v>58.01</v>
      </c>
      <c r="AO475" s="127">
        <v>0</v>
      </c>
      <c r="AP475" s="128" t="s">
        <v>878</v>
      </c>
    </row>
    <row r="476" spans="2:42" x14ac:dyDescent="0.25">
      <c r="V476" s="17"/>
      <c r="AJ476" s="125" t="s">
        <v>448</v>
      </c>
      <c r="AK476" s="126">
        <v>45073.3241088</v>
      </c>
      <c r="AL476" s="125" t="s">
        <v>449</v>
      </c>
      <c r="AM476" s="127">
        <v>30.29</v>
      </c>
      <c r="AN476" s="127">
        <v>53.01</v>
      </c>
      <c r="AO476" s="127">
        <v>30730</v>
      </c>
      <c r="AP476" s="128" t="s">
        <v>879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1" t="s">
        <v>66</v>
      </c>
      <c r="F488" s="248" t="s">
        <v>30</v>
      </c>
      <c r="G488" s="248"/>
      <c r="H488" s="248"/>
      <c r="V488" s="17"/>
      <c r="X488" s="239" t="s">
        <v>66</v>
      </c>
      <c r="AB488" s="240" t="s">
        <v>31</v>
      </c>
      <c r="AC488" s="240"/>
      <c r="AD488" s="240"/>
    </row>
    <row r="489" spans="1:43" ht="15" customHeight="1" x14ac:dyDescent="0.25">
      <c r="B489" s="241"/>
      <c r="F489" s="248"/>
      <c r="G489" s="248"/>
      <c r="H489" s="248"/>
      <c r="V489" s="17"/>
      <c r="X489" s="239"/>
      <c r="AB489" s="240"/>
      <c r="AC489" s="240"/>
      <c r="AD489" s="240"/>
    </row>
    <row r="490" spans="1:43" ht="23.25" customHeight="1" x14ac:dyDescent="0.25">
      <c r="B490" s="241"/>
      <c r="F490" s="248"/>
      <c r="G490" s="248"/>
      <c r="H490" s="248"/>
      <c r="V490" s="17"/>
      <c r="X490" s="239"/>
      <c r="AB490" s="240"/>
      <c r="AC490" s="240"/>
      <c r="AD490" s="240"/>
    </row>
    <row r="491" spans="1:43" ht="23.25" x14ac:dyDescent="0.35">
      <c r="B491" s="23" t="s">
        <v>82</v>
      </c>
      <c r="C491" s="20">
        <f>IF(X452="PAGADO",0,Y457)</f>
        <v>-239.15</v>
      </c>
      <c r="E491" s="227" t="s">
        <v>528</v>
      </c>
      <c r="F491" s="227"/>
      <c r="G491" s="227"/>
      <c r="H491" s="227"/>
      <c r="V491" s="17"/>
      <c r="X491" s="23" t="s">
        <v>32</v>
      </c>
      <c r="Y491" s="20">
        <f>IF(B491="PAGADO",0,C496)</f>
        <v>0</v>
      </c>
      <c r="AA491" s="227" t="s">
        <v>528</v>
      </c>
      <c r="AB491" s="227"/>
      <c r="AC491" s="227"/>
      <c r="AD491" s="22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910</v>
      </c>
      <c r="G493" s="3" t="s">
        <v>911</v>
      </c>
      <c r="H493" s="5">
        <v>95</v>
      </c>
      <c r="N493" s="25">
        <v>45089</v>
      </c>
      <c r="O493" s="3" t="s">
        <v>905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415</v>
      </c>
      <c r="AC493" s="3" t="s">
        <v>944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263</v>
      </c>
      <c r="G494" s="3" t="s">
        <v>570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184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963</v>
      </c>
      <c r="AC495" s="3" t="s">
        <v>146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135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9" t="str">
        <f>IF(Y496&lt;0,"NO PAGAR","COBRAR'")</f>
        <v>COBRAR'</v>
      </c>
      <c r="Y497" s="22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9" t="str">
        <f>IF(C496&lt;0,"NO PAGAR","COBRAR'")</f>
        <v>COBRAR'</v>
      </c>
      <c r="C498" s="229"/>
      <c r="E498" s="4">
        <v>45057</v>
      </c>
      <c r="F498" s="3" t="s">
        <v>304</v>
      </c>
      <c r="G498" s="3" t="s">
        <v>104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184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931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952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448</v>
      </c>
      <c r="AL510" s="151" t="s">
        <v>948</v>
      </c>
      <c r="AM510" s="151" t="s">
        <v>449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448</v>
      </c>
      <c r="AL511" s="151" t="s">
        <v>948</v>
      </c>
      <c r="AM511" s="151" t="s">
        <v>449</v>
      </c>
      <c r="AN511" s="153">
        <v>64.099999999999994</v>
      </c>
      <c r="AO511" s="151" t="s">
        <v>950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448</v>
      </c>
      <c r="AL512" s="151" t="s">
        <v>948</v>
      </c>
      <c r="AM512" s="151" t="s">
        <v>449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9" t="s">
        <v>67</v>
      </c>
      <c r="F535" s="240" t="s">
        <v>28</v>
      </c>
      <c r="G535" s="240"/>
      <c r="H535" s="240"/>
      <c r="V535" s="17"/>
    </row>
    <row r="536" spans="2:41" x14ac:dyDescent="0.25">
      <c r="B536" s="239"/>
      <c r="F536" s="240"/>
      <c r="G536" s="240"/>
      <c r="H536" s="240"/>
      <c r="V536" s="17"/>
    </row>
    <row r="537" spans="2:41" ht="26.25" customHeight="1" x14ac:dyDescent="0.35">
      <c r="B537" s="239"/>
      <c r="F537" s="240"/>
      <c r="G537" s="240"/>
      <c r="H537" s="24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7" t="s">
        <v>528</v>
      </c>
      <c r="F538" s="227"/>
      <c r="G538" s="227"/>
      <c r="H538" s="227"/>
      <c r="V538" s="17"/>
      <c r="X538" s="23" t="s">
        <v>32</v>
      </c>
      <c r="Y538" s="20">
        <f>IF(B538="PAGADO",0,C543)</f>
        <v>-76.499999999999773</v>
      </c>
      <c r="AA538" s="227" t="s">
        <v>528</v>
      </c>
      <c r="AB538" s="227"/>
      <c r="AC538" s="227"/>
      <c r="AD538" s="22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263</v>
      </c>
      <c r="G540" s="3" t="s">
        <v>631</v>
      </c>
      <c r="H540" s="5">
        <v>160</v>
      </c>
      <c r="N540" s="25">
        <v>45111</v>
      </c>
      <c r="O540" s="3" t="s">
        <v>1008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184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991</v>
      </c>
      <c r="H541" s="5">
        <v>150</v>
      </c>
      <c r="N541" s="25">
        <v>45112</v>
      </c>
      <c r="O541" s="3" t="s">
        <v>1015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184</v>
      </c>
      <c r="AC541" s="3" t="s">
        <v>137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465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1033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1003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999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448</v>
      </c>
      <c r="P557" s="151" t="s">
        <v>449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448</v>
      </c>
      <c r="P558" s="151" t="s">
        <v>449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6" t="s">
        <v>31</v>
      </c>
      <c r="AB573" s="226"/>
      <c r="AC573" s="226"/>
    </row>
    <row r="574" spans="1:43" ht="15" customHeight="1" x14ac:dyDescent="0.4">
      <c r="H574" s="75"/>
      <c r="I574" s="75"/>
      <c r="J574" s="75"/>
      <c r="V574" s="17"/>
      <c r="AA574" s="226"/>
      <c r="AB574" s="226"/>
      <c r="AC574" s="226"/>
    </row>
    <row r="575" spans="1:43" x14ac:dyDescent="0.25">
      <c r="B575" s="241" t="s">
        <v>67</v>
      </c>
      <c r="F575" s="240" t="s">
        <v>30</v>
      </c>
      <c r="G575" s="240"/>
      <c r="H575" s="240"/>
      <c r="V575" s="17"/>
    </row>
    <row r="576" spans="1:43" x14ac:dyDescent="0.25">
      <c r="B576" s="241"/>
      <c r="F576" s="240"/>
      <c r="G576" s="240"/>
      <c r="H576" s="240"/>
      <c r="V576" s="17"/>
    </row>
    <row r="577" spans="2:41" ht="26.25" customHeight="1" x14ac:dyDescent="0.35">
      <c r="B577" s="241"/>
      <c r="F577" s="240"/>
      <c r="G577" s="240"/>
      <c r="H577" s="240"/>
      <c r="V577" s="17"/>
      <c r="X577" s="22" t="s">
        <v>67</v>
      </c>
    </row>
    <row r="578" spans="2:41" ht="23.25" x14ac:dyDescent="0.35">
      <c r="B578" s="23" t="s">
        <v>125</v>
      </c>
      <c r="C578" s="20">
        <f>IF(X538="PAGADO",0,Y543)</f>
        <v>883.50000000000023</v>
      </c>
      <c r="E578" s="227" t="s">
        <v>528</v>
      </c>
      <c r="F578" s="227"/>
      <c r="G578" s="227"/>
      <c r="H578" s="227"/>
      <c r="V578" s="17"/>
      <c r="X578" s="23" t="s">
        <v>32</v>
      </c>
      <c r="Y578" s="20">
        <f>IF(B578="PAGADO",0,C583)</f>
        <v>0</v>
      </c>
      <c r="AA578" s="227" t="s">
        <v>528</v>
      </c>
      <c r="AB578" s="227"/>
      <c r="AC578" s="227"/>
      <c r="AD578" s="22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304</v>
      </c>
      <c r="G580" s="3" t="s">
        <v>95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1066</v>
      </c>
      <c r="AC580" s="3" t="s">
        <v>1067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135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9" t="str">
        <f>IF(Y583&lt;0,"NO PAGAR","COBRAR'")</f>
        <v>COBRAR'</v>
      </c>
      <c r="Y584" s="22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9" t="str">
        <f>IF(C583&lt;0,"NO PAGAR","COBRAR'")</f>
        <v>COBRAR'</v>
      </c>
      <c r="C585" s="22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1048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1047</v>
      </c>
      <c r="O598" s="169">
        <v>0.66256944444444443</v>
      </c>
      <c r="P598">
        <v>20230710</v>
      </c>
      <c r="Q598" s="154" t="s">
        <v>448</v>
      </c>
      <c r="R598" t="s">
        <v>948</v>
      </c>
      <c r="S598" t="s">
        <v>449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9" t="s">
        <v>68</v>
      </c>
      <c r="F617" s="240" t="s">
        <v>28</v>
      </c>
      <c r="G617" s="240"/>
      <c r="H617" s="240"/>
      <c r="V617" s="17"/>
    </row>
    <row r="618" spans="2:41" x14ac:dyDescent="0.25">
      <c r="B618" s="239"/>
      <c r="F618" s="240"/>
      <c r="G618" s="240"/>
      <c r="H618" s="240"/>
      <c r="V618" s="17"/>
    </row>
    <row r="619" spans="2:41" ht="26.25" customHeight="1" x14ac:dyDescent="0.35">
      <c r="B619" s="239"/>
      <c r="F619" s="240"/>
      <c r="G619" s="240"/>
      <c r="H619" s="240"/>
      <c r="V619" s="17"/>
      <c r="X619" s="22" t="s">
        <v>68</v>
      </c>
    </row>
    <row r="620" spans="2:41" ht="23.25" x14ac:dyDescent="0.35">
      <c r="B620" s="23" t="s">
        <v>125</v>
      </c>
      <c r="C620" s="20">
        <f>IF(X578="PAGADO",0,Y583)</f>
        <v>140</v>
      </c>
      <c r="E620" s="227" t="s">
        <v>528</v>
      </c>
      <c r="F620" s="227"/>
      <c r="G620" s="227"/>
      <c r="H620" s="227"/>
      <c r="V620" s="17"/>
      <c r="X620" s="23" t="s">
        <v>32</v>
      </c>
      <c r="Y620" s="20">
        <f>IF(B620="PAGADO",0,C625)</f>
        <v>0</v>
      </c>
      <c r="AA620" s="227" t="s">
        <v>1144</v>
      </c>
      <c r="AB620" s="227"/>
      <c r="AC620" s="227"/>
      <c r="AD620" s="22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191</v>
      </c>
      <c r="G622" s="3" t="s">
        <v>137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191</v>
      </c>
      <c r="AC622" s="3" t="s">
        <v>135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132</v>
      </c>
      <c r="G624" s="3" t="s">
        <v>149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1080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1156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448</v>
      </c>
      <c r="O639" s="126">
        <v>45126.299652779999</v>
      </c>
      <c r="P639" s="125" t="s">
        <v>449</v>
      </c>
      <c r="Q639" s="127">
        <v>37.069000000000003</v>
      </c>
      <c r="R639" s="127">
        <v>64.87</v>
      </c>
      <c r="S639" s="128" t="s">
        <v>1098</v>
      </c>
      <c r="V639" s="17"/>
      <c r="X639" s="12"/>
      <c r="Y639" s="10"/>
    </row>
    <row r="640" spans="2:41" x14ac:dyDescent="0.25">
      <c r="B640" s="12"/>
      <c r="C640" s="10"/>
      <c r="N640" s="125" t="s">
        <v>448</v>
      </c>
      <c r="O640" s="126">
        <v>45134.601574070002</v>
      </c>
      <c r="P640" s="125" t="s">
        <v>449</v>
      </c>
      <c r="Q640" s="127">
        <v>43.999000000000002</v>
      </c>
      <c r="R640" s="127">
        <v>77</v>
      </c>
      <c r="S640" s="128" t="s">
        <v>528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6" t="s">
        <v>31</v>
      </c>
      <c r="AB656" s="226"/>
      <c r="AC656" s="226"/>
    </row>
    <row r="657" spans="2:41" ht="15" customHeight="1" x14ac:dyDescent="0.4">
      <c r="H657" s="75"/>
      <c r="I657" s="75"/>
      <c r="J657" s="75"/>
      <c r="V657" s="17"/>
      <c r="AA657" s="226"/>
      <c r="AB657" s="226"/>
      <c r="AC657" s="226"/>
    </row>
    <row r="658" spans="2:41" x14ac:dyDescent="0.25">
      <c r="B658" s="241" t="s">
        <v>68</v>
      </c>
      <c r="F658" s="240" t="s">
        <v>30</v>
      </c>
      <c r="G658" s="240"/>
      <c r="H658" s="240"/>
      <c r="V658" s="17"/>
    </row>
    <row r="659" spans="2:41" x14ac:dyDescent="0.25">
      <c r="B659" s="241"/>
      <c r="F659" s="240"/>
      <c r="G659" s="240"/>
      <c r="H659" s="240"/>
      <c r="V659" s="17"/>
    </row>
    <row r="660" spans="2:41" ht="26.25" customHeight="1" x14ac:dyDescent="0.35">
      <c r="B660" s="241"/>
      <c r="F660" s="240"/>
      <c r="G660" s="240"/>
      <c r="H660" s="24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7" t="s">
        <v>528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528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263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266</v>
      </c>
      <c r="AC663" s="3" t="s">
        <v>190</v>
      </c>
      <c r="AD663" s="5">
        <v>200</v>
      </c>
      <c r="AJ663" s="25">
        <v>45161</v>
      </c>
      <c r="AK663" s="3" t="s">
        <v>1218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266</v>
      </c>
      <c r="AC664" s="3" t="s">
        <v>190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PAGAR","COBRAR'")</f>
        <v>COBRAR'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1241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448</v>
      </c>
      <c r="AM682" s="180" t="s">
        <v>449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9" t="s">
        <v>69</v>
      </c>
      <c r="F701" s="240" t="s">
        <v>28</v>
      </c>
      <c r="G701" s="240"/>
      <c r="H701" s="240"/>
      <c r="V701" s="17"/>
    </row>
    <row r="702" spans="2:31" x14ac:dyDescent="0.25">
      <c r="B702" s="239"/>
      <c r="F702" s="240"/>
      <c r="G702" s="240"/>
      <c r="H702" s="240"/>
      <c r="V702" s="17"/>
    </row>
    <row r="703" spans="2:31" ht="26.25" customHeight="1" x14ac:dyDescent="0.35">
      <c r="B703" s="239"/>
      <c r="F703" s="240"/>
      <c r="G703" s="240"/>
      <c r="H703" s="24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7" t="s">
        <v>528</v>
      </c>
      <c r="F704" s="227"/>
      <c r="G704" s="227"/>
      <c r="H704" s="227"/>
      <c r="O704" s="237" t="s">
        <v>106</v>
      </c>
      <c r="P704" s="237"/>
      <c r="Q704" s="237"/>
      <c r="R704" s="237"/>
      <c r="V704" s="17"/>
      <c r="X704" s="23" t="s">
        <v>82</v>
      </c>
      <c r="Y704" s="20">
        <f>IF(B704="PAGADO",0,C709)</f>
        <v>194.41000000000008</v>
      </c>
      <c r="AA704" s="227" t="s">
        <v>528</v>
      </c>
      <c r="AB704" s="227"/>
      <c r="AC704" s="227"/>
      <c r="AD704" s="22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387</v>
      </c>
      <c r="G706" s="3" t="s">
        <v>190</v>
      </c>
      <c r="H706" s="5">
        <v>150</v>
      </c>
      <c r="N706" s="25">
        <v>45167</v>
      </c>
      <c r="O706" s="3" t="s">
        <v>1261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372</v>
      </c>
      <c r="AC706" s="3" t="s">
        <v>146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387</v>
      </c>
      <c r="G707" s="3" t="s">
        <v>190</v>
      </c>
      <c r="H707" s="5">
        <v>150</v>
      </c>
      <c r="N707" s="25">
        <v>45170</v>
      </c>
      <c r="O707" s="3" t="s">
        <v>106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372</v>
      </c>
      <c r="AC707" s="3" t="s">
        <v>164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263</v>
      </c>
      <c r="G708" s="3" t="s">
        <v>239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857</v>
      </c>
      <c r="AC708" s="3" t="s">
        <v>1340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387</v>
      </c>
      <c r="G709" s="3" t="s">
        <v>190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135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387</v>
      </c>
      <c r="G710" s="3" t="s">
        <v>190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1309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448</v>
      </c>
      <c r="O723" s="125" t="s">
        <v>443</v>
      </c>
      <c r="P723" s="126">
        <v>45154.750740739997</v>
      </c>
      <c r="Q723" s="127">
        <v>24.289000000000001</v>
      </c>
      <c r="R723" s="127">
        <v>42.51</v>
      </c>
      <c r="S723" s="128" t="s">
        <v>1307</v>
      </c>
      <c r="V723" s="17"/>
      <c r="X723" s="12"/>
      <c r="Y723" s="10"/>
    </row>
    <row r="724" spans="2:41" x14ac:dyDescent="0.25">
      <c r="B724" s="12"/>
      <c r="C724" s="10"/>
      <c r="N724" s="125" t="s">
        <v>448</v>
      </c>
      <c r="O724" s="125" t="s">
        <v>443</v>
      </c>
      <c r="P724" s="126">
        <v>45156.751111110003</v>
      </c>
      <c r="Q724" s="127">
        <v>31.425999999999998</v>
      </c>
      <c r="R724" s="127">
        <v>55</v>
      </c>
      <c r="S724" s="128" t="s">
        <v>718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448</v>
      </c>
      <c r="O725" s="125" t="s">
        <v>443</v>
      </c>
      <c r="P725" s="126">
        <v>45160.557199069997</v>
      </c>
      <c r="Q725" s="127">
        <v>8.5809999999999995</v>
      </c>
      <c r="R725" s="127">
        <v>15.02</v>
      </c>
      <c r="S725" s="128" t="s">
        <v>528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448</v>
      </c>
      <c r="O726" s="125" t="s">
        <v>443</v>
      </c>
      <c r="P726" s="126">
        <v>45166.734594909998</v>
      </c>
      <c r="Q726" s="127">
        <v>39.83</v>
      </c>
      <c r="R726" s="127">
        <v>69.7</v>
      </c>
      <c r="S726" s="128" t="s">
        <v>1306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6" t="s">
        <v>31</v>
      </c>
      <c r="AB741" s="226"/>
      <c r="AC741" s="226"/>
    </row>
    <row r="742" spans="1:43" ht="15" customHeight="1" x14ac:dyDescent="0.4">
      <c r="H742" s="75"/>
      <c r="I742" s="75"/>
      <c r="J742" s="75"/>
      <c r="V742" s="17"/>
      <c r="AA742" s="226"/>
      <c r="AB742" s="226"/>
      <c r="AC742" s="22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125</v>
      </c>
      <c r="C744" s="20">
        <f>IF(X704="PAGADO",0,C709)</f>
        <v>0</v>
      </c>
      <c r="E744" s="227" t="s">
        <v>528</v>
      </c>
      <c r="F744" s="227"/>
      <c r="G744" s="227"/>
      <c r="H744" s="227"/>
      <c r="V744" s="17"/>
      <c r="X744" s="23" t="s">
        <v>32</v>
      </c>
      <c r="Y744" s="20">
        <f>IF(B744="PAGADO",0,C749)</f>
        <v>0</v>
      </c>
      <c r="AA744" s="227" t="s">
        <v>528</v>
      </c>
      <c r="AB744" s="227"/>
      <c r="AC744" s="227"/>
      <c r="AD744" s="22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1401</v>
      </c>
      <c r="AC746" s="3" t="s">
        <v>1402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189</v>
      </c>
      <c r="AC747" s="3" t="s">
        <v>146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387</v>
      </c>
      <c r="AC748" s="3" t="s">
        <v>1410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9" t="str">
        <f>IF(Y749&lt;0,"NO PAGAR","COBRAR'")</f>
        <v>COBRAR'</v>
      </c>
      <c r="Y750" s="22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9" t="str">
        <f>IF(C749&lt;0,"NO PAGAR","COBRAR'")</f>
        <v>COBRAR'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1388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448</v>
      </c>
      <c r="O763" s="126">
        <v>45170.535208330002</v>
      </c>
      <c r="P763" s="125" t="s">
        <v>449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125</v>
      </c>
      <c r="C788" s="20">
        <f>IF(X744="PAGADO",0,Y749)</f>
        <v>585</v>
      </c>
      <c r="E788" s="227" t="s">
        <v>528</v>
      </c>
      <c r="F788" s="227"/>
      <c r="G788" s="227"/>
      <c r="H788" s="227"/>
      <c r="V788" s="17"/>
      <c r="X788" s="23" t="s">
        <v>32</v>
      </c>
      <c r="Y788" s="20">
        <f>IF(B788="PAGADO",0,C793)</f>
        <v>0</v>
      </c>
      <c r="AA788" s="227" t="s">
        <v>1144</v>
      </c>
      <c r="AB788" s="227"/>
      <c r="AC788" s="227"/>
      <c r="AD788" s="22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387</v>
      </c>
      <c r="G790" s="3" t="s">
        <v>190</v>
      </c>
      <c r="H790" s="5">
        <v>200</v>
      </c>
      <c r="N790" s="25">
        <v>45202</v>
      </c>
      <c r="O790" s="3" t="s">
        <v>1432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1503</v>
      </c>
      <c r="AC790" s="3" t="s">
        <v>190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387</v>
      </c>
      <c r="G791" s="3" t="s">
        <v>163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387</v>
      </c>
      <c r="G792" s="3" t="s">
        <v>190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1485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1482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448</v>
      </c>
      <c r="O807" s="126">
        <v>45187.445879630002</v>
      </c>
      <c r="P807" s="125" t="s">
        <v>1473</v>
      </c>
      <c r="Q807" s="125" t="s">
        <v>449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6" t="s">
        <v>31</v>
      </c>
      <c r="AB828" s="226"/>
      <c r="AC828" s="226"/>
    </row>
    <row r="829" spans="1:43" ht="15" customHeight="1" x14ac:dyDescent="0.4">
      <c r="H829" s="75"/>
      <c r="I829" s="75"/>
      <c r="J829" s="75"/>
      <c r="V829" s="17"/>
      <c r="AA829" s="226"/>
      <c r="AB829" s="226"/>
      <c r="AC829" s="22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7" t="s">
        <v>528</v>
      </c>
      <c r="F833" s="227"/>
      <c r="G833" s="227"/>
      <c r="H833" s="227"/>
      <c r="V833" s="17"/>
      <c r="X833" s="23" t="s">
        <v>32</v>
      </c>
      <c r="Y833" s="20">
        <f>IF(B1622="PAGADO",0,C838)</f>
        <v>488.84900000000005</v>
      </c>
      <c r="AA833" s="227" t="s">
        <v>1587</v>
      </c>
      <c r="AB833" s="227"/>
      <c r="AC833" s="227"/>
      <c r="AD833" s="22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372</v>
      </c>
      <c r="G835" s="3" t="s">
        <v>164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266</v>
      </c>
      <c r="AC835" s="3" t="s">
        <v>190</v>
      </c>
      <c r="AD835" s="5">
        <v>200</v>
      </c>
      <c r="AJ835" s="25">
        <v>45223</v>
      </c>
      <c r="AK835" s="3" t="s">
        <v>1551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266</v>
      </c>
      <c r="G836" s="3" t="s">
        <v>190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266</v>
      </c>
      <c r="AC836" s="3" t="s">
        <v>190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266</v>
      </c>
      <c r="G837" s="3" t="s">
        <v>190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9" t="str">
        <f>IF(Y838&lt;0,"NO PAGAR","COBRAR'")</f>
        <v>COBRAR'</v>
      </c>
      <c r="Y839" s="22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9" t="str">
        <f>IF(C838&lt;0,"NO PAGAR","COBRAR'")</f>
        <v>COBRAR'</v>
      </c>
      <c r="C840" s="22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1535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1531</v>
      </c>
      <c r="O852" s="196">
        <v>44995</v>
      </c>
      <c r="P852" t="s">
        <v>448</v>
      </c>
      <c r="Q852" t="s">
        <v>449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1531</v>
      </c>
      <c r="O853" s="196">
        <v>45148</v>
      </c>
      <c r="P853" t="s">
        <v>448</v>
      </c>
      <c r="Q853" t="s">
        <v>449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1531</v>
      </c>
      <c r="O854" t="s">
        <v>1533</v>
      </c>
      <c r="P854" t="s">
        <v>448</v>
      </c>
      <c r="Q854" t="s">
        <v>449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7" t="s">
        <v>528</v>
      </c>
      <c r="F878" s="227"/>
      <c r="G878" s="227"/>
      <c r="H878" s="227"/>
      <c r="V878" s="17"/>
      <c r="X878" s="23" t="s">
        <v>32</v>
      </c>
      <c r="Y878" s="20">
        <f>IF(B878="PAGADO",0,C883)</f>
        <v>1651.8590000000002</v>
      </c>
      <c r="AA878" s="227" t="s">
        <v>1144</v>
      </c>
      <c r="AB878" s="227"/>
      <c r="AC878" s="227"/>
      <c r="AD878" s="22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1212</v>
      </c>
      <c r="G880" s="3" t="s">
        <v>193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1181</v>
      </c>
      <c r="AC880" s="3" t="s">
        <v>1187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189</v>
      </c>
      <c r="G881" s="3" t="s">
        <v>190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162</v>
      </c>
      <c r="G882" s="3" t="s">
        <v>163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162</v>
      </c>
      <c r="G883" s="3" t="s">
        <v>146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1435</v>
      </c>
      <c r="G884" s="3" t="s">
        <v>190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1764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1612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1773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448</v>
      </c>
      <c r="O897" s="125" t="s">
        <v>525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1531</v>
      </c>
      <c r="AK897" s="196">
        <v>44938</v>
      </c>
      <c r="AL897" t="s">
        <v>448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448</v>
      </c>
      <c r="O898" s="125" t="s">
        <v>443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1531</v>
      </c>
      <c r="AK898" s="196">
        <v>45058</v>
      </c>
      <c r="AL898" t="s">
        <v>448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448</v>
      </c>
      <c r="O899" s="125" t="s">
        <v>443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1531</v>
      </c>
      <c r="AK899" t="s">
        <v>1772</v>
      </c>
      <c r="AL899" t="s">
        <v>448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448</v>
      </c>
      <c r="O900" s="125" t="s">
        <v>443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6" t="s">
        <v>31</v>
      </c>
      <c r="AB918" s="226"/>
      <c r="AC918" s="226"/>
    </row>
    <row r="919" spans="1:43" ht="15" customHeight="1" x14ac:dyDescent="0.4">
      <c r="H919" s="75"/>
      <c r="I919" s="75"/>
      <c r="J919" s="75"/>
      <c r="V919" s="17"/>
      <c r="AA919" s="226"/>
      <c r="AB919" s="226"/>
      <c r="AC919" s="226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7" t="s">
        <v>528</v>
      </c>
      <c r="F921" s="227"/>
      <c r="G921" s="227"/>
      <c r="H921" s="227"/>
      <c r="V921" s="17"/>
      <c r="X921" s="23" t="s">
        <v>32</v>
      </c>
      <c r="Y921" s="20">
        <f>IF(B921="PAGADO",0,C926)</f>
        <v>0</v>
      </c>
      <c r="AA921" s="227" t="s">
        <v>528</v>
      </c>
      <c r="AB921" s="227"/>
      <c r="AC921" s="227"/>
      <c r="AD921" s="227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387</v>
      </c>
      <c r="G923" s="3" t="s">
        <v>190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189</v>
      </c>
      <c r="AC923" s="3" t="s">
        <v>190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387</v>
      </c>
      <c r="G924" s="3" t="s">
        <v>190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387</v>
      </c>
      <c r="AC924" s="3" t="s">
        <v>1686</v>
      </c>
      <c r="AD924" s="5">
        <v>660</v>
      </c>
      <c r="AE924" t="s">
        <v>227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387</v>
      </c>
      <c r="AC925" s="3" t="s">
        <v>190</v>
      </c>
      <c r="AD925" s="5">
        <v>150</v>
      </c>
      <c r="AE925" t="s">
        <v>227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387</v>
      </c>
      <c r="AC926" s="3" t="s">
        <v>163</v>
      </c>
      <c r="AD926" s="5">
        <v>150</v>
      </c>
      <c r="AE926" t="s">
        <v>227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9" t="str">
        <f>IF(Y926&lt;0,"NO PAGAR","COBRAR'")</f>
        <v>COBRAR'</v>
      </c>
      <c r="Y927" s="22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9" t="str">
        <f>IF(C926&lt;0,"NO PAGAR","COBRAR'")</f>
        <v>COBRAR'</v>
      </c>
      <c r="C928" s="22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443</v>
      </c>
      <c r="AK940" t="s">
        <v>1531</v>
      </c>
      <c r="AL940" s="209">
        <v>45236</v>
      </c>
      <c r="AM940" t="s">
        <v>448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443</v>
      </c>
      <c r="AK941" t="s">
        <v>1531</v>
      </c>
      <c r="AL941" s="209">
        <v>45241</v>
      </c>
      <c r="AM941" t="s">
        <v>448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443</v>
      </c>
      <c r="AK942" t="s">
        <v>1531</v>
      </c>
      <c r="AL942" s="209">
        <v>45245</v>
      </c>
      <c r="AM942" t="s">
        <v>448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7" t="s">
        <v>528</v>
      </c>
      <c r="F964" s="227"/>
      <c r="G964" s="227"/>
      <c r="H964" s="227"/>
      <c r="V964" s="17"/>
      <c r="X964" s="23" t="s">
        <v>32</v>
      </c>
      <c r="Y964" s="20">
        <f>IF(B964="PAGADO",0,C969)</f>
        <v>-758.12699999999995</v>
      </c>
      <c r="AA964" s="227" t="s">
        <v>528</v>
      </c>
      <c r="AB964" s="227"/>
      <c r="AC964" s="227"/>
      <c r="AD964" s="227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372</v>
      </c>
      <c r="G966" s="3" t="s">
        <v>190</v>
      </c>
      <c r="H966" s="5">
        <v>170</v>
      </c>
      <c r="N966" s="25">
        <v>45261</v>
      </c>
      <c r="O966" s="3" t="s">
        <v>376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1321</v>
      </c>
      <c r="AC966" s="3" t="s">
        <v>1751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1701</v>
      </c>
      <c r="G967" s="3" t="s">
        <v>146</v>
      </c>
      <c r="H967" s="5">
        <v>280</v>
      </c>
      <c r="N967" s="25">
        <v>45266</v>
      </c>
      <c r="O967" s="3" t="s">
        <v>1723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1321</v>
      </c>
      <c r="AC967" s="3" t="s">
        <v>190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387</v>
      </c>
      <c r="G968" s="3" t="s">
        <v>190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1212</v>
      </c>
      <c r="AC968" s="3" t="s">
        <v>190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387</v>
      </c>
      <c r="G969" s="3" t="s">
        <v>163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387</v>
      </c>
      <c r="AC969" s="3" t="s">
        <v>190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387</v>
      </c>
      <c r="G970" s="3" t="s">
        <v>190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387</v>
      </c>
      <c r="AC970" s="3" t="s">
        <v>190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387</v>
      </c>
      <c r="G971" s="3" t="s">
        <v>190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387</v>
      </c>
      <c r="AC971" s="3" t="s">
        <v>1686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1763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1726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1531</v>
      </c>
      <c r="O983" t="s">
        <v>1713</v>
      </c>
      <c r="P983" t="s">
        <v>448</v>
      </c>
      <c r="Q983" t="s">
        <v>449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1531</v>
      </c>
      <c r="O984" t="s">
        <v>1719</v>
      </c>
      <c r="P984" t="s">
        <v>448</v>
      </c>
      <c r="Q984" t="s">
        <v>449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1531</v>
      </c>
      <c r="O985" t="s">
        <v>1720</v>
      </c>
      <c r="P985" t="s">
        <v>448</v>
      </c>
      <c r="Q985" t="s">
        <v>449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1531</v>
      </c>
      <c r="O986" t="s">
        <v>1720</v>
      </c>
      <c r="P986" t="s">
        <v>448</v>
      </c>
      <c r="Q986" t="s">
        <v>449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6" t="s">
        <v>31</v>
      </c>
      <c r="AB1004" s="226"/>
      <c r="AC1004" s="226"/>
    </row>
    <row r="1005" spans="1:43" ht="15" customHeight="1" x14ac:dyDescent="0.4">
      <c r="H1005" s="75"/>
      <c r="I1005" s="75"/>
      <c r="J1005" s="75"/>
      <c r="V1005" s="17"/>
      <c r="AA1005" s="226"/>
      <c r="AB1005" s="226"/>
      <c r="AC1005" s="226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7" t="s">
        <v>528</v>
      </c>
      <c r="F1009" s="227"/>
      <c r="G1009" s="227"/>
      <c r="H1009" s="227"/>
      <c r="V1009" s="17"/>
      <c r="X1009" s="23" t="s">
        <v>32</v>
      </c>
      <c r="Y1009" s="20">
        <f>IF(B1809="PAGADO",0,C1014)</f>
        <v>746.87300000000005</v>
      </c>
      <c r="AA1009" s="227" t="s">
        <v>20</v>
      </c>
      <c r="AB1009" s="227"/>
      <c r="AC1009" s="227"/>
      <c r="AD1009" s="227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1775</v>
      </c>
      <c r="G1011" s="3" t="s">
        <v>1067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1197</v>
      </c>
      <c r="AC1011" s="3" t="s">
        <v>1067</v>
      </c>
      <c r="AD1011" s="5">
        <v>210</v>
      </c>
      <c r="AJ1011" s="25">
        <v>45289</v>
      </c>
      <c r="AK1011" s="3" t="s">
        <v>106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1197</v>
      </c>
      <c r="AC1012" s="3" t="s">
        <v>1067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387</v>
      </c>
      <c r="AC1013" s="3" t="s">
        <v>1067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536.87300000000005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9" t="str">
        <f>IF(Y1014&lt;0,"NO PAGAR","COBRAR'")</f>
        <v>COBRAR'</v>
      </c>
      <c r="Y1015" s="22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9" t="str">
        <f>IF(C1014&lt;0,"NO PAGAR","COBRAR'")</f>
        <v>COBRAR'</v>
      </c>
      <c r="C1016" s="22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D920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83</v>
      </c>
      <c r="F8" s="227"/>
      <c r="G8" s="227"/>
      <c r="H8" s="227"/>
      <c r="V8" s="17"/>
      <c r="X8" s="23" t="s">
        <v>125</v>
      </c>
      <c r="Y8" s="20">
        <f>IF(B8="PAGADO",0,C13)</f>
        <v>0</v>
      </c>
      <c r="AA8" s="227" t="s">
        <v>20</v>
      </c>
      <c r="AB8" s="227"/>
      <c r="AC8" s="227"/>
      <c r="AD8" s="227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148</v>
      </c>
      <c r="AC10" s="3" t="s">
        <v>149</v>
      </c>
      <c r="AD10" s="5">
        <v>380</v>
      </c>
      <c r="AJ10" s="25">
        <v>44937</v>
      </c>
      <c r="AK10" s="3" t="s">
        <v>165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105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93</v>
      </c>
      <c r="G13" s="3" t="s">
        <v>94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93</v>
      </c>
      <c r="G14" s="3" t="s">
        <v>95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144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158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154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125</v>
      </c>
      <c r="C53" s="20">
        <f>IF(X8="PAGADO",0,Y13)</f>
        <v>0</v>
      </c>
      <c r="E53" s="227" t="s">
        <v>187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83</v>
      </c>
      <c r="AB53" s="227"/>
      <c r="AC53" s="227"/>
      <c r="AD53" s="2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184</v>
      </c>
      <c r="G55" s="3" t="s">
        <v>188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189</v>
      </c>
      <c r="AC55" s="3" t="s">
        <v>226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184</v>
      </c>
      <c r="G56" s="3" t="s">
        <v>188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242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197</v>
      </c>
      <c r="G61" s="3" t="s">
        <v>198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6" t="s">
        <v>28</v>
      </c>
      <c r="I97" s="226"/>
      <c r="J97" s="226"/>
      <c r="V97" s="17"/>
      <c r="AC97" s="225"/>
      <c r="AD97" s="225"/>
      <c r="AE97" s="225"/>
    </row>
    <row r="98" spans="2:41" x14ac:dyDescent="0.25">
      <c r="H98" s="226"/>
      <c r="I98" s="226"/>
      <c r="J98" s="226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7" t="s">
        <v>83</v>
      </c>
      <c r="F102" s="227"/>
      <c r="G102" s="227"/>
      <c r="H102" s="227"/>
      <c r="V102" s="17"/>
      <c r="X102" s="23" t="s">
        <v>32</v>
      </c>
      <c r="Y102" s="20">
        <f>IF(B102="PAGADO",0,C107)</f>
        <v>0</v>
      </c>
      <c r="AA102" s="227" t="s">
        <v>20</v>
      </c>
      <c r="AB102" s="227"/>
      <c r="AC102" s="227"/>
      <c r="AD102" s="2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249</v>
      </c>
      <c r="G104" s="3" t="s">
        <v>251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249</v>
      </c>
      <c r="G105" s="3" t="s">
        <v>251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256</v>
      </c>
      <c r="G106" s="3" t="s">
        <v>190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223</v>
      </c>
      <c r="G107" s="3" t="s">
        <v>260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223</v>
      </c>
      <c r="G108" s="3" t="s">
        <v>260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190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190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268</v>
      </c>
      <c r="G111" s="3" t="s">
        <v>219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220</v>
      </c>
      <c r="G112" s="3" t="s">
        <v>219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6" t="s">
        <v>30</v>
      </c>
      <c r="I128" s="226"/>
      <c r="J128" s="226"/>
      <c r="V128" s="17"/>
      <c r="AA128" s="226" t="s">
        <v>31</v>
      </c>
      <c r="AB128" s="226"/>
      <c r="AC128" s="226"/>
    </row>
    <row r="129" spans="2:41" x14ac:dyDescent="0.25">
      <c r="H129" s="226"/>
      <c r="I129" s="226"/>
      <c r="J129" s="226"/>
      <c r="V129" s="17"/>
      <c r="AA129" s="226"/>
      <c r="AB129" s="226"/>
      <c r="AC129" s="2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7" t="s">
        <v>20</v>
      </c>
      <c r="F133" s="227"/>
      <c r="G133" s="227"/>
      <c r="H133" s="227"/>
      <c r="V133" s="17"/>
      <c r="X133" s="23" t="s">
        <v>32</v>
      </c>
      <c r="Y133" s="20">
        <f>IF(B133="PAGADO",0,C138)</f>
        <v>0</v>
      </c>
      <c r="AA133" s="227" t="s">
        <v>20</v>
      </c>
      <c r="AB133" s="227"/>
      <c r="AC133" s="227"/>
      <c r="AD133" s="2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143</v>
      </c>
      <c r="G135" s="3" t="s">
        <v>144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326</v>
      </c>
      <c r="AC135" s="3" t="s">
        <v>95</v>
      </c>
      <c r="AD135" s="5">
        <v>315</v>
      </c>
      <c r="AJ135" s="25">
        <v>44973</v>
      </c>
      <c r="AK135" s="3" t="s">
        <v>312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143</v>
      </c>
      <c r="G136" s="3" t="s">
        <v>146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184</v>
      </c>
      <c r="AC136" s="3" t="s">
        <v>146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307</v>
      </c>
      <c r="G137" s="3" t="s">
        <v>95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184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107</v>
      </c>
      <c r="G138" s="3" t="s">
        <v>229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242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9" t="str">
        <f>IF(Y138&lt;0,"NO PAGAR","COBRAR'")</f>
        <v>COBRAR'</v>
      </c>
      <c r="Y139" s="2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9" t="str">
        <f>IF(C138&lt;0,"NO PAGAR","COBRAR'")</f>
        <v>COBRAR'</v>
      </c>
      <c r="C140" s="2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6" t="s">
        <v>28</v>
      </c>
      <c r="I168" s="226"/>
      <c r="J168" s="226"/>
      <c r="V168" s="17"/>
      <c r="AC168" s="225"/>
      <c r="AD168" s="225"/>
      <c r="AE168" s="225"/>
    </row>
    <row r="169" spans="2:41" x14ac:dyDescent="0.25">
      <c r="H169" s="226"/>
      <c r="I169" s="226"/>
      <c r="J169" s="226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7" t="s">
        <v>20</v>
      </c>
      <c r="F173" s="227"/>
      <c r="G173" s="227"/>
      <c r="H173" s="227"/>
      <c r="V173" s="17"/>
      <c r="X173" s="23" t="s">
        <v>32</v>
      </c>
      <c r="Y173" s="20">
        <f>IF(B172="PAGADO",0,C177)</f>
        <v>76.029999999999973</v>
      </c>
      <c r="AA173" s="227" t="s">
        <v>408</v>
      </c>
      <c r="AB173" s="227"/>
      <c r="AC173" s="227"/>
      <c r="AD173" s="2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143</v>
      </c>
      <c r="G175" s="3" t="s">
        <v>144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191</v>
      </c>
      <c r="AC175" s="3" t="s">
        <v>180</v>
      </c>
      <c r="AD175" s="5">
        <v>580</v>
      </c>
      <c r="AJ175" s="25">
        <v>44988</v>
      </c>
      <c r="AK175" s="3" t="s">
        <v>409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425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421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457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6" t="s">
        <v>30</v>
      </c>
      <c r="I213" s="226"/>
      <c r="J213" s="226"/>
      <c r="V213" s="17"/>
      <c r="AA213" s="226" t="s">
        <v>31</v>
      </c>
      <c r="AB213" s="226"/>
      <c r="AC213" s="226"/>
    </row>
    <row r="214" spans="1:43" x14ac:dyDescent="0.25">
      <c r="H214" s="226"/>
      <c r="I214" s="226"/>
      <c r="J214" s="226"/>
      <c r="V214" s="17"/>
      <c r="AA214" s="226"/>
      <c r="AB214" s="226"/>
      <c r="AC214" s="2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7" t="s">
        <v>468</v>
      </c>
      <c r="F218" s="227"/>
      <c r="G218" s="227"/>
      <c r="H218" s="227"/>
      <c r="V218" s="17"/>
      <c r="X218" s="23" t="s">
        <v>32</v>
      </c>
      <c r="Y218" s="20">
        <f>IF(B239="PAGADO",0,C222)</f>
        <v>293.27999999999997</v>
      </c>
      <c r="AA218" s="227" t="s">
        <v>505</v>
      </c>
      <c r="AB218" s="227"/>
      <c r="AC218" s="227"/>
      <c r="AD218" s="2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304</v>
      </c>
      <c r="G220" s="3" t="s">
        <v>306</v>
      </c>
      <c r="H220" s="5">
        <v>300</v>
      </c>
      <c r="N220" s="25">
        <v>45001</v>
      </c>
      <c r="O220" s="3" t="s">
        <v>289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143</v>
      </c>
      <c r="AC220" s="3" t="s">
        <v>146</v>
      </c>
      <c r="AD220" s="5">
        <v>190</v>
      </c>
      <c r="AJ220" s="25">
        <v>45005</v>
      </c>
      <c r="AK220" s="3" t="s">
        <v>495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143</v>
      </c>
      <c r="AC221" s="3" t="s">
        <v>417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191</v>
      </c>
      <c r="AC222" s="3" t="s">
        <v>188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191</v>
      </c>
      <c r="AC223" s="3" t="s">
        <v>144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9" t="str">
        <f>IF(C222&lt;0,"NO PAGAR","COBRAR'")</f>
        <v>COBRAR'</v>
      </c>
      <c r="C224" s="2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9" t="str">
        <f>IF(Y223&lt;0,"NO PAGAR","COBRAR'")</f>
        <v>NO PAGAR</v>
      </c>
      <c r="Y224" s="229"/>
      <c r="AA224" s="4">
        <v>44945</v>
      </c>
      <c r="AB224" s="3" t="s">
        <v>524</v>
      </c>
      <c r="AC224" s="3" t="s">
        <v>306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501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530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6" t="s">
        <v>28</v>
      </c>
      <c r="I260" s="226"/>
      <c r="J260" s="226"/>
      <c r="V260" s="17"/>
      <c r="AC260" s="225"/>
      <c r="AD260" s="225"/>
      <c r="AE260" s="225"/>
    </row>
    <row r="261" spans="2:41" x14ac:dyDescent="0.25">
      <c r="H261" s="226"/>
      <c r="I261" s="226"/>
      <c r="J261" s="226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7" t="s">
        <v>565</v>
      </c>
      <c r="F265" s="227"/>
      <c r="G265" s="227"/>
      <c r="H265" s="227"/>
      <c r="V265" s="17"/>
      <c r="X265" s="23" t="s">
        <v>32</v>
      </c>
      <c r="Y265" s="20">
        <f>IF(B264="PAGADO",0,C269)</f>
        <v>205.25000000000011</v>
      </c>
      <c r="AA265" s="227" t="s">
        <v>408</v>
      </c>
      <c r="AB265" s="227"/>
      <c r="AC265" s="227"/>
      <c r="AD265" s="2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172</v>
      </c>
      <c r="G267" s="3" t="s">
        <v>86</v>
      </c>
      <c r="H267" s="5">
        <v>210</v>
      </c>
      <c r="N267" s="25">
        <v>45013</v>
      </c>
      <c r="O267" s="3" t="s">
        <v>543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191</v>
      </c>
      <c r="AC267" s="3" t="s">
        <v>352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172</v>
      </c>
      <c r="G268" s="3" t="s">
        <v>568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191</v>
      </c>
      <c r="AC268" s="3" t="s">
        <v>137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172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601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545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6" t="s">
        <v>30</v>
      </c>
      <c r="I305" s="226"/>
      <c r="J305" s="226"/>
      <c r="V305" s="17"/>
      <c r="AA305" s="226" t="s">
        <v>31</v>
      </c>
      <c r="AB305" s="226"/>
      <c r="AC305" s="226"/>
    </row>
    <row r="306" spans="2:41" x14ac:dyDescent="0.25">
      <c r="H306" s="226"/>
      <c r="I306" s="226"/>
      <c r="J306" s="226"/>
      <c r="V306" s="17"/>
      <c r="AA306" s="226"/>
      <c r="AB306" s="226"/>
      <c r="AC306" s="2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7" t="s">
        <v>408</v>
      </c>
      <c r="F310" s="227"/>
      <c r="G310" s="227"/>
      <c r="H310" s="227"/>
      <c r="V310" s="17"/>
      <c r="X310" s="23" t="s">
        <v>32</v>
      </c>
      <c r="Y310" s="20">
        <f>IF(B1016="PAGADO",0,C315)</f>
        <v>-647.71</v>
      </c>
      <c r="AA310" s="227" t="s">
        <v>675</v>
      </c>
      <c r="AB310" s="227"/>
      <c r="AC310" s="227"/>
      <c r="AD310" s="2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616</v>
      </c>
      <c r="G312" s="3" t="s">
        <v>617</v>
      </c>
      <c r="H312" s="5">
        <v>150</v>
      </c>
      <c r="N312" s="25">
        <v>45033</v>
      </c>
      <c r="O312" s="3" t="s">
        <v>406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143</v>
      </c>
      <c r="AC312" s="3" t="s">
        <v>137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304</v>
      </c>
      <c r="G313" s="3" t="s">
        <v>618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304</v>
      </c>
      <c r="G314" s="3" t="s">
        <v>306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304</v>
      </c>
      <c r="G315" s="3" t="s">
        <v>618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132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9" t="str">
        <f>IF(Y315&lt;0,"NO PAGAR","COBRAR'")</f>
        <v>NO PAGAR</v>
      </c>
      <c r="Y316" s="2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>
        <v>45015</v>
      </c>
      <c r="F317" s="3" t="s">
        <v>191</v>
      </c>
      <c r="G317" s="3" t="s">
        <v>149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639</v>
      </c>
      <c r="G318" s="3" t="s">
        <v>219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643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645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669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6" t="s">
        <v>28</v>
      </c>
      <c r="I345" s="226"/>
      <c r="J345" s="226"/>
      <c r="V345" s="17"/>
    </row>
    <row r="346" spans="2:41" x14ac:dyDescent="0.25">
      <c r="H346" s="226"/>
      <c r="I346" s="226"/>
      <c r="J346" s="226"/>
      <c r="V346" s="17"/>
    </row>
    <row r="347" spans="2:41" x14ac:dyDescent="0.25">
      <c r="V347" s="17"/>
      <c r="X347" s="239" t="s">
        <v>64</v>
      </c>
      <c r="AB347" s="233" t="s">
        <v>29</v>
      </c>
      <c r="AC347" s="233"/>
      <c r="AD347" s="233"/>
    </row>
    <row r="348" spans="2:41" x14ac:dyDescent="0.25">
      <c r="V348" s="17"/>
      <c r="X348" s="239"/>
      <c r="AB348" s="233"/>
      <c r="AC348" s="233"/>
      <c r="AD348" s="233"/>
    </row>
    <row r="349" spans="2:41" ht="23.25" x14ac:dyDescent="0.35">
      <c r="B349" s="22" t="s">
        <v>64</v>
      </c>
      <c r="V349" s="17"/>
      <c r="X349" s="239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7" t="s">
        <v>408</v>
      </c>
      <c r="F350" s="227"/>
      <c r="G350" s="227"/>
      <c r="H350" s="227"/>
      <c r="V350" s="17"/>
      <c r="X350" s="23" t="s">
        <v>32</v>
      </c>
      <c r="Y350" s="20">
        <f>IF(B350="PAGADO",0,C355)</f>
        <v>-215.76999999999998</v>
      </c>
      <c r="AA350" s="227" t="s">
        <v>675</v>
      </c>
      <c r="AB350" s="227"/>
      <c r="AC350" s="227"/>
      <c r="AD350" s="22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143</v>
      </c>
      <c r="AC352" s="3" t="s">
        <v>604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191</v>
      </c>
      <c r="AC353" s="3" t="s">
        <v>180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135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191</v>
      </c>
      <c r="AC354" s="3" t="s">
        <v>190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683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732</v>
      </c>
      <c r="AC355" s="3" t="s">
        <v>190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732</v>
      </c>
      <c r="AC356" s="3" t="s">
        <v>190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190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738</v>
      </c>
      <c r="Y363" s="10">
        <v>58.92</v>
      </c>
      <c r="AA363" s="4"/>
      <c r="AB363" s="3"/>
      <c r="AC363" s="3"/>
      <c r="AD363" s="5"/>
      <c r="AH363" s="65" t="s">
        <v>443</v>
      </c>
      <c r="AI363" s="100">
        <v>24422</v>
      </c>
      <c r="AJ363" s="67" t="s">
        <v>446</v>
      </c>
      <c r="AK363" s="68">
        <v>45036</v>
      </c>
      <c r="AL363" s="65">
        <v>1716325822</v>
      </c>
      <c r="AM363" s="65" t="s">
        <v>20</v>
      </c>
      <c r="AN363" s="107" t="s">
        <v>449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443</v>
      </c>
      <c r="AI364" s="99">
        <v>24520</v>
      </c>
      <c r="AJ364" s="62" t="s">
        <v>446</v>
      </c>
      <c r="AK364" s="63">
        <v>45040</v>
      </c>
      <c r="AL364" s="60">
        <v>1716325822</v>
      </c>
      <c r="AM364" s="60" t="s">
        <v>718</v>
      </c>
      <c r="AN364" s="106" t="s">
        <v>449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443</v>
      </c>
      <c r="AI365" s="100">
        <v>24604</v>
      </c>
      <c r="AJ365" s="67" t="s">
        <v>446</v>
      </c>
      <c r="AK365" s="68">
        <v>45042</v>
      </c>
      <c r="AL365" s="65">
        <v>1716325822</v>
      </c>
      <c r="AM365" s="65" t="s">
        <v>20</v>
      </c>
      <c r="AN365" s="107" t="s">
        <v>449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6" t="s">
        <v>30</v>
      </c>
      <c r="I384" s="226"/>
      <c r="J384" s="226"/>
      <c r="V384" s="17"/>
      <c r="AA384" s="226" t="s">
        <v>31</v>
      </c>
      <c r="AB384" s="226"/>
      <c r="AC384" s="226"/>
    </row>
    <row r="385" spans="2:41" x14ac:dyDescent="0.25">
      <c r="H385" s="226"/>
      <c r="I385" s="226"/>
      <c r="J385" s="226"/>
      <c r="V385" s="17"/>
      <c r="AA385" s="226"/>
      <c r="AB385" s="226"/>
      <c r="AC385" s="22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7" t="s">
        <v>751</v>
      </c>
      <c r="F389" s="227"/>
      <c r="G389" s="227"/>
      <c r="H389" s="227"/>
      <c r="V389" s="17"/>
      <c r="X389" s="23" t="s">
        <v>32</v>
      </c>
      <c r="Y389" s="20">
        <f>IF(B1109="PAGADO",0,C394)</f>
        <v>-132.38000000000011</v>
      </c>
      <c r="AA389" s="227" t="s">
        <v>815</v>
      </c>
      <c r="AB389" s="227"/>
      <c r="AC389" s="227"/>
      <c r="AD389" s="22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143</v>
      </c>
      <c r="G391" s="3" t="s">
        <v>146</v>
      </c>
      <c r="H391" s="5">
        <v>190</v>
      </c>
      <c r="N391" s="4">
        <v>45061</v>
      </c>
      <c r="O391" s="3" t="s">
        <v>750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132</v>
      </c>
      <c r="AC391" s="3" t="s">
        <v>163</v>
      </c>
      <c r="AD391" s="5">
        <v>170</v>
      </c>
      <c r="AJ391" s="25">
        <v>45008</v>
      </c>
      <c r="AK391" s="3" t="s">
        <v>830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143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132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762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9" t="str">
        <f>IF(Y394&lt;0,"NO PAGAR","COBRAR'")</f>
        <v>COBRAR'</v>
      </c>
      <c r="Y395" s="229"/>
      <c r="AA395" s="4">
        <v>45037</v>
      </c>
      <c r="AB395" s="3" t="s">
        <v>184</v>
      </c>
      <c r="AC395" s="3" t="s">
        <v>137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9" t="str">
        <f>IF(C394&lt;0,"NO PAGAR","COBRAR'")</f>
        <v>NO PAGAR</v>
      </c>
      <c r="C396" s="22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808</v>
      </c>
      <c r="AK401" s="117" t="s">
        <v>446</v>
      </c>
      <c r="AL401" s="117" t="s">
        <v>449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809</v>
      </c>
      <c r="AK402" s="117" t="s">
        <v>446</v>
      </c>
      <c r="AL402" s="117" t="s">
        <v>449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804</v>
      </c>
      <c r="AK403" s="117" t="s">
        <v>446</v>
      </c>
      <c r="AL403" s="117" t="s">
        <v>449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813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6" t="s">
        <v>28</v>
      </c>
      <c r="I419" s="226"/>
      <c r="J419" s="226"/>
      <c r="V419" s="17"/>
      <c r="AC419" s="24"/>
      <c r="AD419" s="24"/>
      <c r="AE419" s="24"/>
    </row>
    <row r="420" spans="2:41" ht="15" customHeight="1" x14ac:dyDescent="0.35">
      <c r="H420" s="226"/>
      <c r="I420" s="226"/>
      <c r="J420" s="226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889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7" t="s">
        <v>751</v>
      </c>
      <c r="F424" s="227"/>
      <c r="G424" s="227"/>
      <c r="H424" s="227"/>
      <c r="V424" s="17"/>
      <c r="X424" s="23" t="s">
        <v>32</v>
      </c>
      <c r="Y424" s="20">
        <f>IF(B424="PAGADO",0,C429)</f>
        <v>233.90999999999997</v>
      </c>
      <c r="AA424" s="227" t="s">
        <v>408</v>
      </c>
      <c r="AB424" s="227"/>
      <c r="AC424" s="227"/>
      <c r="AD424" s="22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843</v>
      </c>
      <c r="G426" s="3" t="s">
        <v>844</v>
      </c>
      <c r="H426" s="5">
        <v>170</v>
      </c>
      <c r="N426" s="25">
        <v>45078</v>
      </c>
      <c r="O426" s="3" t="s">
        <v>848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191</v>
      </c>
      <c r="G427" s="3" t="s">
        <v>146</v>
      </c>
      <c r="H427" s="5">
        <v>200</v>
      </c>
      <c r="N427" s="25">
        <v>45078</v>
      </c>
      <c r="O427" s="3" t="s">
        <v>849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241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858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839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887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866</v>
      </c>
      <c r="AK440" s="129" t="s">
        <v>867</v>
      </c>
      <c r="AL440" s="129" t="s">
        <v>868</v>
      </c>
      <c r="AM440" s="129" t="s">
        <v>869</v>
      </c>
      <c r="AN440" s="129" t="s">
        <v>870</v>
      </c>
      <c r="AO440" s="129" t="s">
        <v>871</v>
      </c>
      <c r="AP440" s="129" t="s">
        <v>872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446</v>
      </c>
      <c r="AK441" s="126">
        <v>45066.275972219999</v>
      </c>
      <c r="AL441" s="125" t="s">
        <v>449</v>
      </c>
      <c r="AM441" s="127">
        <v>40.000999999999998</v>
      </c>
      <c r="AN441" s="127">
        <v>70</v>
      </c>
      <c r="AO441" s="127">
        <v>999</v>
      </c>
      <c r="AP441" s="128" t="s">
        <v>718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446</v>
      </c>
      <c r="AK442" s="126">
        <v>45072.749189820002</v>
      </c>
      <c r="AL442" s="125" t="s">
        <v>449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446</v>
      </c>
      <c r="AK443" s="126">
        <v>45075.4955787</v>
      </c>
      <c r="AL443" s="125" t="s">
        <v>449</v>
      </c>
      <c r="AM443" s="127">
        <v>3.694</v>
      </c>
      <c r="AN443" s="127">
        <v>6.46</v>
      </c>
      <c r="AO443" s="127">
        <v>5555</v>
      </c>
      <c r="AP443" s="128" t="s">
        <v>885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6" t="s">
        <v>30</v>
      </c>
      <c r="I459" s="226"/>
      <c r="J459" s="226"/>
      <c r="V459" s="17"/>
      <c r="AA459" s="226" t="s">
        <v>31</v>
      </c>
      <c r="AB459" s="226"/>
      <c r="AC459" s="226"/>
    </row>
    <row r="460" spans="1:43" x14ac:dyDescent="0.25">
      <c r="H460" s="226"/>
      <c r="I460" s="226"/>
      <c r="J460" s="226"/>
      <c r="V460" s="17"/>
      <c r="AA460" s="226"/>
      <c r="AB460" s="226"/>
      <c r="AC460" s="22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7" t="s">
        <v>751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408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184</v>
      </c>
      <c r="G466" s="3" t="s">
        <v>137</v>
      </c>
      <c r="H466" s="5">
        <v>200</v>
      </c>
      <c r="N466" s="25">
        <v>45089</v>
      </c>
      <c r="O466" s="3" t="s">
        <v>905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352</v>
      </c>
      <c r="AC466" s="3" t="s">
        <v>944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184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143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132</v>
      </c>
      <c r="AC468" s="3" t="s">
        <v>969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143</v>
      </c>
      <c r="G469" s="3" t="s">
        <v>149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9" t="str">
        <f>IF(Y469&lt;0,"NO PAGAR","COBRAR'")</f>
        <v>COBRAR'</v>
      </c>
      <c r="Y470" s="22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9" t="str">
        <f>IF(C469&lt;0,"NO PAGAR","COBRAR'")</f>
        <v>COBRAR'</v>
      </c>
      <c r="C471" s="229"/>
      <c r="E471" s="4">
        <v>45069</v>
      </c>
      <c r="F471" s="3" t="s">
        <v>88</v>
      </c>
      <c r="G471" s="3" t="s">
        <v>135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191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191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469</v>
      </c>
      <c r="G475" s="3" t="s">
        <v>927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932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951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446</v>
      </c>
      <c r="AL483" s="151" t="s">
        <v>948</v>
      </c>
      <c r="AM483" s="151" t="s">
        <v>449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446</v>
      </c>
      <c r="AL484" s="151" t="s">
        <v>948</v>
      </c>
      <c r="AM484" s="151" t="s">
        <v>449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6" t="s">
        <v>28</v>
      </c>
      <c r="I492" s="226"/>
      <c r="J492" s="226"/>
      <c r="V492" s="17"/>
      <c r="AC492" s="225"/>
      <c r="AD492" s="225"/>
      <c r="AE492" s="225"/>
    </row>
    <row r="493" spans="2:42" x14ac:dyDescent="0.25">
      <c r="H493" s="226"/>
      <c r="I493" s="226"/>
      <c r="J493" s="226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7" t="s">
        <v>751</v>
      </c>
      <c r="F497" s="227"/>
      <c r="G497" s="227"/>
      <c r="H497" s="227"/>
      <c r="V497" s="17"/>
      <c r="X497" s="23" t="s">
        <v>32</v>
      </c>
      <c r="Y497" s="20">
        <f>IF(B497="PAGADO",0,C502)</f>
        <v>-76.500000000000227</v>
      </c>
      <c r="AA497" s="227" t="s">
        <v>505</v>
      </c>
      <c r="AB497" s="227"/>
      <c r="AC497" s="227"/>
      <c r="AD497" s="22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1007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1029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1016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564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1004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999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446</v>
      </c>
      <c r="P516" s="151" t="s">
        <v>449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446</v>
      </c>
      <c r="P517" s="151" t="s">
        <v>449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446</v>
      </c>
      <c r="P518" s="151" t="s">
        <v>449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6" t="s">
        <v>30</v>
      </c>
      <c r="I533" s="226"/>
      <c r="J533" s="226"/>
      <c r="V533" s="17"/>
      <c r="AA533" s="226" t="s">
        <v>31</v>
      </c>
      <c r="AB533" s="226"/>
      <c r="AC533" s="226"/>
    </row>
    <row r="534" spans="1:43" x14ac:dyDescent="0.25">
      <c r="H534" s="226"/>
      <c r="I534" s="226"/>
      <c r="J534" s="226"/>
      <c r="V534" s="17"/>
      <c r="AA534" s="226"/>
      <c r="AB534" s="226"/>
      <c r="AC534" s="22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7" t="s">
        <v>408</v>
      </c>
      <c r="F538" s="227"/>
      <c r="G538" s="227"/>
      <c r="H538" s="227"/>
      <c r="V538" s="17"/>
      <c r="X538" s="23" t="s">
        <v>32</v>
      </c>
      <c r="Y538" s="20">
        <f>IF(B538="PAGADO",0,C543)</f>
        <v>0</v>
      </c>
      <c r="AA538" s="227" t="s">
        <v>408</v>
      </c>
      <c r="AB538" s="227"/>
      <c r="AC538" s="227"/>
      <c r="AD538" s="22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1039</v>
      </c>
      <c r="G540" s="3" t="s">
        <v>104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787</v>
      </c>
      <c r="AC540" s="3" t="s">
        <v>1068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143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PAGAR","COBRAR'")</f>
        <v>COBRAR'</v>
      </c>
      <c r="Y544" s="22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9" t="str">
        <f>IF(C543&lt;0,"NO PAGAR","COBRAR'")</f>
        <v>COBRAR'</v>
      </c>
      <c r="C545" s="22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1048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1047</v>
      </c>
      <c r="O557" s="169">
        <v>0.28120370370370368</v>
      </c>
      <c r="P557">
        <v>20230707</v>
      </c>
      <c r="Q557" t="s">
        <v>446</v>
      </c>
      <c r="R557" t="s">
        <v>948</v>
      </c>
      <c r="S557" t="s">
        <v>449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1047</v>
      </c>
      <c r="O558" s="169">
        <v>0.47872685185185188</v>
      </c>
      <c r="P558">
        <v>20230710</v>
      </c>
      <c r="Q558" t="s">
        <v>446</v>
      </c>
      <c r="R558" t="s">
        <v>948</v>
      </c>
      <c r="S558" t="s">
        <v>449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6" t="s">
        <v>28</v>
      </c>
      <c r="I566" s="226"/>
      <c r="J566" s="226"/>
      <c r="V566" s="17"/>
      <c r="AC566" s="225"/>
      <c r="AD566" s="225"/>
      <c r="AE566" s="225"/>
    </row>
    <row r="567" spans="2:41" x14ac:dyDescent="0.25">
      <c r="H567" s="226"/>
      <c r="I567" s="226"/>
      <c r="J567" s="226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125</v>
      </c>
      <c r="C571" s="20">
        <f>IF(X538="PAGADO",0,Y543)</f>
        <v>240</v>
      </c>
      <c r="E571" s="227" t="s">
        <v>20</v>
      </c>
      <c r="F571" s="227"/>
      <c r="G571" s="227"/>
      <c r="H571" s="227"/>
      <c r="V571" s="17"/>
      <c r="X571" s="23" t="s">
        <v>32</v>
      </c>
      <c r="Y571" s="20">
        <f>IF(B571="PAGADO",0,C576)</f>
        <v>0</v>
      </c>
      <c r="AA571" s="227" t="s">
        <v>1143</v>
      </c>
      <c r="AB571" s="227"/>
      <c r="AC571" s="227"/>
      <c r="AD571" s="22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570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1157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1100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144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1156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446</v>
      </c>
      <c r="O590" s="126">
        <v>45126.72502315</v>
      </c>
      <c r="P590" s="125" t="s">
        <v>449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446</v>
      </c>
      <c r="O591" s="126">
        <v>45134.80516204</v>
      </c>
      <c r="P591" s="125" t="s">
        <v>449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6" t="s">
        <v>30</v>
      </c>
      <c r="I611" s="226"/>
      <c r="J611" s="226"/>
      <c r="V611" s="17"/>
      <c r="AA611" s="226" t="s">
        <v>31</v>
      </c>
      <c r="AB611" s="226"/>
      <c r="AC611" s="226"/>
    </row>
    <row r="612" spans="1:43" x14ac:dyDescent="0.25">
      <c r="H612" s="226"/>
      <c r="I612" s="226"/>
      <c r="J612" s="226"/>
      <c r="V612" s="17"/>
      <c r="AA612" s="226"/>
      <c r="AB612" s="226"/>
      <c r="AC612" s="22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150</v>
      </c>
      <c r="C616" s="20">
        <f>IF(X571="PAGADO",0,Y576)</f>
        <v>-138.26</v>
      </c>
      <c r="E616" s="227" t="s">
        <v>1143</v>
      </c>
      <c r="F616" s="227"/>
      <c r="G616" s="227"/>
      <c r="H616" s="227"/>
      <c r="V616" s="17"/>
      <c r="X616" s="23" t="s">
        <v>32</v>
      </c>
      <c r="Y616" s="20">
        <f>IF(B616="PAGADO",0,C621)</f>
        <v>0</v>
      </c>
      <c r="AA616" s="227" t="s">
        <v>1143</v>
      </c>
      <c r="AB616" s="227"/>
      <c r="AC616" s="227"/>
      <c r="AD616" s="22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266</v>
      </c>
      <c r="G618" s="3" t="s">
        <v>190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266</v>
      </c>
      <c r="AC618" s="3" t="s">
        <v>190</v>
      </c>
      <c r="AD618" s="5">
        <v>200</v>
      </c>
      <c r="AJ618" s="25">
        <v>45155</v>
      </c>
      <c r="AK618" s="3" t="s">
        <v>230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266</v>
      </c>
      <c r="G619" s="3" t="s">
        <v>190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266</v>
      </c>
      <c r="AC619" s="3" t="s">
        <v>163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162</v>
      </c>
      <c r="AC620" s="3" t="s">
        <v>190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162</v>
      </c>
      <c r="AC621" s="3" t="s">
        <v>190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9" t="str">
        <f>IF(Y621&lt;0,"NO PAGAR","COBRAR'")</f>
        <v>COBRAR'</v>
      </c>
      <c r="Y622" s="22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9" t="str">
        <f>IF(C621&lt;0,"NO PAGAR","COBRAR'")</f>
        <v>COBRAR'</v>
      </c>
      <c r="C623" s="22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1241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446</v>
      </c>
      <c r="AM635" s="180" t="s">
        <v>449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446</v>
      </c>
      <c r="AM636" s="180" t="s">
        <v>449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6" t="s">
        <v>28</v>
      </c>
      <c r="I654" s="226"/>
      <c r="J654" s="226"/>
      <c r="V654" s="17"/>
      <c r="AC654" s="24" t="s">
        <v>29</v>
      </c>
      <c r="AD654" s="24"/>
      <c r="AE654" s="24"/>
    </row>
    <row r="655" spans="2:31" ht="15" customHeight="1" x14ac:dyDescent="0.35">
      <c r="H655" s="226"/>
      <c r="I655" s="226"/>
      <c r="J655" s="22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7" t="s">
        <v>1143</v>
      </c>
      <c r="F657" s="227"/>
      <c r="G657" s="227"/>
      <c r="H657" s="227"/>
      <c r="O657" s="237" t="s">
        <v>106</v>
      </c>
      <c r="P657" s="237"/>
      <c r="Q657" s="237"/>
      <c r="V657" s="17"/>
      <c r="X657" s="23" t="s">
        <v>125</v>
      </c>
      <c r="Y657" s="20">
        <f>IF(B657="PAGADO",0,C662)</f>
        <v>-699.46999999999935</v>
      </c>
      <c r="AA657" s="227" t="s">
        <v>20</v>
      </c>
      <c r="AB657" s="227"/>
      <c r="AC657" s="227"/>
      <c r="AD657" s="22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387</v>
      </c>
      <c r="G659" s="3" t="s">
        <v>190</v>
      </c>
      <c r="H659" s="5">
        <v>200</v>
      </c>
      <c r="N659" s="25">
        <v>45163</v>
      </c>
      <c r="O659" s="3" t="s">
        <v>106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372</v>
      </c>
      <c r="AC659" s="3" t="s">
        <v>1338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387</v>
      </c>
      <c r="G660" s="3" t="s">
        <v>521</v>
      </c>
      <c r="H660" s="5">
        <v>630</v>
      </c>
      <c r="N660" s="25">
        <v>45166</v>
      </c>
      <c r="O660" s="3" t="s">
        <v>1252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372</v>
      </c>
      <c r="AC660" s="3" t="s">
        <v>146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387</v>
      </c>
      <c r="G661" s="3" t="s">
        <v>1267</v>
      </c>
      <c r="H661" s="5">
        <v>300</v>
      </c>
      <c r="N661" s="25">
        <v>45173</v>
      </c>
      <c r="O661" s="3" t="s">
        <v>1313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1354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387</v>
      </c>
      <c r="G662" s="3" t="s">
        <v>190</v>
      </c>
      <c r="H662" s="5">
        <v>200</v>
      </c>
      <c r="N662" s="25">
        <v>45175</v>
      </c>
      <c r="O662" s="3" t="s">
        <v>1326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1355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387</v>
      </c>
      <c r="G663" s="3" t="s">
        <v>190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387</v>
      </c>
      <c r="G664" s="3" t="s">
        <v>190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564</v>
      </c>
      <c r="G665" s="3" t="s">
        <v>190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1309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446</v>
      </c>
      <c r="O676" s="125" t="s">
        <v>443</v>
      </c>
      <c r="P676" s="126">
        <v>45154.29415509</v>
      </c>
      <c r="Q676" s="127">
        <v>40.000999999999998</v>
      </c>
      <c r="R676" s="127">
        <v>70</v>
      </c>
      <c r="S676" s="128" t="s">
        <v>1305</v>
      </c>
      <c r="V676" s="17"/>
      <c r="X676" s="12"/>
      <c r="Y676" s="10"/>
    </row>
    <row r="677" spans="2:41" x14ac:dyDescent="0.25">
      <c r="B677" s="12"/>
      <c r="C677" s="10"/>
      <c r="N677" s="125" t="s">
        <v>446</v>
      </c>
      <c r="O677" s="125" t="s">
        <v>443</v>
      </c>
      <c r="P677" s="126">
        <v>45155.668831019997</v>
      </c>
      <c r="Q677" s="127">
        <v>17.14</v>
      </c>
      <c r="R677" s="127">
        <v>30</v>
      </c>
      <c r="S677" s="128" t="s">
        <v>718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446</v>
      </c>
      <c r="O678" s="125" t="s">
        <v>443</v>
      </c>
      <c r="P678" s="126">
        <v>45160.77746528</v>
      </c>
      <c r="Q678" s="127">
        <v>45.713000000000001</v>
      </c>
      <c r="R678" s="127">
        <v>80</v>
      </c>
      <c r="S678" s="128" t="s">
        <v>1304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446</v>
      </c>
      <c r="O679" s="125" t="s">
        <v>443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446</v>
      </c>
      <c r="O680" s="125" t="s">
        <v>443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446</v>
      </c>
      <c r="O681" s="125" t="s">
        <v>443</v>
      </c>
      <c r="P681" s="126">
        <v>45168.909282410001</v>
      </c>
      <c r="Q681" s="127">
        <v>34.712000000000003</v>
      </c>
      <c r="R681" s="127">
        <v>60.75</v>
      </c>
      <c r="S681" s="128" t="s">
        <v>718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446</v>
      </c>
      <c r="O682" s="125" t="s">
        <v>443</v>
      </c>
      <c r="P682" s="126">
        <v>45169.803240740002</v>
      </c>
      <c r="Q682" s="127">
        <v>12.587</v>
      </c>
      <c r="R682" s="127">
        <v>22.03</v>
      </c>
      <c r="S682" s="128" t="s">
        <v>1303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6" t="s">
        <v>30</v>
      </c>
      <c r="I697" s="226"/>
      <c r="J697" s="226"/>
      <c r="V697" s="17"/>
      <c r="AA697" s="226" t="s">
        <v>31</v>
      </c>
      <c r="AB697" s="226"/>
      <c r="AC697" s="226"/>
    </row>
    <row r="698" spans="1:43" x14ac:dyDescent="0.25">
      <c r="H698" s="226"/>
      <c r="I698" s="226"/>
      <c r="J698" s="226"/>
      <c r="V698" s="17"/>
      <c r="AA698" s="226"/>
      <c r="AB698" s="226"/>
      <c r="AC698" s="22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7" t="s">
        <v>20</v>
      </c>
      <c r="F700" s="227"/>
      <c r="G700" s="227"/>
      <c r="H700" s="227"/>
      <c r="V700" s="17"/>
      <c r="X700" s="23" t="s">
        <v>32</v>
      </c>
      <c r="Y700" s="20">
        <f>IF(B700="PAGADO",0,C705)</f>
        <v>0</v>
      </c>
      <c r="AA700" s="227" t="s">
        <v>408</v>
      </c>
      <c r="AB700" s="227"/>
      <c r="AC700" s="227"/>
      <c r="AD700" s="227"/>
      <c r="AK700" s="227" t="s">
        <v>10</v>
      </c>
      <c r="AL700" s="227"/>
      <c r="AM700" s="22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387</v>
      </c>
      <c r="G702" s="3" t="s">
        <v>163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415</v>
      </c>
      <c r="AC702" s="3" t="s">
        <v>1396</v>
      </c>
      <c r="AD702" s="5">
        <v>140</v>
      </c>
      <c r="AJ702" s="25">
        <v>45196</v>
      </c>
      <c r="AK702" s="3" t="s">
        <v>106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1186</v>
      </c>
      <c r="G703" s="3" t="s">
        <v>97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1406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387</v>
      </c>
      <c r="AC704" s="3" t="s">
        <v>1409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387</v>
      </c>
      <c r="AC705" s="3" t="s">
        <v>190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9" t="str">
        <f>IF(Y705&lt;0,"NO PAGAR","COBRAR'")</f>
        <v>COBRAR'</v>
      </c>
      <c r="Y706" s="22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9" t="str">
        <f>IF(C705&lt;0,"NO PAGAR","COBRAR'")</f>
        <v>COBRAR'</v>
      </c>
      <c r="C707" s="22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1388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446</v>
      </c>
      <c r="O719" s="126">
        <v>45171.31040509</v>
      </c>
      <c r="P719" s="125" t="s">
        <v>449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446</v>
      </c>
      <c r="O720" s="126">
        <v>45171.453182869998</v>
      </c>
      <c r="P720" s="125" t="s">
        <v>449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446</v>
      </c>
      <c r="O721" s="126">
        <v>45176.450497689999</v>
      </c>
      <c r="P721" s="125" t="s">
        <v>449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446</v>
      </c>
      <c r="O722" s="126">
        <v>45181.212881940002</v>
      </c>
      <c r="P722" s="125" t="s">
        <v>449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6" t="s">
        <v>28</v>
      </c>
      <c r="I740" s="226"/>
      <c r="J740" s="226"/>
      <c r="V740" s="17"/>
      <c r="AC740" s="225"/>
      <c r="AD740" s="225"/>
      <c r="AE740" s="225"/>
    </row>
    <row r="741" spans="2:41" x14ac:dyDescent="0.25">
      <c r="H741" s="226"/>
      <c r="I741" s="226"/>
      <c r="J741" s="226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125</v>
      </c>
      <c r="C745" s="20">
        <f>IF(X700="PAGADO",0,Y705)</f>
        <v>815.25</v>
      </c>
      <c r="E745" s="227" t="s">
        <v>20</v>
      </c>
      <c r="F745" s="227"/>
      <c r="G745" s="227"/>
      <c r="H745" s="227"/>
      <c r="V745" s="17"/>
      <c r="X745" s="23" t="s">
        <v>32</v>
      </c>
      <c r="Y745" s="20">
        <f>IF(B745="PAGADO",0,C750)</f>
        <v>0</v>
      </c>
      <c r="AA745" s="227" t="s">
        <v>20</v>
      </c>
      <c r="AB745" s="227"/>
      <c r="AC745" s="227"/>
      <c r="AD745" s="22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387</v>
      </c>
      <c r="G747" s="3" t="s">
        <v>163</v>
      </c>
      <c r="H747" s="5">
        <v>150</v>
      </c>
      <c r="N747" s="25">
        <v>45202</v>
      </c>
      <c r="O747" s="3" t="s">
        <v>1432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230</v>
      </c>
      <c r="AC747" s="3" t="s">
        <v>1516</v>
      </c>
      <c r="AD747" s="5">
        <v>170</v>
      </c>
      <c r="AJ747" s="25">
        <v>45209</v>
      </c>
      <c r="AK747" s="3" t="s">
        <v>289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162</v>
      </c>
      <c r="AC748" s="3" t="s">
        <v>190</v>
      </c>
      <c r="AD748" s="5">
        <v>170</v>
      </c>
      <c r="AJ748" s="149">
        <v>45209</v>
      </c>
      <c r="AK748" s="3" t="s">
        <v>1326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162</v>
      </c>
      <c r="AC749" s="3" t="s">
        <v>146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1484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1482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446</v>
      </c>
      <c r="O764" s="126">
        <v>45190.62709491</v>
      </c>
      <c r="P764" s="125" t="s">
        <v>1466</v>
      </c>
      <c r="Q764" s="125" t="s">
        <v>449</v>
      </c>
      <c r="R764" s="127">
        <v>25.725000000000001</v>
      </c>
      <c r="S764" s="127">
        <v>45.02</v>
      </c>
      <c r="T764" s="128" t="s">
        <v>1304</v>
      </c>
      <c r="V764" s="17"/>
      <c r="X764" s="12"/>
      <c r="Y764" s="10"/>
    </row>
    <row r="765" spans="2:41" x14ac:dyDescent="0.25">
      <c r="B765" s="12"/>
      <c r="C765" s="10"/>
      <c r="N765" s="125" t="s">
        <v>446</v>
      </c>
      <c r="O765" s="126">
        <v>45191.833206019997</v>
      </c>
      <c r="P765" s="125" t="s">
        <v>1465</v>
      </c>
      <c r="Q765" s="125" t="s">
        <v>449</v>
      </c>
      <c r="R765" s="127">
        <v>33.155999999999999</v>
      </c>
      <c r="S765" s="127">
        <v>58.02</v>
      </c>
      <c r="T765" s="128" t="s">
        <v>1303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446</v>
      </c>
      <c r="O766" s="126">
        <v>45195.89512732</v>
      </c>
      <c r="P766" s="125" t="s">
        <v>1464</v>
      </c>
      <c r="Q766" s="125" t="s">
        <v>449</v>
      </c>
      <c r="R766" s="127">
        <v>18.904</v>
      </c>
      <c r="S766" s="127">
        <v>33.08</v>
      </c>
      <c r="T766" s="128" t="s">
        <v>1093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446</v>
      </c>
      <c r="O767" s="126">
        <v>45196.860902779998</v>
      </c>
      <c r="P767" s="125" t="s">
        <v>1463</v>
      </c>
      <c r="Q767" s="125" t="s">
        <v>449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446</v>
      </c>
      <c r="O768" s="126">
        <v>45198.816238430001</v>
      </c>
      <c r="P768" s="125" t="s">
        <v>1462</v>
      </c>
      <c r="Q768" s="125" t="s">
        <v>449</v>
      </c>
      <c r="R768" s="127">
        <v>45.716999999999999</v>
      </c>
      <c r="S768" s="127">
        <v>80</v>
      </c>
      <c r="T768" s="128" t="s">
        <v>1461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6" t="s">
        <v>30</v>
      </c>
      <c r="I785" s="226"/>
      <c r="J785" s="226"/>
      <c r="V785" s="17"/>
      <c r="AA785" s="226" t="s">
        <v>31</v>
      </c>
      <c r="AB785" s="226"/>
      <c r="AC785" s="226"/>
    </row>
    <row r="786" spans="2:41" x14ac:dyDescent="0.25">
      <c r="H786" s="226"/>
      <c r="I786" s="226"/>
      <c r="J786" s="226"/>
      <c r="V786" s="17"/>
      <c r="AA786" s="226"/>
      <c r="AB786" s="226"/>
      <c r="AC786" s="22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7" t="s">
        <v>20</v>
      </c>
      <c r="F788" s="227"/>
      <c r="G788" s="227"/>
      <c r="H788" s="227"/>
      <c r="V788" s="17"/>
      <c r="X788" s="23" t="s">
        <v>32</v>
      </c>
      <c r="Y788" s="20">
        <f>IF(B1584="PAGADO",0,C793)</f>
        <v>438.03599999999983</v>
      </c>
      <c r="AA788" s="227" t="s">
        <v>1143</v>
      </c>
      <c r="AB788" s="227"/>
      <c r="AC788" s="227"/>
      <c r="AD788" s="227"/>
      <c r="AK788" s="250" t="s">
        <v>106</v>
      </c>
      <c r="AL788" s="250"/>
      <c r="AM788" s="25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387</v>
      </c>
      <c r="G790" s="3" t="s">
        <v>190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1544</v>
      </c>
      <c r="AC790" s="3" t="s">
        <v>265</v>
      </c>
      <c r="AD790" s="5">
        <v>100</v>
      </c>
      <c r="AJ790" s="25">
        <v>45219</v>
      </c>
      <c r="AK790" s="3" t="s">
        <v>106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1069</v>
      </c>
      <c r="G791" s="3" t="s">
        <v>697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1544</v>
      </c>
      <c r="AC791" s="3"/>
      <c r="AD791" s="5">
        <v>100</v>
      </c>
      <c r="AJ791" s="25">
        <v>45225</v>
      </c>
      <c r="AK791" s="3" t="s">
        <v>1568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697</v>
      </c>
      <c r="G792" s="3" t="s">
        <v>265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1560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697</v>
      </c>
      <c r="G793" s="3" t="s">
        <v>190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162</v>
      </c>
      <c r="AC793" s="3" t="s">
        <v>163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PAGAR","COBRAR'")</f>
        <v>COBRAR'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9" t="str">
        <f>IF(C793&lt;0,"NO PAGAR","COBRAR'")</f>
        <v>COBRAR'</v>
      </c>
      <c r="C795" s="22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1535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1531</v>
      </c>
      <c r="O807" s="196">
        <v>45026</v>
      </c>
      <c r="P807" t="s">
        <v>446</v>
      </c>
      <c r="Q807" t="s">
        <v>449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1531</v>
      </c>
      <c r="O808" s="196">
        <v>45056</v>
      </c>
      <c r="P808" t="s">
        <v>446</v>
      </c>
      <c r="Q808" t="s">
        <v>449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1531</v>
      </c>
      <c r="O809" s="196">
        <v>45087</v>
      </c>
      <c r="P809" t="s">
        <v>446</v>
      </c>
      <c r="Q809" t="s">
        <v>449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1531</v>
      </c>
      <c r="O810" s="196">
        <v>45240</v>
      </c>
      <c r="P810" t="s">
        <v>446</v>
      </c>
      <c r="Q810" t="s">
        <v>449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1531</v>
      </c>
      <c r="O811" s="196">
        <v>45270</v>
      </c>
      <c r="P811" t="s">
        <v>446</v>
      </c>
      <c r="Q811" t="s">
        <v>449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1531</v>
      </c>
      <c r="O812" s="197" t="s">
        <v>1533</v>
      </c>
      <c r="P812" t="s">
        <v>446</v>
      </c>
      <c r="Q812" t="s">
        <v>449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1531</v>
      </c>
      <c r="O813" s="197" t="s">
        <v>1534</v>
      </c>
      <c r="P813" t="s">
        <v>446</v>
      </c>
      <c r="Q813" t="s">
        <v>449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6" t="s">
        <v>28</v>
      </c>
      <c r="I831" s="226"/>
      <c r="J831" s="226"/>
      <c r="V831" s="17"/>
      <c r="AC831" s="225"/>
      <c r="AD831" s="225"/>
      <c r="AE831" s="225"/>
    </row>
    <row r="832" spans="8:31" x14ac:dyDescent="0.25">
      <c r="H832" s="226"/>
      <c r="I832" s="226"/>
      <c r="J832" s="226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7" t="s">
        <v>20</v>
      </c>
      <c r="F836" s="227"/>
      <c r="G836" s="227"/>
      <c r="H836" s="227"/>
      <c r="V836" s="17"/>
      <c r="X836" s="23" t="s">
        <v>32</v>
      </c>
      <c r="Y836" s="20">
        <f>IF(B836="PAGADO",0,C841)</f>
        <v>1555.4219999999998</v>
      </c>
      <c r="AA836" s="227" t="s">
        <v>20</v>
      </c>
      <c r="AB836" s="227"/>
      <c r="AC836" s="227"/>
      <c r="AD836" s="22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387</v>
      </c>
      <c r="G838" s="3" t="s">
        <v>190</v>
      </c>
      <c r="H838" s="5">
        <v>200</v>
      </c>
      <c r="N838" s="25">
        <v>45231</v>
      </c>
      <c r="O838" s="3" t="s">
        <v>1591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491</v>
      </c>
      <c r="AC838" s="3" t="s">
        <v>239</v>
      </c>
      <c r="AD838" s="5">
        <v>160</v>
      </c>
      <c r="AJ838" s="25">
        <v>45238</v>
      </c>
      <c r="AK838" s="3" t="s">
        <v>406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387</v>
      </c>
      <c r="G839" s="3" t="s">
        <v>190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1212</v>
      </c>
      <c r="AC839" s="3" t="s">
        <v>193</v>
      </c>
      <c r="AD839" s="5">
        <v>540</v>
      </c>
      <c r="AJ839" s="25">
        <v>45238</v>
      </c>
      <c r="AK839" s="3" t="s">
        <v>1627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189</v>
      </c>
      <c r="G840" s="3" t="s">
        <v>164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1181</v>
      </c>
      <c r="AC840" s="3" t="s">
        <v>1187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162</v>
      </c>
      <c r="G841" s="3" t="s">
        <v>164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1181</v>
      </c>
      <c r="AC841" s="3" t="s">
        <v>1184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1435</v>
      </c>
      <c r="G842" s="3" t="s">
        <v>190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1637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1638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1765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1612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446</v>
      </c>
      <c r="O855" s="125" t="s">
        <v>440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446</v>
      </c>
      <c r="O856" s="125" t="s">
        <v>443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446</v>
      </c>
      <c r="O857" s="125" t="s">
        <v>443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446</v>
      </c>
      <c r="O858" s="125" t="s">
        <v>443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446</v>
      </c>
      <c r="O859" s="125" t="s">
        <v>443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446</v>
      </c>
      <c r="O860" s="125" t="s">
        <v>443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6" t="s">
        <v>30</v>
      </c>
      <c r="I876" s="226"/>
      <c r="J876" s="226"/>
      <c r="V876" s="17"/>
      <c r="AA876" s="226" t="s">
        <v>31</v>
      </c>
      <c r="AB876" s="226"/>
      <c r="AC876" s="226"/>
    </row>
    <row r="877" spans="1:43" x14ac:dyDescent="0.25">
      <c r="H877" s="226"/>
      <c r="I877" s="226"/>
      <c r="J877" s="226"/>
      <c r="V877" s="17"/>
      <c r="AA877" s="226"/>
      <c r="AB877" s="226"/>
      <c r="AC877" s="226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125</v>
      </c>
      <c r="C879" s="20">
        <f>IF(X836="PAGADO",0,C841)</f>
        <v>1555.4219999999998</v>
      </c>
      <c r="E879" s="227" t="s">
        <v>408</v>
      </c>
      <c r="F879" s="227"/>
      <c r="G879" s="227"/>
      <c r="H879" s="227"/>
      <c r="O879" s="227" t="s">
        <v>10</v>
      </c>
      <c r="P879" s="227"/>
      <c r="Q879" s="227"/>
      <c r="V879" s="17"/>
      <c r="X879" s="23" t="s">
        <v>32</v>
      </c>
      <c r="Y879" s="20">
        <f>IF(B879="PAGADO",0,C884)</f>
        <v>0</v>
      </c>
      <c r="AA879" s="227" t="s">
        <v>408</v>
      </c>
      <c r="AB879" s="227"/>
      <c r="AC879" s="227"/>
      <c r="AD879" s="227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1177</v>
      </c>
      <c r="G881" s="3" t="s">
        <v>146</v>
      </c>
      <c r="H881" s="5">
        <v>160</v>
      </c>
      <c r="N881" s="25">
        <v>45244</v>
      </c>
      <c r="O881" s="3" t="s">
        <v>406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1671</v>
      </c>
      <c r="AC881" s="3"/>
      <c r="AD881" s="5">
        <v>170</v>
      </c>
      <c r="AJ881" s="25">
        <v>45250</v>
      </c>
      <c r="AK881" s="3" t="s">
        <v>1071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1641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1672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1646</v>
      </c>
      <c r="G883" s="3" t="s">
        <v>491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1673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697</v>
      </c>
      <c r="G884" s="3" t="s">
        <v>493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138</v>
      </c>
      <c r="AC884" s="3" t="s">
        <v>163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697</v>
      </c>
      <c r="G885" s="3" t="s">
        <v>265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9" t="str">
        <f>IF(Y884&lt;0,"NO PAGAR","COBRAR'")</f>
        <v>COBRAR'</v>
      </c>
      <c r="Y885" s="229"/>
      <c r="AA885" s="4">
        <v>45197</v>
      </c>
      <c r="AB885" s="3" t="s">
        <v>1675</v>
      </c>
      <c r="AC885" s="3" t="s">
        <v>146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9" t="str">
        <f>IF(C884&lt;0,"NO PAGAR","COBRAR'")</f>
        <v>COBRAR'</v>
      </c>
      <c r="C886" s="229"/>
      <c r="E886" s="4">
        <v>45219</v>
      </c>
      <c r="F886" s="3" t="s">
        <v>387</v>
      </c>
      <c r="G886" s="3" t="s">
        <v>190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1505</v>
      </c>
      <c r="AC886" s="3" t="s">
        <v>190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387</v>
      </c>
      <c r="G887" s="3" t="s">
        <v>190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387</v>
      </c>
      <c r="G888" s="3" t="s">
        <v>190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1654</v>
      </c>
      <c r="G889" s="3" t="s">
        <v>1655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1656</v>
      </c>
      <c r="G890" s="3" t="s">
        <v>190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440</v>
      </c>
      <c r="AK898" t="s">
        <v>1531</v>
      </c>
      <c r="AL898" s="209">
        <v>45235</v>
      </c>
      <c r="AM898" t="s">
        <v>446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443</v>
      </c>
      <c r="AK899" t="s">
        <v>1531</v>
      </c>
      <c r="AL899" s="209">
        <v>45238</v>
      </c>
      <c r="AM899" t="s">
        <v>446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525</v>
      </c>
      <c r="AK900" t="s">
        <v>1531</v>
      </c>
      <c r="AL900" s="209">
        <v>45239</v>
      </c>
      <c r="AM900" t="s">
        <v>446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440</v>
      </c>
      <c r="AK901" t="s">
        <v>1531</v>
      </c>
      <c r="AL901" s="209">
        <v>45239</v>
      </c>
      <c r="AM901" t="s">
        <v>446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525</v>
      </c>
      <c r="AK902" t="s">
        <v>1531</v>
      </c>
      <c r="AL902" s="209">
        <v>45245</v>
      </c>
      <c r="AM902" t="s">
        <v>446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443</v>
      </c>
      <c r="AK903" t="s">
        <v>1531</v>
      </c>
      <c r="AL903" s="209">
        <v>45243</v>
      </c>
      <c r="AM903" t="s">
        <v>446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525</v>
      </c>
      <c r="AK904" t="s">
        <v>1531</v>
      </c>
      <c r="AL904" s="209">
        <v>45245</v>
      </c>
      <c r="AM904" t="s">
        <v>446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6" t="s">
        <v>28</v>
      </c>
      <c r="I921" s="226"/>
      <c r="J921" s="226"/>
      <c r="V921" s="17"/>
      <c r="AC921" s="225"/>
      <c r="AD921" s="225"/>
      <c r="AE921" s="225"/>
    </row>
    <row r="922" spans="2:41" x14ac:dyDescent="0.25">
      <c r="H922" s="226"/>
      <c r="I922" s="226"/>
      <c r="J922" s="226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7" t="s">
        <v>20</v>
      </c>
      <c r="F926" s="227"/>
      <c r="G926" s="227"/>
      <c r="H926" s="227"/>
      <c r="O926" s="249" t="s">
        <v>106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7" t="s">
        <v>20</v>
      </c>
      <c r="AB926" s="227"/>
      <c r="AC926" s="227"/>
      <c r="AD926" s="227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491</v>
      </c>
      <c r="G928" s="3" t="s">
        <v>146</v>
      </c>
      <c r="H928" s="5">
        <v>164.66</v>
      </c>
      <c r="N928" s="25">
        <v>45261</v>
      </c>
      <c r="O928" s="3" t="s">
        <v>106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491</v>
      </c>
      <c r="AC928" s="3" t="s">
        <v>190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491</v>
      </c>
      <c r="G929" s="3" t="s">
        <v>190</v>
      </c>
      <c r="H929" s="5">
        <v>141.13</v>
      </c>
      <c r="N929" s="25">
        <v>45266</v>
      </c>
      <c r="O929" s="3" t="s">
        <v>106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491</v>
      </c>
      <c r="AC929" s="3" t="s">
        <v>1686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957</v>
      </c>
      <c r="G930" s="3" t="s">
        <v>699</v>
      </c>
      <c r="H930" s="5">
        <v>570</v>
      </c>
      <c r="N930" s="25">
        <v>45271</v>
      </c>
      <c r="O930" s="3" t="s">
        <v>106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1646</v>
      </c>
      <c r="AC930" s="3" t="s">
        <v>697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785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491</v>
      </c>
      <c r="AC931" s="3" t="s">
        <v>492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387</v>
      </c>
      <c r="G932" s="3" t="s">
        <v>190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491</v>
      </c>
      <c r="AC932" s="3" t="s">
        <v>190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387</v>
      </c>
      <c r="G933" s="3" t="s">
        <v>163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1646</v>
      </c>
      <c r="AC933" s="3" t="s">
        <v>697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387</v>
      </c>
      <c r="G934" s="3" t="s">
        <v>190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491</v>
      </c>
      <c r="AC934" s="3" t="s">
        <v>163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1656</v>
      </c>
      <c r="G935" s="3" t="s">
        <v>1519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491</v>
      </c>
      <c r="AC935" s="3" t="s">
        <v>265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387</v>
      </c>
      <c r="AC936" s="3" t="s">
        <v>1265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387</v>
      </c>
      <c r="AC937" s="3" t="s">
        <v>190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1763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1726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1531</v>
      </c>
      <c r="O945" t="s">
        <v>1711</v>
      </c>
      <c r="P945" t="s">
        <v>446</v>
      </c>
      <c r="Q945" t="s">
        <v>449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1531</v>
      </c>
      <c r="O946" t="s">
        <v>1716</v>
      </c>
      <c r="P946" t="s">
        <v>446</v>
      </c>
      <c r="Q946" t="s">
        <v>449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1531</v>
      </c>
      <c r="O947" t="s">
        <v>1717</v>
      </c>
      <c r="P947" t="s">
        <v>446</v>
      </c>
      <c r="Q947" t="s">
        <v>449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1531</v>
      </c>
      <c r="O948" t="s">
        <v>1718</v>
      </c>
      <c r="P948" t="s">
        <v>446</v>
      </c>
      <c r="Q948" t="s">
        <v>449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1531</v>
      </c>
      <c r="O949" t="s">
        <v>1720</v>
      </c>
      <c r="P949" t="s">
        <v>446</v>
      </c>
      <c r="Q949" t="s">
        <v>449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6" t="s">
        <v>30</v>
      </c>
      <c r="I966" s="226"/>
      <c r="J966" s="226"/>
      <c r="V966" s="17"/>
      <c r="AA966" s="226" t="s">
        <v>31</v>
      </c>
      <c r="AB966" s="226"/>
      <c r="AC966" s="226"/>
    </row>
    <row r="967" spans="1:43" x14ac:dyDescent="0.25">
      <c r="H967" s="226"/>
      <c r="I967" s="226"/>
      <c r="J967" s="226"/>
      <c r="V967" s="17"/>
      <c r="AA967" s="226"/>
      <c r="AB967" s="226"/>
      <c r="AC967" s="226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7" t="s">
        <v>1143</v>
      </c>
      <c r="F971" s="227"/>
      <c r="G971" s="227"/>
      <c r="H971" s="227"/>
      <c r="V971" s="17"/>
      <c r="X971" s="23" t="s">
        <v>32</v>
      </c>
      <c r="Y971" s="20">
        <f>IF(B1771="PAGADO",0,C976)</f>
        <v>2330.110999999999</v>
      </c>
      <c r="AA971" s="227" t="s">
        <v>20</v>
      </c>
      <c r="AB971" s="227"/>
      <c r="AC971" s="227"/>
      <c r="AD971" s="227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1524</v>
      </c>
      <c r="G973" s="3" t="s">
        <v>190</v>
      </c>
      <c r="H973" s="5">
        <v>110</v>
      </c>
      <c r="N973" s="25">
        <v>45278</v>
      </c>
      <c r="O973" s="3" t="s">
        <v>106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1787</v>
      </c>
      <c r="AC973" s="3"/>
      <c r="AD973" s="5">
        <v>300</v>
      </c>
      <c r="AJ973" s="25">
        <v>45286</v>
      </c>
      <c r="AK973" s="3" t="s">
        <v>106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372</v>
      </c>
      <c r="G974" s="3" t="s">
        <v>190</v>
      </c>
      <c r="H974" s="5">
        <v>170</v>
      </c>
      <c r="N974" s="25">
        <v>45278</v>
      </c>
      <c r="O974" s="3" t="s">
        <v>1768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1197</v>
      </c>
      <c r="AC974" s="3" t="s">
        <v>190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372</v>
      </c>
      <c r="G975" s="3" t="s">
        <v>146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372</v>
      </c>
      <c r="G976" s="3" t="s">
        <v>193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1757</v>
      </c>
      <c r="G977" s="3" t="s">
        <v>1319</v>
      </c>
      <c r="H977" s="5">
        <v>560</v>
      </c>
      <c r="N977" s="3"/>
      <c r="O977" s="3"/>
      <c r="P977" s="3"/>
      <c r="Q977" s="3"/>
      <c r="R977" s="18"/>
      <c r="S977" s="3"/>
      <c r="V977" s="17"/>
      <c r="X977" s="229" t="str">
        <f>IF(Y976&lt;0,"NO PAGAR","COBRAR'")</f>
        <v>COBRAR'</v>
      </c>
      <c r="Y977" s="22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9" t="str">
        <f>IF(C976&lt;0,"NO PAGAR","COBRAR'")</f>
        <v>COBRAR'</v>
      </c>
      <c r="C978" s="229"/>
      <c r="E978" s="4">
        <v>45209</v>
      </c>
      <c r="F978" s="3" t="s">
        <v>1776</v>
      </c>
      <c r="G978" s="3" t="s">
        <v>1778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1240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1779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1780</v>
      </c>
      <c r="G981" s="3" t="s">
        <v>190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1773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1531</v>
      </c>
      <c r="O990" s="196">
        <v>45089</v>
      </c>
      <c r="P990" t="s">
        <v>446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B869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80</v>
      </c>
      <c r="F8" s="227"/>
      <c r="G8" s="227"/>
      <c r="H8" s="227"/>
      <c r="V8" s="17"/>
      <c r="X8" s="23" t="s">
        <v>358</v>
      </c>
      <c r="Y8" s="20">
        <f>IF(B8="PAGADO",0,C13)</f>
        <v>-2248.4700000000003</v>
      </c>
      <c r="AA8" s="227" t="s">
        <v>80</v>
      </c>
      <c r="AB8" s="227"/>
      <c r="AC8" s="227"/>
      <c r="AD8" s="227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90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138</v>
      </c>
      <c r="AC10" s="3" t="s">
        <v>139</v>
      </c>
      <c r="AD10" s="5">
        <v>240</v>
      </c>
      <c r="AJ10" s="25">
        <v>44938</v>
      </c>
      <c r="AK10" s="3" t="s">
        <v>175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105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138</v>
      </c>
      <c r="AC11" s="3" t="s">
        <v>137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138</v>
      </c>
      <c r="AC12" s="3" t="s">
        <v>145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138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144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135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144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159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154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7" t="s">
        <v>80</v>
      </c>
      <c r="F53" s="227"/>
      <c r="G53" s="227"/>
      <c r="H53" s="227"/>
      <c r="V53" s="17"/>
      <c r="X53" s="23" t="s">
        <v>32</v>
      </c>
      <c r="Y53" s="20">
        <f>IF(B53="PAGADO",0,C58)</f>
        <v>-2773.2900000000004</v>
      </c>
      <c r="AA53" s="227" t="s">
        <v>235</v>
      </c>
      <c r="AB53" s="227"/>
      <c r="AC53" s="227"/>
      <c r="AD53" s="2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191</v>
      </c>
      <c r="G55" s="3" t="s">
        <v>135</v>
      </c>
      <c r="H55" s="5">
        <v>180</v>
      </c>
      <c r="N55" s="25">
        <v>44942</v>
      </c>
      <c r="O55" s="3" t="s">
        <v>183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189</v>
      </c>
      <c r="AC55" s="3" t="s">
        <v>193</v>
      </c>
      <c r="AD55" s="5">
        <v>580</v>
      </c>
      <c r="AJ55" s="25">
        <v>44950</v>
      </c>
      <c r="AK55" s="3" t="s">
        <v>230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211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138</v>
      </c>
      <c r="AC56" s="3" t="s">
        <v>190</v>
      </c>
      <c r="AD56" s="5">
        <v>170</v>
      </c>
      <c r="AJ56" s="25">
        <v>44951</v>
      </c>
      <c r="AK56" s="3" t="s">
        <v>245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241</v>
      </c>
      <c r="AC57" s="3" t="s">
        <v>190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220</v>
      </c>
      <c r="G58" s="3" t="s">
        <v>219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902</v>
      </c>
      <c r="C101" s="20">
        <f>IF(X53="PAGADO",0,Y58)</f>
        <v>-2123.2900000000004</v>
      </c>
      <c r="E101" s="227" t="s">
        <v>80</v>
      </c>
      <c r="F101" s="227"/>
      <c r="G101" s="227"/>
      <c r="H101" s="227"/>
      <c r="V101" s="17"/>
      <c r="X101" s="23" t="s">
        <v>32</v>
      </c>
      <c r="Y101" s="20">
        <f>IF(B101="PAGADO",0,C106)</f>
        <v>-793.29000000000042</v>
      </c>
      <c r="AA101" s="227" t="s">
        <v>80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256</v>
      </c>
      <c r="G103" s="3" t="s">
        <v>190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286</v>
      </c>
      <c r="AC103" s="3" t="s">
        <v>180</v>
      </c>
      <c r="AD103" s="5">
        <v>280</v>
      </c>
      <c r="AJ103" s="25">
        <v>44959</v>
      </c>
      <c r="AK103" s="3" t="s">
        <v>282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259</v>
      </c>
      <c r="G104" s="3" t="s">
        <v>219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106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223</v>
      </c>
      <c r="G105" s="3" t="s">
        <v>145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289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223</v>
      </c>
      <c r="G106" s="3" t="s">
        <v>146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291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190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190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190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6" t="s">
        <v>30</v>
      </c>
      <c r="I129" s="226"/>
      <c r="J129" s="226"/>
      <c r="V129" s="17"/>
      <c r="AA129" s="226" t="s">
        <v>31</v>
      </c>
      <c r="AB129" s="226"/>
      <c r="AC129" s="226"/>
    </row>
    <row r="130" spans="2:41" x14ac:dyDescent="0.25">
      <c r="H130" s="226"/>
      <c r="I130" s="226"/>
      <c r="J130" s="226"/>
      <c r="V130" s="17"/>
      <c r="AA130" s="226"/>
      <c r="AB130" s="226"/>
      <c r="AC130" s="2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7" t="s">
        <v>235</v>
      </c>
      <c r="F134" s="227"/>
      <c r="G134" s="227"/>
      <c r="H134" s="227"/>
      <c r="V134" s="17"/>
      <c r="X134" s="23" t="s">
        <v>32</v>
      </c>
      <c r="Y134" s="20">
        <f>IF(B134="PAGADO",0,C139)</f>
        <v>-1640.3300000000004</v>
      </c>
      <c r="AA134" s="227" t="s">
        <v>331</v>
      </c>
      <c r="AB134" s="227"/>
      <c r="AC134" s="227"/>
      <c r="AD134" s="2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132</v>
      </c>
      <c r="G136" s="3" t="s">
        <v>135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327</v>
      </c>
      <c r="AC136" s="3" t="s">
        <v>104</v>
      </c>
      <c r="AD136" s="5">
        <v>315</v>
      </c>
      <c r="AJ136" s="25">
        <v>44974</v>
      </c>
      <c r="AK136" s="3" t="s">
        <v>340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132</v>
      </c>
      <c r="G137" s="3" t="s">
        <v>137</v>
      </c>
      <c r="H137" s="5">
        <v>190</v>
      </c>
      <c r="N137" s="25">
        <v>44973</v>
      </c>
      <c r="O137" s="3" t="s">
        <v>311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341</v>
      </c>
      <c r="AC137" s="3" t="s">
        <v>342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132</v>
      </c>
      <c r="G138" s="3" t="s">
        <v>137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9" t="str">
        <f>IF(Y139&lt;0,"NO PAGAR","COBRAR'")</f>
        <v>NO PAGAR</v>
      </c>
      <c r="Y140" s="2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9" t="str">
        <f>IF(C139&lt;0,"NO PAGAR","COBRAR'")</f>
        <v>NO PAGAR</v>
      </c>
      <c r="C141" s="2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6" t="s">
        <v>28</v>
      </c>
      <c r="I169" s="226"/>
      <c r="J169" s="226"/>
      <c r="V169" s="17"/>
      <c r="AC169" s="225"/>
      <c r="AD169" s="225"/>
      <c r="AE169" s="225"/>
    </row>
    <row r="170" spans="2:41" x14ac:dyDescent="0.25">
      <c r="H170" s="226"/>
      <c r="I170" s="226"/>
      <c r="J170" s="226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7" t="s">
        <v>331</v>
      </c>
      <c r="F174" s="227"/>
      <c r="G174" s="227"/>
      <c r="H174" s="227"/>
      <c r="V174" s="17"/>
      <c r="X174" s="23" t="s">
        <v>32</v>
      </c>
      <c r="Y174" s="20">
        <f>IF(B173="PAGADO",0,C178)</f>
        <v>-1065.8100000000004</v>
      </c>
      <c r="AA174" s="227" t="s">
        <v>331</v>
      </c>
      <c r="AB174" s="227"/>
      <c r="AC174" s="227"/>
      <c r="AD174" s="2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289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184</v>
      </c>
      <c r="AC176" s="3" t="s">
        <v>163</v>
      </c>
      <c r="AD176" s="5">
        <v>180</v>
      </c>
      <c r="AJ176" s="25">
        <v>44992</v>
      </c>
      <c r="AK176" s="3" t="s">
        <v>424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261</v>
      </c>
      <c r="G177" s="3" t="s">
        <v>144</v>
      </c>
      <c r="H177" s="5">
        <v>180</v>
      </c>
      <c r="N177" s="25">
        <v>44958</v>
      </c>
      <c r="O177" s="3" t="s">
        <v>389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184</v>
      </c>
      <c r="AC177" s="3" t="s">
        <v>163</v>
      </c>
      <c r="AD177" s="5">
        <v>180</v>
      </c>
      <c r="AJ177" s="25">
        <v>44993</v>
      </c>
      <c r="AK177" s="3" t="s">
        <v>438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453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425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428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6" t="s">
        <v>30</v>
      </c>
      <c r="I214" s="226"/>
      <c r="J214" s="226"/>
      <c r="V214" s="17"/>
      <c r="AA214" s="226" t="s">
        <v>31</v>
      </c>
      <c r="AB214" s="226"/>
      <c r="AC214" s="226"/>
    </row>
    <row r="215" spans="1:43" x14ac:dyDescent="0.25">
      <c r="H215" s="226"/>
      <c r="I215" s="226"/>
      <c r="J215" s="226"/>
      <c r="V215" s="17"/>
      <c r="AA215" s="226"/>
      <c r="AB215" s="226"/>
      <c r="AC215" s="2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7" t="s">
        <v>331</v>
      </c>
      <c r="F219" s="227"/>
      <c r="G219" s="227"/>
      <c r="H219" s="227"/>
      <c r="V219" s="17"/>
      <c r="X219" s="23" t="s">
        <v>32</v>
      </c>
      <c r="Y219" s="20">
        <f>IF(B239="PAGADO",0,C223)</f>
        <v>-2403.2800000000007</v>
      </c>
      <c r="AA219" s="227" t="s">
        <v>504</v>
      </c>
      <c r="AB219" s="227"/>
      <c r="AC219" s="227"/>
      <c r="AD219" s="2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286</v>
      </c>
      <c r="G221" s="3" t="s">
        <v>464</v>
      </c>
      <c r="H221" s="5">
        <v>290</v>
      </c>
      <c r="N221" s="25">
        <v>45001</v>
      </c>
      <c r="O221" s="3" t="s">
        <v>487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143</v>
      </c>
      <c r="AC221" s="3" t="s">
        <v>146</v>
      </c>
      <c r="AD221" s="5">
        <v>190</v>
      </c>
      <c r="AJ221" s="25">
        <v>45005</v>
      </c>
      <c r="AK221" s="3" t="s">
        <v>511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107</v>
      </c>
      <c r="G222" s="3" t="s">
        <v>104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191</v>
      </c>
      <c r="AC222" s="3" t="s">
        <v>180</v>
      </c>
      <c r="AD222" s="5">
        <v>580</v>
      </c>
      <c r="AJ222" s="25">
        <v>45006</v>
      </c>
      <c r="AK222" s="3" t="s">
        <v>515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107</v>
      </c>
      <c r="G223" s="3" t="s">
        <v>467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191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107</v>
      </c>
      <c r="G224" s="3" t="s">
        <v>306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519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9" t="str">
        <f>IF(C223&lt;0,"NO PAGAR","COBRAR'")</f>
        <v>NO PAGAR</v>
      </c>
      <c r="C225" s="229"/>
      <c r="E225" s="4">
        <v>44981</v>
      </c>
      <c r="F225" s="3" t="s">
        <v>85</v>
      </c>
      <c r="G225" s="3" t="s">
        <v>483</v>
      </c>
      <c r="H225" s="5">
        <v>210</v>
      </c>
      <c r="N225" s="3"/>
      <c r="O225" s="3"/>
      <c r="P225" s="3"/>
      <c r="Q225" s="3"/>
      <c r="R225" s="18"/>
      <c r="S225" s="3"/>
      <c r="V225" s="17"/>
      <c r="X225" s="229" t="str">
        <f>IF(Y224&lt;0,"NO PAGAR","COBRAR'")</f>
        <v>NO PAGAR</v>
      </c>
      <c r="Y225" s="229"/>
      <c r="AA225" s="4">
        <v>44992</v>
      </c>
      <c r="AB225" s="3" t="s">
        <v>519</v>
      </c>
      <c r="AC225" s="3" t="s">
        <v>135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533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529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6" t="s">
        <v>28</v>
      </c>
      <c r="I261" s="226"/>
      <c r="J261" s="226"/>
      <c r="V261" s="17"/>
      <c r="AC261" s="225"/>
      <c r="AD261" s="225"/>
      <c r="AE261" s="225"/>
    </row>
    <row r="262" spans="2:41" x14ac:dyDescent="0.25">
      <c r="H262" s="226"/>
      <c r="I262" s="226"/>
      <c r="J262" s="226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7" t="s">
        <v>566</v>
      </c>
      <c r="F266" s="227"/>
      <c r="G266" s="227"/>
      <c r="H266" s="227"/>
      <c r="V266" s="17"/>
      <c r="X266" s="23" t="s">
        <v>32</v>
      </c>
      <c r="Y266" s="20">
        <f>IF(B265="PAGADO",0,C270)</f>
        <v>-1680.7380000000007</v>
      </c>
      <c r="AA266" s="227" t="s">
        <v>566</v>
      </c>
      <c r="AB266" s="227"/>
      <c r="AC266" s="227"/>
      <c r="AD266" s="2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544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596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106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600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545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611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6" t="s">
        <v>30</v>
      </c>
      <c r="I306" s="226"/>
      <c r="J306" s="226"/>
      <c r="V306" s="17"/>
      <c r="AA306" s="226" t="s">
        <v>31</v>
      </c>
      <c r="AB306" s="226"/>
      <c r="AC306" s="226"/>
    </row>
    <row r="307" spans="2:41" x14ac:dyDescent="0.25">
      <c r="H307" s="226"/>
      <c r="I307" s="226"/>
      <c r="J307" s="226"/>
      <c r="V307" s="17"/>
      <c r="AA307" s="226"/>
      <c r="AB307" s="226"/>
      <c r="AC307" s="2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7" t="s">
        <v>331</v>
      </c>
      <c r="F311" s="227"/>
      <c r="G311" s="227"/>
      <c r="H311" s="227"/>
      <c r="V311" s="17"/>
      <c r="X311" s="23" t="s">
        <v>32</v>
      </c>
      <c r="Y311" s="20">
        <f>IF(B1050="PAGADO",0,C315)</f>
        <v>-3648.456000000001</v>
      </c>
      <c r="AA311" s="227" t="s">
        <v>654</v>
      </c>
      <c r="AB311" s="227"/>
      <c r="AC311" s="227"/>
      <c r="AD311" s="2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304</v>
      </c>
      <c r="G313" s="3" t="s">
        <v>475</v>
      </c>
      <c r="H313" s="5">
        <v>230</v>
      </c>
      <c r="N313" s="25">
        <v>45030</v>
      </c>
      <c r="O313" s="3" t="s">
        <v>612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651</v>
      </c>
      <c r="AC313" s="3" t="s">
        <v>219</v>
      </c>
      <c r="AD313" s="5">
        <v>110</v>
      </c>
      <c r="AJ313" s="25">
        <v>45042</v>
      </c>
      <c r="AK313" s="3" t="s">
        <v>674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132</v>
      </c>
      <c r="G314" s="3" t="s">
        <v>149</v>
      </c>
      <c r="H314" s="5">
        <v>380</v>
      </c>
      <c r="N314" s="25">
        <v>45033</v>
      </c>
      <c r="O314" s="3" t="s">
        <v>612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132</v>
      </c>
      <c r="G315" s="3" t="s">
        <v>146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184</v>
      </c>
      <c r="G316" s="3" t="s">
        <v>180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9" t="str">
        <f>IF(Y316&lt;0,"NO PAGAR","COBRAR'")</f>
        <v>NO PAGAR</v>
      </c>
      <c r="Y317" s="2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643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645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668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6" t="s">
        <v>28</v>
      </c>
      <c r="I354" s="226"/>
      <c r="J354" s="226"/>
      <c r="V354" s="17"/>
    </row>
    <row r="355" spans="2:40" x14ac:dyDescent="0.25">
      <c r="H355" s="226"/>
      <c r="I355" s="226"/>
      <c r="J355" s="226"/>
      <c r="V355" s="17"/>
    </row>
    <row r="356" spans="2:40" x14ac:dyDescent="0.25">
      <c r="V356" s="17"/>
      <c r="X356" s="239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9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7" t="s">
        <v>566</v>
      </c>
      <c r="F359" s="227"/>
      <c r="G359" s="227"/>
      <c r="H359" s="227"/>
      <c r="V359" s="17"/>
      <c r="X359" s="23" t="s">
        <v>32</v>
      </c>
      <c r="Y359" s="20">
        <f>IF(B358="PAGADO",0,C363)</f>
        <v>-3418.3760000000011</v>
      </c>
      <c r="AA359" s="227" t="s">
        <v>654</v>
      </c>
      <c r="AB359" s="227"/>
      <c r="AC359" s="227"/>
      <c r="AD359" s="22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695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143</v>
      </c>
      <c r="AC361" s="3" t="s">
        <v>89</v>
      </c>
      <c r="AD361" s="5">
        <v>170</v>
      </c>
      <c r="AJ361" s="25">
        <v>45056</v>
      </c>
      <c r="AK361" s="3" t="s">
        <v>739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733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443</v>
      </c>
      <c r="AJ374" s="99">
        <v>24462</v>
      </c>
      <c r="AK374" s="62" t="s">
        <v>531</v>
      </c>
      <c r="AL374" s="63">
        <v>45037</v>
      </c>
      <c r="AM374" s="60">
        <v>2350864985</v>
      </c>
      <c r="AN374" s="60" t="s">
        <v>20</v>
      </c>
      <c r="AO374" s="62" t="s">
        <v>449</v>
      </c>
      <c r="AP374" s="60">
        <v>12345</v>
      </c>
      <c r="AQ374" s="64">
        <v>27.956</v>
      </c>
      <c r="AR374" s="64">
        <v>48.92</v>
      </c>
      <c r="AS374" s="61"/>
      <c r="AT374" s="60" t="s">
        <v>532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6" t="s">
        <v>30</v>
      </c>
      <c r="I392" s="226"/>
      <c r="J392" s="226"/>
      <c r="V392" s="17"/>
      <c r="AA392" s="226" t="s">
        <v>31</v>
      </c>
      <c r="AB392" s="226"/>
      <c r="AC392" s="226"/>
    </row>
    <row r="393" spans="1:43" x14ac:dyDescent="0.25">
      <c r="H393" s="226"/>
      <c r="I393" s="226"/>
      <c r="J393" s="226"/>
      <c r="V393" s="17"/>
      <c r="AA393" s="226"/>
      <c r="AB393" s="226"/>
      <c r="AC393" s="2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7" t="s">
        <v>80</v>
      </c>
      <c r="F397" s="227"/>
      <c r="G397" s="227"/>
      <c r="H397" s="227"/>
      <c r="V397" s="17"/>
      <c r="X397" s="23" t="s">
        <v>32</v>
      </c>
      <c r="Y397" s="20">
        <f>IF(B1143="PAGADO",0,C402)</f>
        <v>-3884.1160000000018</v>
      </c>
      <c r="AA397" s="227" t="s">
        <v>566</v>
      </c>
      <c r="AB397" s="227"/>
      <c r="AC397" s="227"/>
      <c r="AD397" s="22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132</v>
      </c>
      <c r="G399" s="3" t="s">
        <v>89</v>
      </c>
      <c r="H399" s="5">
        <v>170</v>
      </c>
      <c r="N399" s="4">
        <v>45061</v>
      </c>
      <c r="O399" s="3" t="s">
        <v>749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143</v>
      </c>
      <c r="AC399" s="3" t="s">
        <v>149</v>
      </c>
      <c r="AD399" s="5">
        <v>380</v>
      </c>
      <c r="AJ399" s="25">
        <v>45069</v>
      </c>
      <c r="AK399" s="3" t="s">
        <v>826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259</v>
      </c>
      <c r="G400" s="3" t="s">
        <v>306</v>
      </c>
      <c r="H400" s="5">
        <v>500</v>
      </c>
      <c r="N400" s="25">
        <v>45062</v>
      </c>
      <c r="O400" s="3" t="s">
        <v>755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829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773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831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781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788</v>
      </c>
      <c r="G403" s="3" t="s">
        <v>789</v>
      </c>
      <c r="H403" s="5">
        <v>300</v>
      </c>
      <c r="N403" s="25">
        <v>45063</v>
      </c>
      <c r="O403" s="3" t="s">
        <v>757</v>
      </c>
      <c r="P403" s="3"/>
      <c r="Q403" s="3"/>
      <c r="R403" s="18">
        <v>150</v>
      </c>
      <c r="S403" s="3"/>
      <c r="V403" s="17"/>
      <c r="X403" s="229" t="str">
        <f>IF(Y402&lt;0,"NO PAGAR","COBRAR'")</f>
        <v>NO PAGAR</v>
      </c>
      <c r="Y403" s="2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9" t="str">
        <f>IF(C402&lt;0,"NO PAGAR","COBRAR'")</f>
        <v>NO PAGAR</v>
      </c>
      <c r="C404" s="2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803</v>
      </c>
      <c r="AK410" s="117" t="s">
        <v>531</v>
      </c>
      <c r="AL410" s="117" t="s">
        <v>449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810</v>
      </c>
      <c r="AK411" s="117" t="s">
        <v>531</v>
      </c>
      <c r="AL411" s="117" t="s">
        <v>449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6" t="s">
        <v>28</v>
      </c>
      <c r="I438" s="226"/>
      <c r="J438" s="226"/>
      <c r="V438" s="17"/>
      <c r="AC438" s="24"/>
      <c r="AD438" s="24"/>
      <c r="AE438" s="24"/>
      <c r="AJ438" s="25">
        <v>45084</v>
      </c>
      <c r="AK438" s="3" t="s">
        <v>888</v>
      </c>
      <c r="AL438" s="3"/>
      <c r="AM438" s="3"/>
      <c r="AN438" s="18">
        <v>4.13</v>
      </c>
      <c r="AO438" s="3"/>
    </row>
    <row r="439" spans="2:41" ht="15" customHeight="1" x14ac:dyDescent="0.35">
      <c r="H439" s="226"/>
      <c r="I439" s="226"/>
      <c r="J439" s="22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7" t="s">
        <v>589</v>
      </c>
      <c r="F443" s="227"/>
      <c r="G443" s="227"/>
      <c r="H443" s="227"/>
      <c r="V443" s="17"/>
      <c r="X443" s="23" t="s">
        <v>32</v>
      </c>
      <c r="Y443" s="20">
        <f>IF(B443="PAGADO",0,C448)</f>
        <v>-3182.3660000000018</v>
      </c>
      <c r="AA443" s="227" t="s">
        <v>331</v>
      </c>
      <c r="AB443" s="227"/>
      <c r="AC443" s="227"/>
      <c r="AD443" s="22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191</v>
      </c>
      <c r="G445" s="3" t="s">
        <v>146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254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858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440</v>
      </c>
      <c r="AJ457" s="134"/>
      <c r="AK457" s="133" t="s">
        <v>531</v>
      </c>
      <c r="AL457" s="134"/>
      <c r="AM457" s="135">
        <v>45065</v>
      </c>
      <c r="AN457" s="133"/>
      <c r="AO457" s="136" t="s">
        <v>449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839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440</v>
      </c>
      <c r="AJ458" s="139"/>
      <c r="AK458" s="138" t="s">
        <v>531</v>
      </c>
      <c r="AL458" s="139"/>
      <c r="AM458" s="140">
        <v>45070</v>
      </c>
      <c r="AN458" s="138" t="s">
        <v>80</v>
      </c>
      <c r="AO458" s="141" t="s">
        <v>449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887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443</v>
      </c>
      <c r="AJ459" s="134"/>
      <c r="AK459" s="133" t="s">
        <v>531</v>
      </c>
      <c r="AL459" s="134"/>
      <c r="AM459" s="135">
        <v>45062</v>
      </c>
      <c r="AN459" s="133" t="s">
        <v>80</v>
      </c>
      <c r="AO459" s="136" t="s">
        <v>449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443</v>
      </c>
      <c r="AJ460" s="139"/>
      <c r="AK460" s="138" t="s">
        <v>531</v>
      </c>
      <c r="AL460" s="139"/>
      <c r="AM460" s="140">
        <v>45068</v>
      </c>
      <c r="AN460" s="138" t="s">
        <v>80</v>
      </c>
      <c r="AO460" s="141" t="s">
        <v>449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443</v>
      </c>
      <c r="AJ461" s="134"/>
      <c r="AK461" s="133" t="s">
        <v>531</v>
      </c>
      <c r="AL461" s="134"/>
      <c r="AM461" s="135">
        <v>45072</v>
      </c>
      <c r="AN461" s="133" t="s">
        <v>863</v>
      </c>
      <c r="AO461" s="136" t="s">
        <v>449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443</v>
      </c>
      <c r="AJ462" s="139"/>
      <c r="AK462" s="138" t="s">
        <v>531</v>
      </c>
      <c r="AL462" s="139"/>
      <c r="AM462" s="140">
        <v>45077</v>
      </c>
      <c r="AN462" s="138" t="s">
        <v>864</v>
      </c>
      <c r="AO462" s="141" t="s">
        <v>449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6" t="s">
        <v>30</v>
      </c>
      <c r="I477" s="226"/>
      <c r="J477" s="226"/>
      <c r="V477" s="17"/>
      <c r="AA477" s="226" t="s">
        <v>31</v>
      </c>
      <c r="AB477" s="226"/>
      <c r="AC477" s="226"/>
    </row>
    <row r="478" spans="1:43" x14ac:dyDescent="0.25">
      <c r="H478" s="226"/>
      <c r="I478" s="226"/>
      <c r="J478" s="226"/>
      <c r="V478" s="17"/>
      <c r="AA478" s="226"/>
      <c r="AB478" s="226"/>
      <c r="AC478" s="22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7" t="s">
        <v>331</v>
      </c>
      <c r="F482" s="227"/>
      <c r="G482" s="227"/>
      <c r="H482" s="227"/>
      <c r="V482" s="17"/>
      <c r="X482" s="23" t="s">
        <v>32</v>
      </c>
      <c r="Y482" s="20">
        <f>IF(B1240="PAGADO",0,C487)</f>
        <v>-4170.7470000000021</v>
      </c>
      <c r="AA482" s="227" t="s">
        <v>504</v>
      </c>
      <c r="AB482" s="227"/>
      <c r="AC482" s="227"/>
      <c r="AD482" s="22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570</v>
      </c>
      <c r="G484" s="3" t="s">
        <v>914</v>
      </c>
      <c r="H484" s="5">
        <v>160</v>
      </c>
      <c r="N484" s="25">
        <v>45085</v>
      </c>
      <c r="O484" s="3" t="s">
        <v>175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184</v>
      </c>
      <c r="AC484" s="3" t="s">
        <v>893</v>
      </c>
      <c r="AD484" s="5">
        <v>580</v>
      </c>
      <c r="AJ484" s="25">
        <v>45106</v>
      </c>
      <c r="AK484" s="3" t="s">
        <v>972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905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218</v>
      </c>
      <c r="AC485" s="3" t="s">
        <v>219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937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135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304</v>
      </c>
      <c r="G488" s="3" t="s">
        <v>104</v>
      </c>
      <c r="H488" s="5">
        <v>285</v>
      </c>
      <c r="N488" s="3"/>
      <c r="O488" s="3"/>
      <c r="P488" s="3"/>
      <c r="Q488" s="3"/>
      <c r="R488" s="18"/>
      <c r="S488" s="3"/>
      <c r="V488" s="17"/>
      <c r="X488" s="229" t="str">
        <f>IF(Y487&lt;0,"NO PAGAR","COBRAR'")</f>
        <v>NO PAGAR</v>
      </c>
      <c r="Y488" s="22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9" t="str">
        <f>IF(C487&lt;0,"NO PAGAR","COBRAR'")</f>
        <v>NO PAGAR</v>
      </c>
      <c r="C489" s="229"/>
      <c r="E489" s="4">
        <v>45076</v>
      </c>
      <c r="F489" s="3" t="s">
        <v>304</v>
      </c>
      <c r="G489" s="3" t="s">
        <v>104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934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184</v>
      </c>
      <c r="AC490" s="3" t="s">
        <v>350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928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951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531</v>
      </c>
      <c r="AL501" s="151" t="s">
        <v>948</v>
      </c>
      <c r="AM501" s="151" t="s">
        <v>449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6" t="s">
        <v>28</v>
      </c>
      <c r="I525" s="226"/>
      <c r="J525" s="226"/>
      <c r="V525" s="17"/>
      <c r="AC525" s="225"/>
      <c r="AD525" s="225"/>
      <c r="AE525" s="225"/>
    </row>
    <row r="526" spans="2:31" x14ac:dyDescent="0.25">
      <c r="H526" s="226"/>
      <c r="I526" s="226"/>
      <c r="J526" s="226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7" t="s">
        <v>566</v>
      </c>
      <c r="F528" s="227"/>
      <c r="G528" s="227"/>
      <c r="H528" s="227"/>
      <c r="V528" s="17"/>
      <c r="X528" s="23" t="s">
        <v>32</v>
      </c>
      <c r="Y528" s="20">
        <f>IF(B528="PAGADO",0,C533)</f>
        <v>-2703.3370000000023</v>
      </c>
      <c r="AA528" s="227" t="s">
        <v>331</v>
      </c>
      <c r="AB528" s="227"/>
      <c r="AC528" s="227"/>
      <c r="AD528" s="22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230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1030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981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1017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564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1022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1004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999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531</v>
      </c>
      <c r="P547" s="151" t="s">
        <v>449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531</v>
      </c>
      <c r="P548" s="151" t="s">
        <v>449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531</v>
      </c>
      <c r="P549" s="151" t="s">
        <v>449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6" t="s">
        <v>30</v>
      </c>
      <c r="I564" s="226"/>
      <c r="J564" s="226"/>
      <c r="V564" s="17"/>
      <c r="AA564" s="226" t="s">
        <v>31</v>
      </c>
      <c r="AB564" s="226"/>
      <c r="AC564" s="226"/>
    </row>
    <row r="565" spans="1:43" x14ac:dyDescent="0.25">
      <c r="H565" s="226"/>
      <c r="I565" s="226"/>
      <c r="J565" s="226"/>
      <c r="V565" s="17"/>
      <c r="AA565" s="226"/>
      <c r="AB565" s="226"/>
      <c r="AC565" s="22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7" t="s">
        <v>566</v>
      </c>
      <c r="F569" s="227"/>
      <c r="G569" s="227"/>
      <c r="H569" s="227"/>
      <c r="V569" s="17"/>
      <c r="X569" s="23" t="s">
        <v>32</v>
      </c>
      <c r="Y569" s="20">
        <f>IF(B1339="PAGADO",0,C574)</f>
        <v>-2187.0370000000021</v>
      </c>
      <c r="AA569" s="227" t="s">
        <v>331</v>
      </c>
      <c r="AB569" s="227"/>
      <c r="AC569" s="227"/>
      <c r="AD569" s="22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304</v>
      </c>
      <c r="G571" s="3" t="s">
        <v>95</v>
      </c>
      <c r="H571" s="5">
        <v>285</v>
      </c>
      <c r="N571" s="25">
        <v>45124</v>
      </c>
      <c r="O571" s="3" t="s">
        <v>106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1050</v>
      </c>
      <c r="AC571" s="3" t="s">
        <v>95</v>
      </c>
      <c r="AD571" s="5">
        <v>400</v>
      </c>
      <c r="AJ571" s="25">
        <v>45128</v>
      </c>
      <c r="AK571" s="3" t="s">
        <v>406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304</v>
      </c>
      <c r="G572" s="3" t="s">
        <v>95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135</v>
      </c>
      <c r="AC572" s="3" t="s">
        <v>300</v>
      </c>
      <c r="AD572" s="5">
        <v>380</v>
      </c>
      <c r="AJ572" s="25">
        <v>45131</v>
      </c>
      <c r="AK572" s="3" t="s">
        <v>1057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304</v>
      </c>
      <c r="G573" s="3" t="s">
        <v>95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406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143</v>
      </c>
      <c r="G574" s="3" t="s">
        <v>149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1064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263</v>
      </c>
      <c r="G575" s="3" t="s">
        <v>631</v>
      </c>
      <c r="H575" s="5">
        <v>160</v>
      </c>
      <c r="N575" s="3"/>
      <c r="O575" s="3"/>
      <c r="P575" s="3"/>
      <c r="Q575" s="3"/>
      <c r="R575" s="18"/>
      <c r="S575" s="3"/>
      <c r="V575" s="17"/>
      <c r="X575" s="229" t="str">
        <f>IF(Y574&lt;0,"NO PAGAR","COBRAR'")</f>
        <v>NO PAGAR</v>
      </c>
      <c r="Y575" s="22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9" t="str">
        <f>IF(C574&lt;0,"NO PAGAR","COBRAR'")</f>
        <v>NO PAGAR</v>
      </c>
      <c r="C576" s="22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1048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1047</v>
      </c>
      <c r="O589" s="170">
        <v>0.99054398148148148</v>
      </c>
      <c r="P589" s="151">
        <v>20230714</v>
      </c>
      <c r="Q589" s="153" t="s">
        <v>531</v>
      </c>
      <c r="R589" s="151" t="s">
        <v>948</v>
      </c>
      <c r="S589" s="151" t="s">
        <v>449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6" t="s">
        <v>28</v>
      </c>
      <c r="I608" s="226"/>
      <c r="J608" s="226"/>
      <c r="V608" s="17"/>
      <c r="AC608" s="225"/>
      <c r="AD608" s="225"/>
      <c r="AE608" s="225"/>
    </row>
    <row r="609" spans="2:41" x14ac:dyDescent="0.25">
      <c r="H609" s="226"/>
      <c r="I609" s="226"/>
      <c r="J609" s="226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7" t="s">
        <v>331</v>
      </c>
      <c r="F611" s="227"/>
      <c r="G611" s="227"/>
      <c r="H611" s="227"/>
      <c r="V611" s="17"/>
      <c r="X611" s="23" t="s">
        <v>32</v>
      </c>
      <c r="Y611" s="20">
        <f>IF(B611="PAGADO",0,C616)</f>
        <v>-1752.9910000000023</v>
      </c>
      <c r="AA611" s="227" t="s">
        <v>235</v>
      </c>
      <c r="AB611" s="227"/>
      <c r="AC611" s="227"/>
      <c r="AD611" s="22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1092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1141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1102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1160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1103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143</v>
      </c>
      <c r="G616" s="3" t="s">
        <v>89</v>
      </c>
      <c r="H616" s="5">
        <v>170</v>
      </c>
      <c r="N616" s="25">
        <v>45141</v>
      </c>
      <c r="O616" s="3" t="s">
        <v>1105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143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1158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531</v>
      </c>
      <c r="O630" s="126">
        <v>45125.369305560002</v>
      </c>
      <c r="P630" s="125" t="s">
        <v>449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531</v>
      </c>
      <c r="O631" s="126">
        <v>45125.372361109999</v>
      </c>
      <c r="P631" s="125" t="s">
        <v>449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531</v>
      </c>
      <c r="O632" s="126">
        <v>45128.763831019998</v>
      </c>
      <c r="P632" s="125" t="s">
        <v>449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531</v>
      </c>
      <c r="O633" s="126">
        <v>45132.950115740001</v>
      </c>
      <c r="P633" s="125" t="s">
        <v>449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531</v>
      </c>
      <c r="O634" s="126">
        <v>45134.557465279999</v>
      </c>
      <c r="P634" s="125" t="s">
        <v>449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531</v>
      </c>
      <c r="O635" s="126">
        <v>45135.95877315</v>
      </c>
      <c r="P635" s="125" t="s">
        <v>449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6" t="s">
        <v>30</v>
      </c>
      <c r="I651" s="226"/>
      <c r="J651" s="226"/>
      <c r="V651" s="17"/>
      <c r="AA651" s="226" t="s">
        <v>31</v>
      </c>
      <c r="AB651" s="226"/>
      <c r="AC651" s="226"/>
    </row>
    <row r="652" spans="1:43" x14ac:dyDescent="0.25">
      <c r="H652" s="226"/>
      <c r="I652" s="226"/>
      <c r="J652" s="226"/>
      <c r="V652" s="17"/>
      <c r="AA652" s="226"/>
      <c r="AB652" s="226"/>
      <c r="AC652" s="22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7" t="s">
        <v>331</v>
      </c>
      <c r="F656" s="227"/>
      <c r="G656" s="227"/>
      <c r="H656" s="227"/>
      <c r="V656" s="17"/>
      <c r="X656" s="23" t="s">
        <v>32</v>
      </c>
      <c r="Y656" s="20">
        <f>IF(B1432="PAGADO",0,C661)</f>
        <v>-2262.0810000000019</v>
      </c>
      <c r="AA656" s="227" t="s">
        <v>235</v>
      </c>
      <c r="AB656" s="227"/>
      <c r="AC656" s="227"/>
      <c r="AD656" s="22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1181</v>
      </c>
      <c r="G658" s="3" t="s">
        <v>1183</v>
      </c>
      <c r="H658" s="5">
        <v>330</v>
      </c>
      <c r="N658" s="25">
        <v>45155</v>
      </c>
      <c r="O658" s="3" t="s">
        <v>1200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266</v>
      </c>
      <c r="AC658" s="3" t="s">
        <v>190</v>
      </c>
      <c r="AD658" s="5">
        <v>200</v>
      </c>
      <c r="AJ658" s="25">
        <v>45156</v>
      </c>
      <c r="AK658" s="3" t="s">
        <v>1209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1181</v>
      </c>
      <c r="G659" s="3" t="s">
        <v>1183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406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1181</v>
      </c>
      <c r="G660" s="3" t="s">
        <v>1187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1195</v>
      </c>
      <c r="G661" s="3" t="s">
        <v>190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1197</v>
      </c>
      <c r="G662" s="3" t="s">
        <v>190</v>
      </c>
      <c r="H662" s="5">
        <v>210</v>
      </c>
      <c r="N662" s="3"/>
      <c r="O662" s="3"/>
      <c r="P662" s="3"/>
      <c r="Q662" s="3"/>
      <c r="R662" s="18"/>
      <c r="S662" s="3"/>
      <c r="V662" s="17"/>
      <c r="X662" s="229" t="str">
        <f>IF(Y661&lt;0,"NO PAGAR","COBRAR'")</f>
        <v>NO PAGAR</v>
      </c>
      <c r="Y662" s="22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9" t="str">
        <f>IF(C661&lt;0,"NO PAGAR","COBRAR'")</f>
        <v>NO PAGAR</v>
      </c>
      <c r="C663" s="22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1241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531</v>
      </c>
      <c r="AM675" s="180" t="s">
        <v>449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6" t="s">
        <v>28</v>
      </c>
      <c r="I693" s="226"/>
      <c r="J693" s="226"/>
      <c r="V693" s="17"/>
      <c r="AC693" s="225"/>
      <c r="AD693" s="225"/>
      <c r="AE693" s="225"/>
    </row>
    <row r="694" spans="2:41" x14ac:dyDescent="0.25">
      <c r="H694" s="226"/>
      <c r="I694" s="226"/>
      <c r="J694" s="226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7" t="s">
        <v>331</v>
      </c>
      <c r="F698" s="227"/>
      <c r="G698" s="227"/>
      <c r="H698" s="227"/>
      <c r="V698" s="17"/>
      <c r="X698" s="23" t="s">
        <v>32</v>
      </c>
      <c r="Y698" s="20">
        <f>IF(B698="PAGADO",0,C703)</f>
        <v>-418.08100000000195</v>
      </c>
      <c r="AA698" s="227" t="s">
        <v>235</v>
      </c>
      <c r="AB698" s="227"/>
      <c r="AC698" s="227"/>
      <c r="AD698" s="227"/>
      <c r="AK698" s="237" t="s">
        <v>106</v>
      </c>
      <c r="AL698" s="237"/>
      <c r="AM698" s="23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146</v>
      </c>
      <c r="H700" s="5">
        <v>220</v>
      </c>
      <c r="N700" s="25">
        <v>45167</v>
      </c>
      <c r="O700" s="3" t="s">
        <v>1262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189</v>
      </c>
      <c r="AC700" s="3" t="s">
        <v>146</v>
      </c>
      <c r="AD700" s="5">
        <v>200</v>
      </c>
      <c r="AJ700" s="25">
        <v>45182</v>
      </c>
      <c r="AK700" s="3" t="s">
        <v>106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521</v>
      </c>
      <c r="H701" s="5">
        <v>625</v>
      </c>
      <c r="N701" s="25">
        <v>45168</v>
      </c>
      <c r="O701" s="3" t="s">
        <v>106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1365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521</v>
      </c>
      <c r="H702" s="5">
        <v>620</v>
      </c>
      <c r="N702" s="25">
        <v>45175</v>
      </c>
      <c r="O702" s="3" t="s">
        <v>106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1366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265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1357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1321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1309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531</v>
      </c>
      <c r="O717" s="125" t="s">
        <v>1302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531</v>
      </c>
      <c r="O718" s="125" t="s">
        <v>443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531</v>
      </c>
      <c r="O719" s="125" t="s">
        <v>443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6" t="s">
        <v>30</v>
      </c>
      <c r="I734" s="226"/>
      <c r="J734" s="226"/>
      <c r="V734" s="17"/>
      <c r="AA734" s="226" t="s">
        <v>31</v>
      </c>
      <c r="AB734" s="226"/>
      <c r="AC734" s="226"/>
    </row>
    <row r="735" spans="1:43" x14ac:dyDescent="0.25">
      <c r="H735" s="226"/>
      <c r="I735" s="226"/>
      <c r="J735" s="226"/>
      <c r="V735" s="17"/>
      <c r="AA735" s="226"/>
      <c r="AB735" s="226"/>
      <c r="AC735" s="22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7" t="s">
        <v>331</v>
      </c>
      <c r="F737" s="227"/>
      <c r="G737" s="227"/>
      <c r="H737" s="227"/>
      <c r="V737" s="17"/>
      <c r="X737" s="23" t="s">
        <v>32</v>
      </c>
      <c r="Y737" s="20">
        <f>IF(B1525="PAGADO",0,C742)</f>
        <v>156.718999999998</v>
      </c>
      <c r="AA737" s="227" t="s">
        <v>235</v>
      </c>
      <c r="AB737" s="227"/>
      <c r="AC737" s="227"/>
      <c r="AD737" s="227"/>
      <c r="AK737" s="227" t="s">
        <v>10</v>
      </c>
      <c r="AL737" s="227"/>
      <c r="AM737" s="22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387</v>
      </c>
      <c r="G739" s="3" t="s">
        <v>190</v>
      </c>
      <c r="H739" s="5">
        <v>200</v>
      </c>
      <c r="N739" s="25">
        <v>45188</v>
      </c>
      <c r="O739" s="3" t="s">
        <v>589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387</v>
      </c>
      <c r="AC739" s="3" t="s">
        <v>190</v>
      </c>
      <c r="AD739" s="5">
        <v>200</v>
      </c>
      <c r="AJ739" s="25">
        <v>45191</v>
      </c>
      <c r="AK739" s="3" t="s">
        <v>106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387</v>
      </c>
      <c r="G740" s="3" t="s">
        <v>190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106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387</v>
      </c>
      <c r="G741" s="3" t="s">
        <v>190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1181</v>
      </c>
      <c r="G742" s="3" t="s">
        <v>1184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1181</v>
      </c>
      <c r="G743" s="3" t="s">
        <v>97</v>
      </c>
      <c r="H743" s="5">
        <v>285</v>
      </c>
      <c r="N743" s="3"/>
      <c r="O743" s="3"/>
      <c r="P743" s="3"/>
      <c r="Q743" s="3"/>
      <c r="R743" s="18"/>
      <c r="S743" s="3"/>
      <c r="V743" s="17"/>
      <c r="X743" s="229" t="str">
        <f>IF(Y742&lt;0,"NO PAGAR","COBRAR'")</f>
        <v>COBRAR'</v>
      </c>
      <c r="Y743" s="22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9" t="str">
        <f>IF(C742&lt;0,"NO PAGAR","COBRAR'")</f>
        <v>COBRAR'</v>
      </c>
      <c r="C744" s="229"/>
      <c r="E744" s="4">
        <v>45158</v>
      </c>
      <c r="F744" s="3" t="s">
        <v>1181</v>
      </c>
      <c r="G744" s="3" t="s">
        <v>97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1388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531</v>
      </c>
      <c r="O756" s="126">
        <v>45175.594479170002</v>
      </c>
      <c r="P756" s="125" t="s">
        <v>449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6" t="s">
        <v>28</v>
      </c>
      <c r="I777" s="226"/>
      <c r="J777" s="226"/>
      <c r="V777" s="17"/>
      <c r="AC777" s="225"/>
      <c r="AD777" s="225"/>
      <c r="AE777" s="225"/>
    </row>
    <row r="778" spans="2:41" x14ac:dyDescent="0.25">
      <c r="H778" s="226"/>
      <c r="I778" s="226"/>
      <c r="J778" s="226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7" t="s">
        <v>654</v>
      </c>
      <c r="F782" s="227"/>
      <c r="G782" s="227"/>
      <c r="H782" s="227"/>
      <c r="O782" s="227" t="s">
        <v>406</v>
      </c>
      <c r="P782" s="227"/>
      <c r="Q782" s="227"/>
      <c r="V782" s="17"/>
      <c r="X782" s="23" t="s">
        <v>32</v>
      </c>
      <c r="Y782" s="20">
        <f>IF(B782="PAGADO",0,C787)</f>
        <v>-613.64000000000192</v>
      </c>
      <c r="AA782" s="227" t="s">
        <v>331</v>
      </c>
      <c r="AB782" s="227"/>
      <c r="AC782" s="227"/>
      <c r="AD782" s="22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1413</v>
      </c>
      <c r="F784" s="3"/>
      <c r="G784" s="3"/>
      <c r="H784" s="5">
        <v>20</v>
      </c>
      <c r="N784" s="25">
        <v>45197</v>
      </c>
      <c r="O784" s="3" t="s">
        <v>406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1321</v>
      </c>
      <c r="AC784" s="3" t="s">
        <v>190</v>
      </c>
      <c r="AD784" s="5">
        <v>120</v>
      </c>
      <c r="AJ784" s="25">
        <v>45211</v>
      </c>
      <c r="AK784" s="3" t="s">
        <v>106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1414</v>
      </c>
      <c r="F785" s="3"/>
      <c r="G785" s="3"/>
      <c r="H785" s="5">
        <v>24.73</v>
      </c>
      <c r="N785" s="25">
        <v>45198</v>
      </c>
      <c r="O785" s="3" t="s">
        <v>406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1434</v>
      </c>
      <c r="G786" s="3" t="s">
        <v>1435</v>
      </c>
      <c r="H786" s="5">
        <v>90</v>
      </c>
      <c r="I786" t="s">
        <v>496</v>
      </c>
      <c r="N786" s="25">
        <v>45203</v>
      </c>
      <c r="O786" s="3" t="s">
        <v>406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387</v>
      </c>
      <c r="G787" s="3" t="s">
        <v>190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387</v>
      </c>
      <c r="G788" s="3" t="s">
        <v>190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1482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531</v>
      </c>
      <c r="O801" s="126">
        <v>45191.084108800002</v>
      </c>
      <c r="P801" s="125" t="s">
        <v>1460</v>
      </c>
      <c r="Q801" s="125" t="s">
        <v>449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531</v>
      </c>
      <c r="O802" s="126">
        <v>45192.417129629997</v>
      </c>
      <c r="P802" s="125" t="s">
        <v>1459</v>
      </c>
      <c r="Q802" s="125" t="s">
        <v>449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531</v>
      </c>
      <c r="O803" s="126">
        <v>45189.589895830002</v>
      </c>
      <c r="P803" s="125" t="s">
        <v>1458</v>
      </c>
      <c r="Q803" s="125" t="s">
        <v>449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531</v>
      </c>
      <c r="O804" s="126">
        <v>45197.968854170002</v>
      </c>
      <c r="P804" s="125" t="s">
        <v>1457</v>
      </c>
      <c r="Q804" s="125" t="s">
        <v>449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6" t="s">
        <v>30</v>
      </c>
      <c r="I822" s="226"/>
      <c r="J822" s="226"/>
      <c r="V822" s="17"/>
      <c r="AA822" s="226" t="s">
        <v>31</v>
      </c>
      <c r="AB822" s="226"/>
      <c r="AC822" s="226"/>
    </row>
    <row r="823" spans="1:43" x14ac:dyDescent="0.25">
      <c r="H823" s="226"/>
      <c r="I823" s="226"/>
      <c r="J823" s="226"/>
      <c r="V823" s="17"/>
      <c r="AA823" s="226"/>
      <c r="AB823" s="226"/>
      <c r="AC823" s="22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7" t="s">
        <v>331</v>
      </c>
      <c r="F827" s="227"/>
      <c r="G827" s="227"/>
      <c r="H827" s="227"/>
      <c r="V827" s="17"/>
      <c r="X827" s="23" t="s">
        <v>32</v>
      </c>
      <c r="Y827" s="20">
        <f>IF(B1618="PAGADO",0,C832)</f>
        <v>-1618.1800000000017</v>
      </c>
      <c r="AA827" s="227" t="s">
        <v>654</v>
      </c>
      <c r="AB827" s="227"/>
      <c r="AC827" s="227"/>
      <c r="AD827" s="227"/>
      <c r="AK827" s="250" t="s">
        <v>179</v>
      </c>
      <c r="AL827" s="25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372</v>
      </c>
      <c r="G829" s="3" t="s">
        <v>164</v>
      </c>
      <c r="H829" s="5">
        <v>330</v>
      </c>
      <c r="N829" s="25">
        <v>45216</v>
      </c>
      <c r="O829" s="3" t="s">
        <v>106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1545</v>
      </c>
      <c r="AC829" s="3" t="s">
        <v>193</v>
      </c>
      <c r="AD829" s="5">
        <v>580</v>
      </c>
      <c r="AJ829" s="25">
        <v>45222</v>
      </c>
      <c r="AK829" s="3" t="s">
        <v>106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372</v>
      </c>
      <c r="G830" s="3" t="s">
        <v>190</v>
      </c>
      <c r="H830" s="5">
        <v>170</v>
      </c>
      <c r="N830" s="25">
        <v>45216</v>
      </c>
      <c r="O830" s="3" t="s">
        <v>1522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387</v>
      </c>
      <c r="AC830" s="3" t="s">
        <v>163</v>
      </c>
      <c r="AD830" s="5">
        <v>150</v>
      </c>
      <c r="AJ830" s="25">
        <v>45222</v>
      </c>
      <c r="AK830" s="3" t="s">
        <v>1360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387</v>
      </c>
      <c r="G831" s="3" t="s">
        <v>190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1562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387</v>
      </c>
      <c r="G832" s="3" t="s">
        <v>190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106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387</v>
      </c>
      <c r="G833" s="3" t="s">
        <v>1527</v>
      </c>
      <c r="H833" s="5">
        <v>415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/>
      <c r="AB833" s="3"/>
      <c r="AC833" s="3"/>
      <c r="AD833" s="5"/>
      <c r="AJ833" s="25">
        <v>45225</v>
      </c>
      <c r="AK833" s="3" t="s">
        <v>106</v>
      </c>
      <c r="AL833" s="3"/>
      <c r="AM833" s="3"/>
      <c r="AN833" s="18">
        <v>67.349999999999994</v>
      </c>
      <c r="AO833" s="3"/>
    </row>
    <row r="834" spans="2:41" ht="23.25" x14ac:dyDescent="0.35">
      <c r="B834" s="229" t="str">
        <f>IF(C832&lt;0,"NO PAGAR","COBRAR'")</f>
        <v>NO PAGAR</v>
      </c>
      <c r="C834" s="22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1535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1531</v>
      </c>
      <c r="O846" s="196">
        <v>44995</v>
      </c>
      <c r="P846" t="s">
        <v>531</v>
      </c>
      <c r="Q846" t="s">
        <v>449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1531</v>
      </c>
      <c r="O847" s="196">
        <v>45056</v>
      </c>
      <c r="P847" t="s">
        <v>531</v>
      </c>
      <c r="Q847" t="s">
        <v>449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1531</v>
      </c>
      <c r="O848" s="196">
        <v>45087</v>
      </c>
      <c r="P848" t="s">
        <v>531</v>
      </c>
      <c r="Q848" t="s">
        <v>449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1531</v>
      </c>
      <c r="O849" s="196">
        <v>45270</v>
      </c>
      <c r="P849" t="s">
        <v>531</v>
      </c>
      <c r="Q849" t="s">
        <v>449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1531</v>
      </c>
      <c r="O850" s="196">
        <v>44936</v>
      </c>
      <c r="P850" t="s">
        <v>531</v>
      </c>
      <c r="Q850" t="s">
        <v>449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6" t="s">
        <v>28</v>
      </c>
      <c r="I868" s="226"/>
      <c r="J868" s="226"/>
      <c r="V868" s="17"/>
      <c r="AC868" s="225"/>
      <c r="AD868" s="225"/>
      <c r="AE868" s="225"/>
    </row>
    <row r="869" spans="2:41" x14ac:dyDescent="0.25">
      <c r="H869" s="226"/>
      <c r="I869" s="226"/>
      <c r="J869" s="226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7" t="s">
        <v>331</v>
      </c>
      <c r="F873" s="227"/>
      <c r="G873" s="227"/>
      <c r="H873" s="227"/>
      <c r="V873" s="17"/>
      <c r="X873" s="23" t="s">
        <v>32</v>
      </c>
      <c r="Y873" s="20">
        <f>IF(B873="PAGADO",0,C878)</f>
        <v>-1716.7520000000013</v>
      </c>
      <c r="AA873" s="227" t="s">
        <v>331</v>
      </c>
      <c r="AB873" s="227"/>
      <c r="AC873" s="227"/>
      <c r="AD873" s="22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491</v>
      </c>
      <c r="G875" s="3" t="s">
        <v>239</v>
      </c>
      <c r="H875" s="5">
        <v>160</v>
      </c>
      <c r="I875" t="s">
        <v>496</v>
      </c>
      <c r="N875" s="25">
        <v>45226</v>
      </c>
      <c r="O875" s="3" t="s">
        <v>106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1181</v>
      </c>
      <c r="AC875" s="3" t="s">
        <v>1631</v>
      </c>
      <c r="AD875" s="5">
        <v>210</v>
      </c>
      <c r="AJ875" s="25">
        <v>45237</v>
      </c>
      <c r="AK875" s="3" t="s">
        <v>1616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491</v>
      </c>
      <c r="G876" s="3" t="s">
        <v>239</v>
      </c>
      <c r="H876" s="5">
        <v>160</v>
      </c>
      <c r="I876" t="s">
        <v>496</v>
      </c>
      <c r="N876" s="25">
        <v>45227</v>
      </c>
      <c r="O876" s="3" t="s">
        <v>106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1181</v>
      </c>
      <c r="AC876" s="3" t="s">
        <v>1187</v>
      </c>
      <c r="AD876" s="5">
        <v>285</v>
      </c>
      <c r="AJ876" s="25">
        <v>45240</v>
      </c>
      <c r="AK876" s="3" t="s">
        <v>106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387</v>
      </c>
      <c r="G877" s="3" t="s">
        <v>190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1181</v>
      </c>
      <c r="AC877" s="3" t="s">
        <v>1187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1181</v>
      </c>
      <c r="AC878" s="3" t="s">
        <v>1187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1181</v>
      </c>
      <c r="AC879" s="3" t="s">
        <v>1631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1763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1612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531</v>
      </c>
      <c r="O892" s="125" t="s">
        <v>440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531</v>
      </c>
      <c r="O893" s="125" t="s">
        <v>440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531</v>
      </c>
      <c r="O894" s="125" t="s">
        <v>443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531</v>
      </c>
      <c r="O895" s="125" t="s">
        <v>443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531</v>
      </c>
      <c r="O896" s="125" t="s">
        <v>443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6" t="s">
        <v>30</v>
      </c>
      <c r="I913" s="226"/>
      <c r="J913" s="226"/>
      <c r="V913" s="17"/>
      <c r="AA913" s="226" t="s">
        <v>31</v>
      </c>
      <c r="AB913" s="226"/>
      <c r="AC913" s="226"/>
    </row>
    <row r="914" spans="2:41" x14ac:dyDescent="0.25">
      <c r="H914" s="226"/>
      <c r="I914" s="226"/>
      <c r="J914" s="226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7" t="s">
        <v>331</v>
      </c>
      <c r="F916" s="227"/>
      <c r="G916" s="227"/>
      <c r="H916" s="227"/>
      <c r="V916" s="17"/>
      <c r="X916" s="23" t="s">
        <v>32</v>
      </c>
      <c r="Y916" s="20">
        <f>IF(B1712="PAGADO",0,C921)</f>
        <v>-1349.5120000000015</v>
      </c>
      <c r="AA916" s="227" t="s">
        <v>654</v>
      </c>
      <c r="AB916" s="227"/>
      <c r="AC916" s="227"/>
      <c r="AD916" s="227"/>
      <c r="AK916" s="227" t="s">
        <v>106</v>
      </c>
      <c r="AL916" s="227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387</v>
      </c>
      <c r="G918" s="3" t="s">
        <v>190</v>
      </c>
      <c r="H918" s="5">
        <v>200</v>
      </c>
      <c r="N918" s="25">
        <v>45244</v>
      </c>
      <c r="O918" s="3" t="s">
        <v>406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266</v>
      </c>
      <c r="AC918" s="3" t="s">
        <v>190</v>
      </c>
      <c r="AD918" s="5">
        <v>200</v>
      </c>
      <c r="AJ918" s="25">
        <v>45252</v>
      </c>
      <c r="AK918" s="3" t="s">
        <v>106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387</v>
      </c>
      <c r="G919" s="3" t="s">
        <v>190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266</v>
      </c>
      <c r="AC919" s="3" t="s">
        <v>190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1197</v>
      </c>
      <c r="G920" s="3" t="s">
        <v>190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1656</v>
      </c>
      <c r="G921" s="3" t="s">
        <v>190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1677</v>
      </c>
      <c r="AK935" t="s">
        <v>1531</v>
      </c>
      <c r="AL935" s="209">
        <v>45234</v>
      </c>
      <c r="AM935" t="s">
        <v>531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443</v>
      </c>
      <c r="AK936" t="s">
        <v>1531</v>
      </c>
      <c r="AL936" s="209">
        <v>45240</v>
      </c>
      <c r="AM936" t="s">
        <v>531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6" t="s">
        <v>28</v>
      </c>
      <c r="I955" s="226"/>
      <c r="J955" s="226"/>
      <c r="V955" s="17"/>
      <c r="AC955" s="225"/>
      <c r="AD955" s="225"/>
      <c r="AE955" s="225"/>
    </row>
    <row r="956" spans="2:31" x14ac:dyDescent="0.25">
      <c r="H956" s="226"/>
      <c r="I956" s="226"/>
      <c r="J956" s="226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7" t="s">
        <v>331</v>
      </c>
      <c r="F960" s="227"/>
      <c r="G960" s="227"/>
      <c r="H960" s="227"/>
      <c r="V960" s="17"/>
      <c r="X960" s="23" t="s">
        <v>32</v>
      </c>
      <c r="Y960" s="20">
        <f>IF(B960="PAGADO",0,C965)</f>
        <v>85.716999999998734</v>
      </c>
      <c r="AA960" s="227" t="s">
        <v>1722</v>
      </c>
      <c r="AB960" s="227"/>
      <c r="AC960" s="227"/>
      <c r="AD960" s="227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189</v>
      </c>
      <c r="G962" s="3" t="s">
        <v>190</v>
      </c>
      <c r="H962" s="5">
        <v>170</v>
      </c>
      <c r="N962" s="25">
        <v>45257</v>
      </c>
      <c r="O962" s="3" t="s">
        <v>406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1181</v>
      </c>
      <c r="AC962" s="3" t="s">
        <v>97</v>
      </c>
      <c r="AD962" s="5">
        <v>285</v>
      </c>
      <c r="AJ962" s="25">
        <v>45271</v>
      </c>
      <c r="AK962" s="3" t="s">
        <v>230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189</v>
      </c>
      <c r="G963" s="3" t="s">
        <v>146</v>
      </c>
      <c r="H963" s="5">
        <v>200</v>
      </c>
      <c r="N963" s="25">
        <v>45264</v>
      </c>
      <c r="O963" s="3" t="s">
        <v>406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387</v>
      </c>
      <c r="AC963" s="3" t="s">
        <v>190</v>
      </c>
      <c r="AD963" s="5">
        <v>200</v>
      </c>
      <c r="AJ963" s="25">
        <v>45273</v>
      </c>
      <c r="AK963" s="3" t="s">
        <v>230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1505</v>
      </c>
      <c r="G964" s="3" t="s">
        <v>193</v>
      </c>
      <c r="H964" s="5">
        <v>570</v>
      </c>
      <c r="N964" s="25">
        <v>45266</v>
      </c>
      <c r="O964" s="3" t="s">
        <v>1729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387</v>
      </c>
      <c r="AC964" s="3" t="s">
        <v>190</v>
      </c>
      <c r="AD964" s="5">
        <v>150</v>
      </c>
      <c r="AJ964" s="25">
        <v>45275</v>
      </c>
      <c r="AK964" s="3" t="s">
        <v>230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1505</v>
      </c>
      <c r="G965" s="3" t="s">
        <v>146</v>
      </c>
      <c r="H965" s="5">
        <v>280</v>
      </c>
      <c r="N965" s="25">
        <v>45266</v>
      </c>
      <c r="O965" s="3" t="s">
        <v>106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387</v>
      </c>
      <c r="AC965" s="3" t="s">
        <v>190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387</v>
      </c>
      <c r="G966" s="3" t="s">
        <v>190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387</v>
      </c>
      <c r="G967" s="3" t="s">
        <v>190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1177</v>
      </c>
      <c r="G968" s="3" t="s">
        <v>190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387</v>
      </c>
      <c r="G969" s="3" t="s">
        <v>190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387</v>
      </c>
      <c r="G970" s="3" t="s">
        <v>190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387</v>
      </c>
      <c r="G971" s="3" t="s">
        <v>190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1763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1726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1531</v>
      </c>
      <c r="O979" t="s">
        <v>1719</v>
      </c>
      <c r="P979" t="s">
        <v>531</v>
      </c>
      <c r="Q979" t="s">
        <v>449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1531</v>
      </c>
      <c r="O980" t="s">
        <v>1715</v>
      </c>
      <c r="P980" t="s">
        <v>531</v>
      </c>
      <c r="Q980" t="s">
        <v>449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6" t="s">
        <v>30</v>
      </c>
      <c r="I1000" s="226"/>
      <c r="J1000" s="226"/>
      <c r="V1000" s="17"/>
      <c r="AA1000" s="226" t="s">
        <v>31</v>
      </c>
      <c r="AB1000" s="226"/>
      <c r="AC1000" s="226"/>
    </row>
    <row r="1001" spans="1:43" x14ac:dyDescent="0.25">
      <c r="H1001" s="226"/>
      <c r="I1001" s="226"/>
      <c r="J1001" s="226"/>
      <c r="V1001" s="17"/>
      <c r="AA1001" s="226"/>
      <c r="AB1001" s="226"/>
      <c r="AC1001" s="22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7" t="s">
        <v>331</v>
      </c>
      <c r="F1005" s="227"/>
      <c r="G1005" s="227"/>
      <c r="H1005" s="227"/>
      <c r="V1005" s="17"/>
      <c r="X1005" s="23" t="s">
        <v>32</v>
      </c>
      <c r="Y1005" s="20">
        <f>IF(B1805="PAGADO",0,C1010)</f>
        <v>-1341.0500000000013</v>
      </c>
      <c r="AA1005" s="227" t="s">
        <v>654</v>
      </c>
      <c r="AB1005" s="227"/>
      <c r="AC1005" s="227"/>
      <c r="AD1005" s="227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1212</v>
      </c>
      <c r="G1007" s="3" t="s">
        <v>190</v>
      </c>
      <c r="H1007" s="5">
        <v>530</v>
      </c>
      <c r="N1007" s="25">
        <v>45278</v>
      </c>
      <c r="O1007" s="3" t="s">
        <v>106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1197</v>
      </c>
      <c r="AC1007" s="3" t="s">
        <v>190</v>
      </c>
      <c r="AD1007" s="5">
        <v>210</v>
      </c>
      <c r="AJ1007" s="25">
        <v>45286</v>
      </c>
      <c r="AK1007" s="3" t="s">
        <v>230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106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387</v>
      </c>
      <c r="AC1008" s="3" t="s">
        <v>190</v>
      </c>
      <c r="AD1008" s="5">
        <v>250</v>
      </c>
      <c r="AJ1008" s="25">
        <v>45287</v>
      </c>
      <c r="AK1008" s="3" t="s">
        <v>230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106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387</v>
      </c>
      <c r="AC1009" s="3" t="s">
        <v>190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9" t="str">
        <f>IF(Y1010&lt;0,"NO PAGAR","COBRAR'")</f>
        <v>NO PAGAR</v>
      </c>
      <c r="Y1011" s="22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9" t="str">
        <f>IF(C1010&lt;0,"NO PAGAR","COBRAR'")</f>
        <v>NO PAGAR</v>
      </c>
      <c r="C1012" s="22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1773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1531</v>
      </c>
      <c r="O1024" s="196">
        <v>45028</v>
      </c>
      <c r="P1024" t="s">
        <v>531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1531</v>
      </c>
      <c r="O1025" s="196">
        <v>45058</v>
      </c>
      <c r="P1025" t="s">
        <v>531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1531</v>
      </c>
      <c r="O1026" s="196">
        <v>45089</v>
      </c>
      <c r="P1026" t="s">
        <v>531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1531</v>
      </c>
      <c r="O1027" t="s">
        <v>1771</v>
      </c>
      <c r="P1027" t="s">
        <v>531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1531</v>
      </c>
      <c r="O1028" t="s">
        <v>1772</v>
      </c>
      <c r="P1028" t="s">
        <v>531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M1025" workbookViewId="0">
      <selection activeCell="T969" sqref="T96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142</v>
      </c>
      <c r="AB8" s="227"/>
      <c r="AC8" s="227"/>
      <c r="AD8" s="227"/>
      <c r="AK8" s="237" t="s">
        <v>106</v>
      </c>
      <c r="AL8" s="237"/>
      <c r="AM8" s="2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155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-728.03</v>
      </c>
      <c r="AA53" s="227" t="s">
        <v>142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206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7" t="s">
        <v>79</v>
      </c>
      <c r="F103" s="227"/>
      <c r="G103" s="227"/>
      <c r="H103" s="227"/>
      <c r="V103" s="17"/>
      <c r="X103" s="23" t="s">
        <v>150</v>
      </c>
      <c r="Y103" s="20">
        <f>IF(B103="PAGADO",0,C108)</f>
        <v>-308.02999999999997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249</v>
      </c>
      <c r="G105" s="3" t="s">
        <v>250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242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184</v>
      </c>
      <c r="G107" s="3" t="s">
        <v>137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288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142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330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143</v>
      </c>
      <c r="G137" s="3" t="s">
        <v>144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328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143</v>
      </c>
      <c r="G138" s="3" t="s">
        <v>144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329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143</v>
      </c>
      <c r="G139" s="3" t="s">
        <v>144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184</v>
      </c>
      <c r="AC139" s="3" t="s">
        <v>180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143</v>
      </c>
      <c r="G140" s="3" t="s">
        <v>300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184</v>
      </c>
      <c r="AC140" s="3" t="s">
        <v>180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304</v>
      </c>
      <c r="G141" s="3" t="s">
        <v>306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184</v>
      </c>
      <c r="AC141" s="3" t="s">
        <v>135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304</v>
      </c>
      <c r="G142" s="3" t="s">
        <v>95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241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304</v>
      </c>
      <c r="G143" s="3" t="s">
        <v>104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356</v>
      </c>
      <c r="AC143" s="3" t="s">
        <v>180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125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330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289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191</v>
      </c>
      <c r="AC177" s="3" t="s">
        <v>352</v>
      </c>
      <c r="AD177" s="5">
        <v>220</v>
      </c>
      <c r="AJ177" s="25">
        <v>44994</v>
      </c>
      <c r="AK177" s="3" t="s">
        <v>458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383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191</v>
      </c>
      <c r="AC178" s="3" t="s">
        <v>415</v>
      </c>
      <c r="AD178" s="5">
        <v>110</v>
      </c>
      <c r="AE178" t="s">
        <v>416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143</v>
      </c>
      <c r="AC179" s="3" t="s">
        <v>144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433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330</v>
      </c>
      <c r="F212" s="227"/>
      <c r="G212" s="227"/>
      <c r="H212" s="227"/>
      <c r="V212" s="17"/>
      <c r="X212" s="23" t="s">
        <v>125</v>
      </c>
      <c r="Y212" s="20">
        <f>IF(B212="PAGADO",0,C217)</f>
        <v>0</v>
      </c>
      <c r="AA212" s="227" t="s">
        <v>518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462</v>
      </c>
      <c r="G214" s="3" t="s">
        <v>463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143</v>
      </c>
      <c r="AC214" s="3" t="s">
        <v>135</v>
      </c>
      <c r="AD214" s="5">
        <v>180</v>
      </c>
      <c r="AE214" t="s">
        <v>509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471</v>
      </c>
      <c r="G215" s="3" t="s">
        <v>470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143</v>
      </c>
      <c r="AC215" s="3" t="s">
        <v>135</v>
      </c>
      <c r="AD215" s="5">
        <v>180</v>
      </c>
      <c r="AE215" t="s">
        <v>509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471</v>
      </c>
      <c r="G216" s="3" t="s">
        <v>94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143</v>
      </c>
      <c r="AC216" s="3" t="s">
        <v>135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471</v>
      </c>
      <c r="G217" s="3" t="s">
        <v>306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522</v>
      </c>
      <c r="AC217" s="3" t="s">
        <v>171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469</v>
      </c>
      <c r="G218" s="3" t="s">
        <v>472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523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469</v>
      </c>
      <c r="G219" s="3" t="s">
        <v>306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523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526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518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573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191</v>
      </c>
      <c r="G261" s="3" t="s">
        <v>180</v>
      </c>
      <c r="H261" s="5">
        <v>580</v>
      </c>
      <c r="N261" s="25">
        <v>45015</v>
      </c>
      <c r="O261" s="3" t="s">
        <v>558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184</v>
      </c>
      <c r="AC261" s="3" t="s">
        <v>89</v>
      </c>
      <c r="AD261" s="5">
        <v>170</v>
      </c>
      <c r="AJ261" s="25">
        <v>45021</v>
      </c>
      <c r="AK261" s="3" t="s">
        <v>406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143</v>
      </c>
      <c r="AC262" s="3" t="s">
        <v>149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143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143</v>
      </c>
      <c r="AC264" s="3" t="s">
        <v>135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599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583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624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330</v>
      </c>
      <c r="F304" s="227"/>
      <c r="G304" s="227"/>
      <c r="H304" s="227"/>
      <c r="V304" s="17"/>
      <c r="X304" s="23" t="s">
        <v>32</v>
      </c>
      <c r="Y304" s="20">
        <f>IF(B1040="PAGADO",0,C309)</f>
        <v>240</v>
      </c>
      <c r="AA304" s="227" t="s">
        <v>650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304</v>
      </c>
      <c r="G306" s="3" t="s">
        <v>95</v>
      </c>
      <c r="H306" s="5">
        <v>285</v>
      </c>
      <c r="N306" s="25">
        <v>45033</v>
      </c>
      <c r="O306" s="3" t="s">
        <v>106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298</v>
      </c>
      <c r="AC306" s="3" t="s">
        <v>649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304</v>
      </c>
      <c r="G307" s="3" t="s">
        <v>104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304</v>
      </c>
      <c r="G308" s="3" t="s">
        <v>104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304</v>
      </c>
      <c r="G309" s="3" t="s">
        <v>104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304</v>
      </c>
      <c r="G310" s="3" t="s">
        <v>95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304</v>
      </c>
      <c r="G311" s="3" t="s">
        <v>104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132</v>
      </c>
      <c r="G312" s="3" t="s">
        <v>149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132</v>
      </c>
      <c r="G313" s="3" t="s">
        <v>149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625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627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627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627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298</v>
      </c>
      <c r="G318" s="3" t="s">
        <v>632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624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668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125</v>
      </c>
      <c r="C352" s="20">
        <f>IF(X304="PAGADO",0,Y309)</f>
        <v>229.98</v>
      </c>
      <c r="E352" s="227" t="s">
        <v>518</v>
      </c>
      <c r="F352" s="227"/>
      <c r="G352" s="227"/>
      <c r="H352" s="227"/>
      <c r="V352" s="17"/>
      <c r="X352" s="23" t="s">
        <v>125</v>
      </c>
      <c r="Y352" s="20">
        <f>IF(B352="PAGADO",0,C357)</f>
        <v>0</v>
      </c>
      <c r="AA352" s="227" t="s">
        <v>650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326</v>
      </c>
      <c r="G354" s="3" t="s">
        <v>104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162</v>
      </c>
      <c r="AC354" s="3" t="s">
        <v>146</v>
      </c>
      <c r="AD354" s="5">
        <v>190</v>
      </c>
      <c r="AJ354" s="25">
        <v>45050</v>
      </c>
      <c r="AK354" s="3" t="s">
        <v>406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162</v>
      </c>
      <c r="AC355" s="3" t="s">
        <v>190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191</v>
      </c>
      <c r="AC356" s="3" t="s">
        <v>708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191</v>
      </c>
      <c r="AC357" s="3" t="s">
        <v>137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191</v>
      </c>
      <c r="AC358" s="3" t="s">
        <v>708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728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728</v>
      </c>
      <c r="AC360" s="3" t="s">
        <v>190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733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712</v>
      </c>
      <c r="Y367" s="10">
        <v>18.02</v>
      </c>
      <c r="AA367" s="4"/>
      <c r="AB367" s="3"/>
      <c r="AC367" s="3"/>
      <c r="AD367" s="5"/>
      <c r="AH367" s="106" t="s">
        <v>443</v>
      </c>
      <c r="AI367" s="99">
        <v>24303</v>
      </c>
      <c r="AJ367" s="62" t="s">
        <v>439</v>
      </c>
      <c r="AK367" s="63">
        <v>45033</v>
      </c>
      <c r="AL367" s="60">
        <v>1720145711</v>
      </c>
      <c r="AM367" s="60" t="s">
        <v>142</v>
      </c>
      <c r="AN367" s="106" t="s">
        <v>449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742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443</v>
      </c>
      <c r="AI368" s="100">
        <v>39476</v>
      </c>
      <c r="AJ368" s="67" t="s">
        <v>439</v>
      </c>
      <c r="AK368" s="68">
        <v>45036</v>
      </c>
      <c r="AL368" s="65">
        <v>1720145711</v>
      </c>
      <c r="AM368" s="65" t="s">
        <v>142</v>
      </c>
      <c r="AN368" s="107" t="s">
        <v>449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443</v>
      </c>
      <c r="AI369" s="99">
        <v>24530</v>
      </c>
      <c r="AJ369" s="62" t="s">
        <v>439</v>
      </c>
      <c r="AK369" s="63">
        <v>45040</v>
      </c>
      <c r="AL369" s="60">
        <v>1720145711</v>
      </c>
      <c r="AM369" s="60" t="s">
        <v>729</v>
      </c>
      <c r="AN369" s="106" t="s">
        <v>449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443</v>
      </c>
      <c r="AI370" s="100">
        <v>24655</v>
      </c>
      <c r="AJ370" s="67" t="s">
        <v>439</v>
      </c>
      <c r="AK370" s="68">
        <v>45044</v>
      </c>
      <c r="AL370" s="65">
        <v>1720145711</v>
      </c>
      <c r="AM370" s="65" t="s">
        <v>729</v>
      </c>
      <c r="AN370" s="107" t="s">
        <v>449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125</v>
      </c>
      <c r="C391" s="20">
        <f>IF(X352="PAGADO",0,Y357)</f>
        <v>0</v>
      </c>
      <c r="E391" s="227" t="s">
        <v>518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814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143</v>
      </c>
      <c r="G393" s="3" t="s">
        <v>135</v>
      </c>
      <c r="H393" s="5">
        <v>180</v>
      </c>
      <c r="I393" t="s">
        <v>753</v>
      </c>
      <c r="N393" s="25">
        <v>45057</v>
      </c>
      <c r="O393" s="3" t="s">
        <v>106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184</v>
      </c>
      <c r="AC393" s="3" t="s">
        <v>89</v>
      </c>
      <c r="AD393" s="5">
        <v>170</v>
      </c>
      <c r="AJ393" s="25">
        <v>45069</v>
      </c>
      <c r="AK393" s="3" t="s">
        <v>832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143</v>
      </c>
      <c r="G394" s="3" t="s">
        <v>89</v>
      </c>
      <c r="H394" s="5">
        <v>170</v>
      </c>
      <c r="N394" s="25">
        <v>45063</v>
      </c>
      <c r="O394" s="3" t="s">
        <v>761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184</v>
      </c>
      <c r="AC394" s="3" t="s">
        <v>135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754</v>
      </c>
      <c r="G395" s="3"/>
      <c r="H395" s="5">
        <v>10</v>
      </c>
      <c r="N395" s="25">
        <v>45063</v>
      </c>
      <c r="O395" s="3" t="s">
        <v>774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143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143</v>
      </c>
      <c r="G397" s="3" t="s">
        <v>146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143</v>
      </c>
      <c r="G398" s="3" t="s">
        <v>135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469</v>
      </c>
      <c r="G399" s="3" t="s">
        <v>104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469</v>
      </c>
      <c r="G400" s="3" t="s">
        <v>104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469</v>
      </c>
      <c r="G401" s="3" t="s">
        <v>306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469</v>
      </c>
      <c r="G402" s="3" t="s">
        <v>104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801</v>
      </c>
      <c r="AK404" s="117" t="s">
        <v>439</v>
      </c>
      <c r="AL404" s="117" t="s">
        <v>449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811</v>
      </c>
      <c r="AK405" s="117" t="s">
        <v>439</v>
      </c>
      <c r="AL405" s="117" t="s">
        <v>449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813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486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330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330</v>
      </c>
      <c r="AB437" s="227"/>
      <c r="AC437" s="227"/>
      <c r="AD437" s="227"/>
      <c r="AJ437" s="4">
        <v>45082</v>
      </c>
      <c r="AK437" s="3" t="s">
        <v>486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294</v>
      </c>
      <c r="G439" s="3" t="s">
        <v>146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174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191</v>
      </c>
      <c r="G440" s="3" t="s">
        <v>146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191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858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887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866</v>
      </c>
      <c r="AK454" s="129" t="s">
        <v>867</v>
      </c>
      <c r="AL454" s="129" t="s">
        <v>868</v>
      </c>
      <c r="AM454" s="129" t="s">
        <v>869</v>
      </c>
      <c r="AN454" s="129" t="s">
        <v>870</v>
      </c>
      <c r="AO454" s="129" t="s">
        <v>871</v>
      </c>
      <c r="AP454" s="129" t="s">
        <v>872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439</v>
      </c>
      <c r="AK455" s="126">
        <v>45071.751944440002</v>
      </c>
      <c r="AL455" s="125" t="s">
        <v>449</v>
      </c>
      <c r="AM455" s="127">
        <v>34.289000000000001</v>
      </c>
      <c r="AN455" s="127">
        <v>60.01</v>
      </c>
      <c r="AO455" s="127">
        <v>9999</v>
      </c>
      <c r="AP455" s="128" t="s">
        <v>142</v>
      </c>
    </row>
    <row r="456" spans="2:42" x14ac:dyDescent="0.25">
      <c r="B456" s="12"/>
      <c r="C456" s="10"/>
      <c r="V456" s="17"/>
      <c r="X456" s="12"/>
      <c r="Y456" s="10"/>
      <c r="AJ456" s="125" t="s">
        <v>439</v>
      </c>
      <c r="AK456" s="126">
        <v>45063.472627319999</v>
      </c>
      <c r="AL456" s="125" t="s">
        <v>449</v>
      </c>
      <c r="AM456" s="127">
        <v>62.904000000000003</v>
      </c>
      <c r="AN456" s="127">
        <v>110.08</v>
      </c>
      <c r="AO456" s="127">
        <v>0</v>
      </c>
      <c r="AP456" s="128" t="s">
        <v>729</v>
      </c>
    </row>
    <row r="457" spans="2:42" x14ac:dyDescent="0.25">
      <c r="B457" s="11"/>
      <c r="C457" s="10"/>
      <c r="V457" s="17"/>
      <c r="X457" s="11"/>
      <c r="Y457" s="10"/>
      <c r="AJ457" s="125" t="s">
        <v>439</v>
      </c>
      <c r="AK457" s="126">
        <v>45065.797002320003</v>
      </c>
      <c r="AL457" s="125" t="s">
        <v>449</v>
      </c>
      <c r="AM457" s="127">
        <v>40.002000000000002</v>
      </c>
      <c r="AN457" s="127">
        <v>70</v>
      </c>
      <c r="AO457" s="127">
        <v>24562</v>
      </c>
      <c r="AP457" s="128" t="s">
        <v>142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439</v>
      </c>
      <c r="AK458" s="126">
        <v>45068.816041669998</v>
      </c>
      <c r="AL458" s="125" t="s">
        <v>449</v>
      </c>
      <c r="AM458" s="127">
        <v>85.727000000000004</v>
      </c>
      <c r="AN458" s="127">
        <v>150.02000000000001</v>
      </c>
      <c r="AO458" s="127">
        <v>0</v>
      </c>
      <c r="AP458" s="128" t="s">
        <v>729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439</v>
      </c>
      <c r="AK459" s="126">
        <v>45076.769548609998</v>
      </c>
      <c r="AL459" s="125" t="s">
        <v>449</v>
      </c>
      <c r="AM459" s="127">
        <v>40</v>
      </c>
      <c r="AN459" s="127">
        <v>70</v>
      </c>
      <c r="AO459" s="127">
        <v>0</v>
      </c>
      <c r="AP459" s="128" t="s">
        <v>142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518</v>
      </c>
      <c r="F474" s="227"/>
      <c r="G474" s="227"/>
      <c r="H474" s="227"/>
      <c r="V474" s="17"/>
      <c r="X474" s="23" t="s">
        <v>125</v>
      </c>
      <c r="Y474" s="20">
        <f>IF(B474="PAGADO",0,C479)</f>
        <v>0</v>
      </c>
      <c r="AA474" s="227" t="s">
        <v>518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898</v>
      </c>
      <c r="G476" s="3"/>
      <c r="H476" s="5">
        <v>150</v>
      </c>
      <c r="N476" s="25">
        <v>45095</v>
      </c>
      <c r="O476" s="3" t="s">
        <v>907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191</v>
      </c>
      <c r="AC476" s="3" t="s">
        <v>893</v>
      </c>
      <c r="AD476" s="5">
        <v>580</v>
      </c>
      <c r="AJ476" s="25">
        <v>45092</v>
      </c>
      <c r="AK476" s="3" t="s">
        <v>230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522</v>
      </c>
      <c r="AC477" s="3" t="s">
        <v>306</v>
      </c>
      <c r="AD477" s="5">
        <v>390</v>
      </c>
      <c r="AJ477" s="25">
        <v>45092</v>
      </c>
      <c r="AK477" s="3" t="s">
        <v>938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304</v>
      </c>
      <c r="G478" s="3" t="s">
        <v>618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522</v>
      </c>
      <c r="AC478" s="3" t="s">
        <v>171</v>
      </c>
      <c r="AD478" s="5">
        <v>275</v>
      </c>
      <c r="AJ478" s="25">
        <v>45099</v>
      </c>
      <c r="AK478" s="3" t="s">
        <v>230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304</v>
      </c>
      <c r="G479" s="3" t="s">
        <v>306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415</v>
      </c>
      <c r="AC479" s="161" t="s">
        <v>137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304</v>
      </c>
      <c r="G480" s="3" t="s">
        <v>926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191</v>
      </c>
      <c r="AC480" s="53" t="s">
        <v>149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854</v>
      </c>
      <c r="G481" s="3" t="s">
        <v>104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191</v>
      </c>
      <c r="AC481" s="3" t="s">
        <v>137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901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952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439</v>
      </c>
      <c r="AL493" s="151" t="s">
        <v>948</v>
      </c>
      <c r="AM493" s="151" t="s">
        <v>449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439</v>
      </c>
      <c r="AL494" s="151" t="s">
        <v>948</v>
      </c>
      <c r="AM494" s="151" t="s">
        <v>449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439</v>
      </c>
      <c r="AL495" s="151" t="s">
        <v>948</v>
      </c>
      <c r="AM495" s="151" t="s">
        <v>449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518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1024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1018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191</v>
      </c>
      <c r="AC522" s="3" t="s">
        <v>86</v>
      </c>
      <c r="AD522" s="5">
        <v>170</v>
      </c>
      <c r="AJ522" s="25">
        <v>45117</v>
      </c>
      <c r="AK522" s="3" t="s">
        <v>486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406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1027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326</v>
      </c>
      <c r="AC524" s="3" t="s">
        <v>104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1028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564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564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564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1004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999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439</v>
      </c>
      <c r="P539" s="151" t="s">
        <v>449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439</v>
      </c>
      <c r="P540" s="151" t="s">
        <v>449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439</v>
      </c>
      <c r="P541" s="151" t="s">
        <v>449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439</v>
      </c>
      <c r="P542" s="151" t="s">
        <v>449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330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330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304</v>
      </c>
      <c r="G563" s="3" t="s">
        <v>104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304</v>
      </c>
      <c r="G564" s="3" t="s">
        <v>1038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304</v>
      </c>
      <c r="G565" s="3" t="s">
        <v>104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143</v>
      </c>
      <c r="G566" s="3" t="s">
        <v>149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143</v>
      </c>
      <c r="G567" s="3" t="s">
        <v>144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143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143</v>
      </c>
      <c r="G569" s="3" t="s">
        <v>149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143</v>
      </c>
      <c r="G570" s="3" t="s">
        <v>149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172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1048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1047</v>
      </c>
      <c r="O580" s="169">
        <v>0.25998842592592591</v>
      </c>
      <c r="P580">
        <v>20230701</v>
      </c>
      <c r="Q580" t="s">
        <v>439</v>
      </c>
      <c r="R580" t="s">
        <v>948</v>
      </c>
      <c r="S580" t="s">
        <v>449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1047</v>
      </c>
      <c r="O581" s="169">
        <v>0.49709490740740742</v>
      </c>
      <c r="P581">
        <v>20230709</v>
      </c>
      <c r="Q581" t="s">
        <v>439</v>
      </c>
      <c r="R581" t="s">
        <v>948</v>
      </c>
      <c r="S581" t="s">
        <v>449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1047</v>
      </c>
      <c r="O582" s="169">
        <v>0.65501157407407407</v>
      </c>
      <c r="P582">
        <v>20230705</v>
      </c>
      <c r="Q582" t="s">
        <v>439</v>
      </c>
      <c r="R582" t="s">
        <v>948</v>
      </c>
      <c r="S582" t="s">
        <v>449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1047</v>
      </c>
      <c r="O583" s="169">
        <v>0.76893518518518522</v>
      </c>
      <c r="P583">
        <v>20230712</v>
      </c>
      <c r="Q583" t="s">
        <v>439</v>
      </c>
      <c r="R583" t="s">
        <v>948</v>
      </c>
      <c r="S583" t="s">
        <v>449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1047</v>
      </c>
      <c r="O584" s="169">
        <v>0.51361111111111113</v>
      </c>
      <c r="P584">
        <v>20230714</v>
      </c>
      <c r="Q584" t="s">
        <v>439</v>
      </c>
      <c r="R584" t="s">
        <v>948</v>
      </c>
      <c r="S584" t="s">
        <v>449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518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1074</v>
      </c>
      <c r="G607" s="3" t="s">
        <v>89</v>
      </c>
      <c r="H607" s="5">
        <v>135</v>
      </c>
      <c r="N607" s="25">
        <v>45140</v>
      </c>
      <c r="O607" s="3" t="s">
        <v>1079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465</v>
      </c>
      <c r="AC607" s="3" t="s">
        <v>190</v>
      </c>
      <c r="AD607" s="5">
        <v>225</v>
      </c>
      <c r="AJ607" s="25">
        <v>45145</v>
      </c>
      <c r="AK607" s="3" t="s">
        <v>106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1074</v>
      </c>
      <c r="G608" s="3" t="s">
        <v>89</v>
      </c>
      <c r="H608" s="5">
        <v>135</v>
      </c>
      <c r="N608" s="25">
        <v>45140</v>
      </c>
      <c r="O608" s="3" t="s">
        <v>175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1074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524</v>
      </c>
      <c r="G610" s="3" t="s">
        <v>171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184</v>
      </c>
      <c r="G611" s="3" t="s">
        <v>149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184</v>
      </c>
      <c r="G612" s="3" t="s">
        <v>137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184</v>
      </c>
      <c r="G613" s="3" t="s">
        <v>135</v>
      </c>
      <c r="H613" s="5">
        <v>110</v>
      </c>
      <c r="I613" t="s">
        <v>1076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564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1156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1166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439</v>
      </c>
      <c r="O624" s="126">
        <v>45124.579768520001</v>
      </c>
      <c r="P624" s="125" t="s">
        <v>449</v>
      </c>
      <c r="Q624" s="127">
        <v>37.426000000000002</v>
      </c>
      <c r="R624" s="127">
        <v>65.5</v>
      </c>
      <c r="S624" s="128" t="s">
        <v>142</v>
      </c>
      <c r="V624" s="17"/>
      <c r="X624" s="12"/>
      <c r="Y624" s="10"/>
    </row>
    <row r="625" spans="2:27" x14ac:dyDescent="0.25">
      <c r="B625" s="12"/>
      <c r="C625" s="10"/>
      <c r="N625" s="125" t="s">
        <v>439</v>
      </c>
      <c r="O625" s="126">
        <v>45131.46859954</v>
      </c>
      <c r="P625" s="125" t="s">
        <v>449</v>
      </c>
      <c r="Q625" s="127">
        <v>24.001000000000001</v>
      </c>
      <c r="R625" s="127">
        <v>42</v>
      </c>
      <c r="S625" s="128" t="s">
        <v>142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439</v>
      </c>
      <c r="O626" s="126">
        <v>45125.726018519999</v>
      </c>
      <c r="P626" s="125" t="s">
        <v>449</v>
      </c>
      <c r="Q626" s="127">
        <v>34.283000000000001</v>
      </c>
      <c r="R626" s="127">
        <v>60</v>
      </c>
      <c r="S626" s="128" t="s">
        <v>142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439</v>
      </c>
      <c r="O627" s="126">
        <v>45128.462152779997</v>
      </c>
      <c r="P627" s="125" t="s">
        <v>449</v>
      </c>
      <c r="Q627" s="127">
        <v>3.4569999999999999</v>
      </c>
      <c r="R627" s="127">
        <v>6.05</v>
      </c>
      <c r="S627" s="128" t="s">
        <v>142</v>
      </c>
      <c r="V627" s="17"/>
      <c r="X627" s="12"/>
      <c r="Y627" s="10"/>
    </row>
    <row r="628" spans="2:27" x14ac:dyDescent="0.25">
      <c r="B628" s="12"/>
      <c r="C628" s="10"/>
      <c r="N628" s="125" t="s">
        <v>439</v>
      </c>
      <c r="O628" s="126">
        <v>45128.540219909999</v>
      </c>
      <c r="P628" s="125" t="s">
        <v>449</v>
      </c>
      <c r="Q628" s="127">
        <v>28.792000000000002</v>
      </c>
      <c r="R628" s="127">
        <v>50.39</v>
      </c>
      <c r="S628" s="128" t="s">
        <v>142</v>
      </c>
      <c r="V628" s="17"/>
      <c r="X628" s="12"/>
      <c r="Y628" s="10"/>
    </row>
    <row r="629" spans="2:27" x14ac:dyDescent="0.25">
      <c r="B629" s="12"/>
      <c r="C629" s="10"/>
      <c r="N629" s="125" t="s">
        <v>439</v>
      </c>
      <c r="O629" s="126">
        <v>45132.675960649998</v>
      </c>
      <c r="P629" s="125" t="s">
        <v>449</v>
      </c>
      <c r="Q629" s="127">
        <v>30.834</v>
      </c>
      <c r="R629" s="127">
        <v>53.96</v>
      </c>
      <c r="S629" s="128" t="s">
        <v>142</v>
      </c>
      <c r="V629" s="17"/>
      <c r="X629" s="12"/>
      <c r="Y629" s="10"/>
    </row>
    <row r="630" spans="2:27" x14ac:dyDescent="0.25">
      <c r="B630" s="12"/>
      <c r="C630" s="10"/>
      <c r="N630" s="125" t="s">
        <v>439</v>
      </c>
      <c r="O630" s="126">
        <v>45134.477858799997</v>
      </c>
      <c r="P630" s="125" t="s">
        <v>449</v>
      </c>
      <c r="Q630" s="127">
        <v>34.286999999999999</v>
      </c>
      <c r="R630" s="127">
        <v>60</v>
      </c>
      <c r="S630" s="128" t="s">
        <v>142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125</v>
      </c>
      <c r="C650" s="20">
        <f>IF(X605="PAGADO",0,Y610)</f>
        <v>-1520.01</v>
      </c>
      <c r="E650" s="227" t="s">
        <v>518</v>
      </c>
      <c r="F650" s="227"/>
      <c r="G650" s="227"/>
      <c r="H650" s="227"/>
      <c r="V650" s="17"/>
      <c r="X650" s="23" t="s">
        <v>125</v>
      </c>
      <c r="Y650" s="20">
        <f>IF(B650="PAGADO",0,C655)</f>
        <v>0</v>
      </c>
      <c r="AA650" s="227" t="s">
        <v>518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1177</v>
      </c>
      <c r="G652" s="3" t="s">
        <v>1178</v>
      </c>
      <c r="H652" s="5">
        <v>160</v>
      </c>
      <c r="N652" s="25">
        <v>45152</v>
      </c>
      <c r="O652" s="3" t="s">
        <v>106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1177</v>
      </c>
      <c r="AC652" s="3" t="s">
        <v>1178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162</v>
      </c>
      <c r="G653" s="3" t="s">
        <v>190</v>
      </c>
      <c r="H653" s="5">
        <v>170</v>
      </c>
      <c r="N653" s="25">
        <v>45155</v>
      </c>
      <c r="O653" s="3" t="s">
        <v>1199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1177</v>
      </c>
      <c r="AC653" s="3" t="s">
        <v>190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162</v>
      </c>
      <c r="G654" s="3" t="s">
        <v>163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491</v>
      </c>
      <c r="AC654" s="3" t="s">
        <v>239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162</v>
      </c>
      <c r="G655" s="3" t="s">
        <v>164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491</v>
      </c>
      <c r="AC655" s="3" t="s">
        <v>239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1181</v>
      </c>
      <c r="G656" s="3" t="s">
        <v>97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162</v>
      </c>
      <c r="AC656" s="3" t="s">
        <v>163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1181</v>
      </c>
      <c r="G657" s="3" t="s">
        <v>97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1182</v>
      </c>
      <c r="G658" s="3" t="s">
        <v>99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1181</v>
      </c>
      <c r="G659" s="3" t="s">
        <v>97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1181</v>
      </c>
      <c r="G660" s="3" t="s">
        <v>1183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1181</v>
      </c>
      <c r="G661" s="3" t="s">
        <v>97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1181</v>
      </c>
      <c r="G662" s="3" t="s">
        <v>1183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1197</v>
      </c>
      <c r="G663" s="3" t="s">
        <v>190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1197</v>
      </c>
      <c r="G664" s="3" t="s">
        <v>190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1197</v>
      </c>
      <c r="G665" s="3" t="s">
        <v>190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1241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439</v>
      </c>
      <c r="AM669" s="180" t="s">
        <v>449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439</v>
      </c>
      <c r="AM670" s="180" t="s">
        <v>449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439</v>
      </c>
      <c r="AM671" s="180" t="s">
        <v>449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518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330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604</v>
      </c>
      <c r="G694" s="3" t="s">
        <v>1270</v>
      </c>
      <c r="H694" s="5">
        <v>270</v>
      </c>
      <c r="N694" s="4">
        <v>45169</v>
      </c>
      <c r="O694" s="3" t="s">
        <v>1269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465</v>
      </c>
      <c r="AC694" s="3" t="s">
        <v>190</v>
      </c>
      <c r="AD694" s="5">
        <v>75</v>
      </c>
      <c r="AJ694" s="25">
        <v>45175</v>
      </c>
      <c r="AK694" s="3" t="s">
        <v>406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1197</v>
      </c>
      <c r="G695" s="3" t="s">
        <v>1069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191</v>
      </c>
      <c r="AC695" s="3" t="s">
        <v>1260</v>
      </c>
      <c r="AD695" s="5">
        <v>580</v>
      </c>
      <c r="AJ695" s="25">
        <v>45182</v>
      </c>
      <c r="AK695" s="3" t="s">
        <v>1360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191</v>
      </c>
      <c r="AC696" s="3" t="s">
        <v>146</v>
      </c>
      <c r="AD696" s="5">
        <v>200</v>
      </c>
      <c r="AJ696" s="25">
        <v>45183</v>
      </c>
      <c r="AK696" s="3" t="s">
        <v>106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1337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1309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439</v>
      </c>
      <c r="O711" s="125" t="s">
        <v>443</v>
      </c>
      <c r="P711" s="126">
        <v>45155.833333330003</v>
      </c>
      <c r="Q711" s="127">
        <v>42.854999999999997</v>
      </c>
      <c r="R711" s="127">
        <v>75</v>
      </c>
      <c r="S711" s="128" t="s">
        <v>729</v>
      </c>
      <c r="V711" s="17"/>
      <c r="X711" s="12"/>
      <c r="Y711" s="10"/>
    </row>
    <row r="712" spans="2:41" x14ac:dyDescent="0.25">
      <c r="B712" s="12"/>
      <c r="C712" s="10"/>
      <c r="N712" s="125" t="s">
        <v>439</v>
      </c>
      <c r="O712" s="125" t="s">
        <v>443</v>
      </c>
      <c r="P712" s="126">
        <v>45156.793287040004</v>
      </c>
      <c r="Q712" s="127">
        <v>38.856000000000002</v>
      </c>
      <c r="R712" s="127">
        <v>68</v>
      </c>
      <c r="S712" s="128" t="s">
        <v>729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439</v>
      </c>
      <c r="O713" s="125" t="s">
        <v>443</v>
      </c>
      <c r="P713" s="126">
        <v>45162.506863429997</v>
      </c>
      <c r="Q713" s="127">
        <v>34.286000000000001</v>
      </c>
      <c r="R713" s="127">
        <v>60</v>
      </c>
      <c r="S713" s="128" t="s">
        <v>142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439</v>
      </c>
      <c r="O714" s="125" t="s">
        <v>443</v>
      </c>
      <c r="P714" s="126">
        <v>45167.549710649997</v>
      </c>
      <c r="Q714" s="127">
        <v>76.75</v>
      </c>
      <c r="R714" s="127">
        <v>134.31</v>
      </c>
      <c r="S714" s="128" t="s">
        <v>142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125</v>
      </c>
      <c r="C735" s="20">
        <f>IF(X692="PAGADO",0,C697)</f>
        <v>-566.41000000000008</v>
      </c>
      <c r="E735" s="227" t="s">
        <v>518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1389</v>
      </c>
      <c r="AB735" s="227"/>
      <c r="AC735" s="227"/>
      <c r="AD735" s="227"/>
      <c r="AK735" s="227" t="s">
        <v>179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138</v>
      </c>
      <c r="G737" s="3" t="s">
        <v>164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1177</v>
      </c>
      <c r="AC737" s="3" t="s">
        <v>1178</v>
      </c>
      <c r="AD737" s="5">
        <v>140</v>
      </c>
      <c r="AJ737" s="25">
        <v>45190</v>
      </c>
      <c r="AK737" s="3" t="s">
        <v>106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1181</v>
      </c>
      <c r="G738" s="3" t="s">
        <v>1187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1177</v>
      </c>
      <c r="AC738" s="3" t="s">
        <v>1178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1181</v>
      </c>
      <c r="G739" s="3" t="s">
        <v>100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189</v>
      </c>
      <c r="AC739" s="3" t="s">
        <v>146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1181</v>
      </c>
      <c r="G740" s="3" t="s">
        <v>1187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189</v>
      </c>
      <c r="AC740" s="3" t="s">
        <v>164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1386</v>
      </c>
      <c r="G741" s="3" t="s">
        <v>190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189</v>
      </c>
      <c r="AC741" s="3" t="s">
        <v>163</v>
      </c>
      <c r="AD741" s="5">
        <v>100</v>
      </c>
      <c r="AE741" t="s">
        <v>1076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1388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439</v>
      </c>
      <c r="O754" s="126">
        <v>45175.084374999999</v>
      </c>
      <c r="P754" s="125" t="s">
        <v>449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439</v>
      </c>
      <c r="O755" s="126">
        <v>45180.468090280003</v>
      </c>
      <c r="P755" s="125" t="s">
        <v>449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518</v>
      </c>
      <c r="F776" s="227"/>
      <c r="G776" s="227"/>
      <c r="H776" s="227"/>
      <c r="O776" s="238" t="s">
        <v>106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518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1434</v>
      </c>
      <c r="G778" s="3" t="s">
        <v>1435</v>
      </c>
      <c r="H778" s="5">
        <v>90</v>
      </c>
      <c r="N778" s="25">
        <v>45204</v>
      </c>
      <c r="O778" s="3" t="s">
        <v>106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304</v>
      </c>
      <c r="AC778" s="3" t="s">
        <v>472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1434</v>
      </c>
      <c r="G779" s="3" t="s">
        <v>1435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1499</v>
      </c>
      <c r="AC779" s="3" t="s">
        <v>1500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1493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304</v>
      </c>
      <c r="AC780" s="3" t="s">
        <v>1504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304</v>
      </c>
      <c r="AC781" s="3" t="s">
        <v>1037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304</v>
      </c>
      <c r="AC782" s="3" t="s">
        <v>1037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304</v>
      </c>
      <c r="AC783" s="3" t="s">
        <v>1037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304</v>
      </c>
      <c r="AC784" s="3" t="s">
        <v>1504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1505</v>
      </c>
      <c r="AC785" s="3" t="s">
        <v>146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1490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1482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439</v>
      </c>
      <c r="O795" s="126">
        <v>45191.009016199998</v>
      </c>
      <c r="P795" s="125" t="s">
        <v>1440</v>
      </c>
      <c r="Q795" s="125" t="s">
        <v>449</v>
      </c>
      <c r="R795" s="127">
        <v>37.146000000000001</v>
      </c>
      <c r="S795" s="127">
        <v>65.010000000000005</v>
      </c>
      <c r="T795" s="128" t="s">
        <v>142</v>
      </c>
      <c r="V795" s="17"/>
      <c r="X795" s="12"/>
      <c r="Y795" s="10"/>
    </row>
    <row r="796" spans="2:41" x14ac:dyDescent="0.25">
      <c r="B796" s="12"/>
      <c r="C796" s="10"/>
      <c r="N796" s="125" t="s">
        <v>439</v>
      </c>
      <c r="O796" s="126">
        <v>45186.723599539997</v>
      </c>
      <c r="P796" s="125" t="s">
        <v>1441</v>
      </c>
      <c r="Q796" s="125" t="s">
        <v>449</v>
      </c>
      <c r="R796" s="127">
        <v>16.018000000000001</v>
      </c>
      <c r="S796" s="127">
        <v>28.03</v>
      </c>
      <c r="T796" s="128" t="s">
        <v>142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439</v>
      </c>
      <c r="O797" s="126">
        <v>45188.804201389998</v>
      </c>
      <c r="P797" s="125" t="s">
        <v>1442</v>
      </c>
      <c r="Q797" s="125" t="s">
        <v>449</v>
      </c>
      <c r="R797" s="127">
        <v>30.292999999999999</v>
      </c>
      <c r="S797" s="127">
        <v>53.01</v>
      </c>
      <c r="T797" s="128" t="s">
        <v>142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439</v>
      </c>
      <c r="O798" s="126">
        <v>45189.760578699999</v>
      </c>
      <c r="P798" s="125" t="s">
        <v>1443</v>
      </c>
      <c r="Q798" s="125" t="s">
        <v>449</v>
      </c>
      <c r="R798" s="127">
        <v>25.141999999999999</v>
      </c>
      <c r="S798" s="127">
        <v>44</v>
      </c>
      <c r="T798" s="128" t="s">
        <v>142</v>
      </c>
      <c r="V798" s="17"/>
      <c r="X798" s="12"/>
      <c r="Y798" s="10"/>
    </row>
    <row r="799" spans="2:41" x14ac:dyDescent="0.25">
      <c r="B799" s="12"/>
      <c r="C799" s="10"/>
      <c r="N799" s="125" t="s">
        <v>439</v>
      </c>
      <c r="O799" s="126">
        <v>45194.749953699997</v>
      </c>
      <c r="P799" s="125" t="s">
        <v>1444</v>
      </c>
      <c r="Q799" s="125" t="s">
        <v>449</v>
      </c>
      <c r="R799" s="127">
        <v>25.431999999999999</v>
      </c>
      <c r="S799" s="127">
        <v>44.51</v>
      </c>
      <c r="T799" s="128" t="s">
        <v>142</v>
      </c>
      <c r="V799" s="17"/>
      <c r="X799" s="12"/>
      <c r="Y799" s="10"/>
    </row>
    <row r="800" spans="2:41" x14ac:dyDescent="0.25">
      <c r="B800" s="12"/>
      <c r="C800" s="10"/>
      <c r="N800" s="125" t="s">
        <v>439</v>
      </c>
      <c r="O800" s="126">
        <v>45198.162592590001</v>
      </c>
      <c r="P800" s="125" t="s">
        <v>1445</v>
      </c>
      <c r="Q800" s="125" t="s">
        <v>449</v>
      </c>
      <c r="R800" s="127">
        <v>34.856000000000002</v>
      </c>
      <c r="S800" s="127">
        <v>61</v>
      </c>
      <c r="T800" s="128" t="s">
        <v>142</v>
      </c>
      <c r="V800" s="17"/>
      <c r="X800" s="12"/>
      <c r="Y800" s="10"/>
    </row>
    <row r="801" spans="1:43" x14ac:dyDescent="0.25">
      <c r="B801" s="12"/>
      <c r="C801" s="10"/>
      <c r="N801" s="125" t="s">
        <v>439</v>
      </c>
      <c r="O801" s="126">
        <v>45199.756840280003</v>
      </c>
      <c r="P801" s="125" t="s">
        <v>1446</v>
      </c>
      <c r="Q801" s="125" t="s">
        <v>449</v>
      </c>
      <c r="R801" s="127">
        <v>36.857999999999997</v>
      </c>
      <c r="S801" s="127">
        <v>64.5</v>
      </c>
      <c r="T801" s="128" t="s">
        <v>142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518</v>
      </c>
      <c r="F821" s="227"/>
      <c r="G821" s="227"/>
      <c r="H821" s="227"/>
      <c r="V821" s="17"/>
      <c r="X821" s="23" t="s">
        <v>32</v>
      </c>
      <c r="Y821" s="20">
        <f>IF(B1608="PAGADO",0,C826)</f>
        <v>0</v>
      </c>
      <c r="AA821" s="227" t="s">
        <v>518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1535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125</v>
      </c>
      <c r="C870" s="20">
        <f>IF(X821="PAGADO",0,Y826)</f>
        <v>0</v>
      </c>
      <c r="E870" s="227" t="s">
        <v>518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330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1625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1612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125</v>
      </c>
      <c r="C913" s="20">
        <f>IF(X870="PAGADO",0,Y875)</f>
        <v>0</v>
      </c>
      <c r="E913" s="227" t="s">
        <v>330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COBRAR'</v>
      </c>
      <c r="Y919" s="22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6" t="s">
        <v>28</v>
      </c>
      <c r="I952" s="226"/>
      <c r="J952" s="226"/>
      <c r="V952" s="17"/>
      <c r="AC952" s="225"/>
      <c r="AD952" s="225"/>
      <c r="AE952" s="225"/>
    </row>
    <row r="953" spans="2:41" x14ac:dyDescent="0.25">
      <c r="H953" s="226"/>
      <c r="I953" s="226"/>
      <c r="J953" s="226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7" t="s">
        <v>79</v>
      </c>
      <c r="F955" s="227"/>
      <c r="G955" s="227"/>
      <c r="H955" s="227"/>
      <c r="O955" s="227" t="s">
        <v>106</v>
      </c>
      <c r="P955" s="227"/>
      <c r="Q955" s="227"/>
      <c r="V955" s="17"/>
      <c r="X955" s="23" t="s">
        <v>32</v>
      </c>
      <c r="Y955" s="20">
        <f>IF(B955="PAGADO",0,C960)</f>
        <v>-110.01999999999998</v>
      </c>
      <c r="AA955" s="227" t="s">
        <v>79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1734</v>
      </c>
      <c r="G957" s="3" t="s">
        <v>190</v>
      </c>
      <c r="H957" s="5">
        <v>150</v>
      </c>
      <c r="I957" t="s">
        <v>140</v>
      </c>
      <c r="N957" s="25">
        <v>45266</v>
      </c>
      <c r="O957" s="3" t="s">
        <v>106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1726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1531</v>
      </c>
      <c r="O974" t="s">
        <v>1718</v>
      </c>
      <c r="P974" t="s">
        <v>648</v>
      </c>
      <c r="Q974" t="s">
        <v>449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6" t="s">
        <v>30</v>
      </c>
      <c r="H995" s="226"/>
      <c r="I995" s="219"/>
      <c r="V995" s="17"/>
      <c r="AA995" s="226" t="s">
        <v>31</v>
      </c>
      <c r="AB995" s="226"/>
      <c r="AC995" s="226"/>
    </row>
    <row r="996" spans="1:43" ht="15" customHeight="1" x14ac:dyDescent="0.4">
      <c r="G996" s="226"/>
      <c r="H996" s="226"/>
      <c r="I996" s="219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7" t="s">
        <v>79</v>
      </c>
      <c r="F998" s="227"/>
      <c r="G998" s="227"/>
      <c r="H998" s="227"/>
      <c r="V998" s="17"/>
      <c r="X998" s="23" t="s">
        <v>32</v>
      </c>
      <c r="Y998" s="20">
        <f>IF(B1795="PAGADO",0,C1003)</f>
        <v>104.98000000000002</v>
      </c>
      <c r="AA998" s="227" t="s">
        <v>20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372</v>
      </c>
      <c r="G1000" s="3" t="s">
        <v>190</v>
      </c>
      <c r="H1000" s="5">
        <v>170</v>
      </c>
      <c r="N1000" s="25">
        <v>45279</v>
      </c>
      <c r="O1000" s="3" t="s">
        <v>1767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1790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372</v>
      </c>
      <c r="G1001" s="3" t="s">
        <v>163</v>
      </c>
      <c r="H1001" s="5">
        <v>170</v>
      </c>
      <c r="N1001" s="25">
        <v>45280</v>
      </c>
      <c r="O1001" s="3" t="s">
        <v>289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372</v>
      </c>
      <c r="G1002" s="3" t="s">
        <v>190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1212</v>
      </c>
      <c r="G1003" s="3" t="s">
        <v>190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COBRAR'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COBRAR'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1773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1531</v>
      </c>
      <c r="O1017" s="196">
        <v>45119</v>
      </c>
      <c r="P1017" t="s">
        <v>648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zoomScale="80" zoomScaleNormal="80" workbookViewId="0">
      <selection activeCell="AK1004" sqref="AK100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142</v>
      </c>
      <c r="AB8" s="227"/>
      <c r="AC8" s="227"/>
      <c r="AD8" s="227"/>
      <c r="AK8" s="237" t="s">
        <v>106</v>
      </c>
      <c r="AL8" s="237"/>
      <c r="AM8" s="2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96</v>
      </c>
      <c r="G10" s="3" t="s">
        <v>97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143</v>
      </c>
      <c r="AC10" s="3" t="s">
        <v>135</v>
      </c>
      <c r="AD10" s="5">
        <v>170</v>
      </c>
      <c r="AJ10" s="25">
        <v>44932</v>
      </c>
      <c r="AK10" s="3" t="s">
        <v>127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96</v>
      </c>
      <c r="G11" s="3" t="s">
        <v>99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143</v>
      </c>
      <c r="AC11" s="3" t="s">
        <v>144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96</v>
      </c>
      <c r="G12" s="3" t="s">
        <v>97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143</v>
      </c>
      <c r="AC12" s="3" t="s">
        <v>135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143</v>
      </c>
      <c r="AC13" s="3" t="s">
        <v>135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143</v>
      </c>
      <c r="AC14" s="3" t="s">
        <v>135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143</v>
      </c>
      <c r="AC15" s="3" t="s">
        <v>135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155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251.97000000000011</v>
      </c>
      <c r="AA53" s="227" t="s">
        <v>142</v>
      </c>
      <c r="AB53" s="227"/>
      <c r="AC53" s="227"/>
      <c r="AD53" s="2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189</v>
      </c>
      <c r="G55" s="3" t="s">
        <v>190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189</v>
      </c>
      <c r="AC55" s="3" t="s">
        <v>163</v>
      </c>
      <c r="AD55" s="5">
        <v>180</v>
      </c>
      <c r="AJ55" s="25">
        <v>44951</v>
      </c>
      <c r="AK55" s="3" t="s">
        <v>236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189</v>
      </c>
      <c r="G56" s="3" t="s">
        <v>144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189</v>
      </c>
      <c r="AC56" s="3" t="s">
        <v>180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218</v>
      </c>
      <c r="G57" s="3" t="s">
        <v>219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143</v>
      </c>
      <c r="AC57" s="3" t="s">
        <v>144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206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7" t="s">
        <v>79</v>
      </c>
      <c r="F103" s="227"/>
      <c r="G103" s="227"/>
      <c r="H103" s="227"/>
      <c r="V103" s="17"/>
      <c r="X103" s="23" t="s">
        <v>150</v>
      </c>
      <c r="Y103" s="20">
        <f>IF(B103="PAGADO",0,C108)</f>
        <v>1501.97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249</v>
      </c>
      <c r="G105" s="3" t="s">
        <v>250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242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184</v>
      </c>
      <c r="G107" s="3" t="s">
        <v>137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288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142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330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143</v>
      </c>
      <c r="G137" s="3" t="s">
        <v>144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328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143</v>
      </c>
      <c r="G138" s="3" t="s">
        <v>144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329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143</v>
      </c>
      <c r="G139" s="3" t="s">
        <v>144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184</v>
      </c>
      <c r="AC139" s="3" t="s">
        <v>180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143</v>
      </c>
      <c r="G140" s="3" t="s">
        <v>300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184</v>
      </c>
      <c r="AC140" s="3" t="s">
        <v>180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304</v>
      </c>
      <c r="G141" s="3" t="s">
        <v>306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184</v>
      </c>
      <c r="AC141" s="3" t="s">
        <v>135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304</v>
      </c>
      <c r="G142" s="3" t="s">
        <v>95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241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304</v>
      </c>
      <c r="G143" s="3" t="s">
        <v>104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356</v>
      </c>
      <c r="AC143" s="3" t="s">
        <v>180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125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330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289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191</v>
      </c>
      <c r="AC177" s="3" t="s">
        <v>352</v>
      </c>
      <c r="AD177" s="5">
        <v>220</v>
      </c>
      <c r="AJ177" s="25">
        <v>44994</v>
      </c>
      <c r="AK177" s="3" t="s">
        <v>458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383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191</v>
      </c>
      <c r="AC178" s="3" t="s">
        <v>415</v>
      </c>
      <c r="AD178" s="5">
        <v>110</v>
      </c>
      <c r="AE178" t="s">
        <v>416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143</v>
      </c>
      <c r="AC179" s="3" t="s">
        <v>144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433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330</v>
      </c>
      <c r="F212" s="227"/>
      <c r="G212" s="227"/>
      <c r="H212" s="227"/>
      <c r="V212" s="17"/>
      <c r="X212" s="23" t="s">
        <v>125</v>
      </c>
      <c r="Y212" s="20">
        <f>IF(B212="PAGADO",0,C217)</f>
        <v>0</v>
      </c>
      <c r="AA212" s="227" t="s">
        <v>518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462</v>
      </c>
      <c r="G214" s="3" t="s">
        <v>463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143</v>
      </c>
      <c r="AC214" s="3" t="s">
        <v>135</v>
      </c>
      <c r="AD214" s="5">
        <v>180</v>
      </c>
      <c r="AE214" t="s">
        <v>509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471</v>
      </c>
      <c r="G215" s="3" t="s">
        <v>470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143</v>
      </c>
      <c r="AC215" s="3" t="s">
        <v>135</v>
      </c>
      <c r="AD215" s="5">
        <v>180</v>
      </c>
      <c r="AE215" t="s">
        <v>509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471</v>
      </c>
      <c r="G216" s="3" t="s">
        <v>94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143</v>
      </c>
      <c r="AC216" s="3" t="s">
        <v>135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471</v>
      </c>
      <c r="G217" s="3" t="s">
        <v>306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522</v>
      </c>
      <c r="AC217" s="3" t="s">
        <v>171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469</v>
      </c>
      <c r="G218" s="3" t="s">
        <v>472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523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469</v>
      </c>
      <c r="G219" s="3" t="s">
        <v>306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523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526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518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573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191</v>
      </c>
      <c r="G261" s="3" t="s">
        <v>180</v>
      </c>
      <c r="H261" s="5">
        <v>580</v>
      </c>
      <c r="N261" s="25">
        <v>45015</v>
      </c>
      <c r="O261" s="3" t="s">
        <v>558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184</v>
      </c>
      <c r="AC261" s="3" t="s">
        <v>89</v>
      </c>
      <c r="AD261" s="5">
        <v>170</v>
      </c>
      <c r="AJ261" s="25">
        <v>45021</v>
      </c>
      <c r="AK261" s="3" t="s">
        <v>406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143</v>
      </c>
      <c r="AC262" s="3" t="s">
        <v>149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143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143</v>
      </c>
      <c r="AC264" s="3" t="s">
        <v>135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599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583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624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330</v>
      </c>
      <c r="F304" s="227"/>
      <c r="G304" s="227"/>
      <c r="H304" s="227"/>
      <c r="V304" s="17"/>
      <c r="X304" s="23" t="s">
        <v>32</v>
      </c>
      <c r="Y304" s="20">
        <f>IF(B1043="PAGADO",0,C309)</f>
        <v>240</v>
      </c>
      <c r="AA304" s="227" t="s">
        <v>650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304</v>
      </c>
      <c r="G306" s="3" t="s">
        <v>95</v>
      </c>
      <c r="H306" s="5">
        <v>285</v>
      </c>
      <c r="N306" s="25">
        <v>45033</v>
      </c>
      <c r="O306" s="3" t="s">
        <v>106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298</v>
      </c>
      <c r="AC306" s="3" t="s">
        <v>649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304</v>
      </c>
      <c r="G307" s="3" t="s">
        <v>104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304</v>
      </c>
      <c r="G308" s="3" t="s">
        <v>104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304</v>
      </c>
      <c r="G309" s="3" t="s">
        <v>104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304</v>
      </c>
      <c r="G310" s="3" t="s">
        <v>95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304</v>
      </c>
      <c r="G311" s="3" t="s">
        <v>104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132</v>
      </c>
      <c r="G312" s="3" t="s">
        <v>149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132</v>
      </c>
      <c r="G313" s="3" t="s">
        <v>149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625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627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627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627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298</v>
      </c>
      <c r="G318" s="3" t="s">
        <v>632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624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668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125</v>
      </c>
      <c r="C352" s="20">
        <f>IF(X304="PAGADO",0,Y309)</f>
        <v>229.98</v>
      </c>
      <c r="E352" s="227" t="s">
        <v>518</v>
      </c>
      <c r="F352" s="227"/>
      <c r="G352" s="227"/>
      <c r="H352" s="227"/>
      <c r="V352" s="17"/>
      <c r="X352" s="23" t="s">
        <v>125</v>
      </c>
      <c r="Y352" s="20">
        <f>IF(B352="PAGADO",0,C357)</f>
        <v>0</v>
      </c>
      <c r="AA352" s="227" t="s">
        <v>650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326</v>
      </c>
      <c r="G354" s="3" t="s">
        <v>104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162</v>
      </c>
      <c r="AC354" s="3" t="s">
        <v>146</v>
      </c>
      <c r="AD354" s="5">
        <v>190</v>
      </c>
      <c r="AJ354" s="25">
        <v>45050</v>
      </c>
      <c r="AK354" s="3" t="s">
        <v>406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162</v>
      </c>
      <c r="AC355" s="3" t="s">
        <v>190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191</v>
      </c>
      <c r="AC356" s="3" t="s">
        <v>708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191</v>
      </c>
      <c r="AC357" s="3" t="s">
        <v>137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191</v>
      </c>
      <c r="AC358" s="3" t="s">
        <v>708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728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728</v>
      </c>
      <c r="AC360" s="3" t="s">
        <v>190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733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712</v>
      </c>
      <c r="Y367" s="10">
        <v>18.02</v>
      </c>
      <c r="AA367" s="4"/>
      <c r="AB367" s="3"/>
      <c r="AC367" s="3"/>
      <c r="AD367" s="5"/>
      <c r="AH367" s="106" t="s">
        <v>443</v>
      </c>
      <c r="AI367" s="99">
        <v>24303</v>
      </c>
      <c r="AJ367" s="62" t="s">
        <v>439</v>
      </c>
      <c r="AK367" s="63">
        <v>45033</v>
      </c>
      <c r="AL367" s="60">
        <v>1720145711</v>
      </c>
      <c r="AM367" s="60" t="s">
        <v>142</v>
      </c>
      <c r="AN367" s="106" t="s">
        <v>449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742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443</v>
      </c>
      <c r="AI368" s="100">
        <v>39476</v>
      </c>
      <c r="AJ368" s="67" t="s">
        <v>439</v>
      </c>
      <c r="AK368" s="68">
        <v>45036</v>
      </c>
      <c r="AL368" s="65">
        <v>1720145711</v>
      </c>
      <c r="AM368" s="65" t="s">
        <v>142</v>
      </c>
      <c r="AN368" s="107" t="s">
        <v>449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443</v>
      </c>
      <c r="AI369" s="99">
        <v>24530</v>
      </c>
      <c r="AJ369" s="62" t="s">
        <v>439</v>
      </c>
      <c r="AK369" s="63">
        <v>45040</v>
      </c>
      <c r="AL369" s="60">
        <v>1720145711</v>
      </c>
      <c r="AM369" s="60" t="s">
        <v>729</v>
      </c>
      <c r="AN369" s="106" t="s">
        <v>449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443</v>
      </c>
      <c r="AI370" s="100">
        <v>24655</v>
      </c>
      <c r="AJ370" s="67" t="s">
        <v>439</v>
      </c>
      <c r="AK370" s="68">
        <v>45044</v>
      </c>
      <c r="AL370" s="65">
        <v>1720145711</v>
      </c>
      <c r="AM370" s="65" t="s">
        <v>729</v>
      </c>
      <c r="AN370" s="107" t="s">
        <v>449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125</v>
      </c>
      <c r="C391" s="20">
        <f>IF(X352="PAGADO",0,Y357)</f>
        <v>0</v>
      </c>
      <c r="E391" s="227" t="s">
        <v>518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814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143</v>
      </c>
      <c r="G393" s="3" t="s">
        <v>135</v>
      </c>
      <c r="H393" s="5">
        <v>180</v>
      </c>
      <c r="I393" t="s">
        <v>753</v>
      </c>
      <c r="N393" s="25">
        <v>45057</v>
      </c>
      <c r="O393" s="3" t="s">
        <v>106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184</v>
      </c>
      <c r="AC393" s="3" t="s">
        <v>89</v>
      </c>
      <c r="AD393" s="5">
        <v>170</v>
      </c>
      <c r="AJ393" s="25">
        <v>45069</v>
      </c>
      <c r="AK393" s="3" t="s">
        <v>832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143</v>
      </c>
      <c r="G394" s="3" t="s">
        <v>89</v>
      </c>
      <c r="H394" s="5">
        <v>170</v>
      </c>
      <c r="N394" s="25">
        <v>45063</v>
      </c>
      <c r="O394" s="3" t="s">
        <v>761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184</v>
      </c>
      <c r="AC394" s="3" t="s">
        <v>135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754</v>
      </c>
      <c r="G395" s="3"/>
      <c r="H395" s="5">
        <v>10</v>
      </c>
      <c r="N395" s="25">
        <v>45063</v>
      </c>
      <c r="O395" s="3" t="s">
        <v>774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143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143</v>
      </c>
      <c r="G397" s="3" t="s">
        <v>146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143</v>
      </c>
      <c r="G398" s="3" t="s">
        <v>135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469</v>
      </c>
      <c r="G399" s="3" t="s">
        <v>104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469</v>
      </c>
      <c r="G400" s="3" t="s">
        <v>104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469</v>
      </c>
      <c r="G401" s="3" t="s">
        <v>306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469</v>
      </c>
      <c r="G402" s="3" t="s">
        <v>104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801</v>
      </c>
      <c r="AK404" s="117" t="s">
        <v>439</v>
      </c>
      <c r="AL404" s="117" t="s">
        <v>449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811</v>
      </c>
      <c r="AK405" s="117" t="s">
        <v>439</v>
      </c>
      <c r="AL405" s="117" t="s">
        <v>449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813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486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330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330</v>
      </c>
      <c r="AB437" s="227"/>
      <c r="AC437" s="227"/>
      <c r="AD437" s="227"/>
      <c r="AJ437" s="4">
        <v>45082</v>
      </c>
      <c r="AK437" s="3" t="s">
        <v>486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294</v>
      </c>
      <c r="G439" s="3" t="s">
        <v>146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174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191</v>
      </c>
      <c r="G440" s="3" t="s">
        <v>146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191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858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887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866</v>
      </c>
      <c r="AK454" s="129" t="s">
        <v>867</v>
      </c>
      <c r="AL454" s="129" t="s">
        <v>868</v>
      </c>
      <c r="AM454" s="129" t="s">
        <v>869</v>
      </c>
      <c r="AN454" s="129" t="s">
        <v>870</v>
      </c>
      <c r="AO454" s="129" t="s">
        <v>871</v>
      </c>
      <c r="AP454" s="129" t="s">
        <v>872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439</v>
      </c>
      <c r="AK455" s="126">
        <v>45071.751944440002</v>
      </c>
      <c r="AL455" s="125" t="s">
        <v>449</v>
      </c>
      <c r="AM455" s="127">
        <v>34.289000000000001</v>
      </c>
      <c r="AN455" s="127">
        <v>60.01</v>
      </c>
      <c r="AO455" s="127">
        <v>9999</v>
      </c>
      <c r="AP455" s="128" t="s">
        <v>142</v>
      </c>
    </row>
    <row r="456" spans="2:42" x14ac:dyDescent="0.25">
      <c r="B456" s="12"/>
      <c r="C456" s="10"/>
      <c r="V456" s="17"/>
      <c r="X456" s="12"/>
      <c r="Y456" s="10"/>
      <c r="AJ456" s="125" t="s">
        <v>439</v>
      </c>
      <c r="AK456" s="126">
        <v>45063.472627319999</v>
      </c>
      <c r="AL456" s="125" t="s">
        <v>449</v>
      </c>
      <c r="AM456" s="127">
        <v>62.904000000000003</v>
      </c>
      <c r="AN456" s="127">
        <v>110.08</v>
      </c>
      <c r="AO456" s="127">
        <v>0</v>
      </c>
      <c r="AP456" s="128" t="s">
        <v>729</v>
      </c>
    </row>
    <row r="457" spans="2:42" x14ac:dyDescent="0.25">
      <c r="B457" s="11"/>
      <c r="C457" s="10"/>
      <c r="V457" s="17"/>
      <c r="X457" s="11"/>
      <c r="Y457" s="10"/>
      <c r="AJ457" s="125" t="s">
        <v>439</v>
      </c>
      <c r="AK457" s="126">
        <v>45065.797002320003</v>
      </c>
      <c r="AL457" s="125" t="s">
        <v>449</v>
      </c>
      <c r="AM457" s="127">
        <v>40.002000000000002</v>
      </c>
      <c r="AN457" s="127">
        <v>70</v>
      </c>
      <c r="AO457" s="127">
        <v>24562</v>
      </c>
      <c r="AP457" s="128" t="s">
        <v>142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439</v>
      </c>
      <c r="AK458" s="126">
        <v>45068.816041669998</v>
      </c>
      <c r="AL458" s="125" t="s">
        <v>449</v>
      </c>
      <c r="AM458" s="127">
        <v>85.727000000000004</v>
      </c>
      <c r="AN458" s="127">
        <v>150.02000000000001</v>
      </c>
      <c r="AO458" s="127">
        <v>0</v>
      </c>
      <c r="AP458" s="128" t="s">
        <v>729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439</v>
      </c>
      <c r="AK459" s="126">
        <v>45076.769548609998</v>
      </c>
      <c r="AL459" s="125" t="s">
        <v>449</v>
      </c>
      <c r="AM459" s="127">
        <v>40</v>
      </c>
      <c r="AN459" s="127">
        <v>70</v>
      </c>
      <c r="AO459" s="127">
        <v>0</v>
      </c>
      <c r="AP459" s="128" t="s">
        <v>142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518</v>
      </c>
      <c r="F474" s="227"/>
      <c r="G474" s="227"/>
      <c r="H474" s="227"/>
      <c r="V474" s="17"/>
      <c r="X474" s="23" t="s">
        <v>125</v>
      </c>
      <c r="Y474" s="20">
        <f>IF(B474="PAGADO",0,C479)</f>
        <v>0</v>
      </c>
      <c r="AA474" s="227" t="s">
        <v>518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898</v>
      </c>
      <c r="G476" s="3"/>
      <c r="H476" s="5">
        <v>150</v>
      </c>
      <c r="N476" s="25">
        <v>45095</v>
      </c>
      <c r="O476" s="3" t="s">
        <v>907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191</v>
      </c>
      <c r="AC476" s="3" t="s">
        <v>893</v>
      </c>
      <c r="AD476" s="5">
        <v>580</v>
      </c>
      <c r="AJ476" s="25">
        <v>45092</v>
      </c>
      <c r="AK476" s="3" t="s">
        <v>230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522</v>
      </c>
      <c r="AC477" s="3" t="s">
        <v>306</v>
      </c>
      <c r="AD477" s="5">
        <v>390</v>
      </c>
      <c r="AJ477" s="25">
        <v>45092</v>
      </c>
      <c r="AK477" s="3" t="s">
        <v>938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304</v>
      </c>
      <c r="G478" s="3" t="s">
        <v>618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522</v>
      </c>
      <c r="AC478" s="3" t="s">
        <v>171</v>
      </c>
      <c r="AD478" s="5">
        <v>275</v>
      </c>
      <c r="AJ478" s="25">
        <v>45099</v>
      </c>
      <c r="AK478" s="3" t="s">
        <v>230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304</v>
      </c>
      <c r="G479" s="3" t="s">
        <v>306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415</v>
      </c>
      <c r="AC479" s="161" t="s">
        <v>137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304</v>
      </c>
      <c r="G480" s="3" t="s">
        <v>926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191</v>
      </c>
      <c r="AC480" s="53" t="s">
        <v>149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854</v>
      </c>
      <c r="G481" s="3" t="s">
        <v>104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191</v>
      </c>
      <c r="AC481" s="3" t="s">
        <v>137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901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952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439</v>
      </c>
      <c r="AL493" s="151" t="s">
        <v>948</v>
      </c>
      <c r="AM493" s="151" t="s">
        <v>449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439</v>
      </c>
      <c r="AL494" s="151" t="s">
        <v>948</v>
      </c>
      <c r="AM494" s="151" t="s">
        <v>449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439</v>
      </c>
      <c r="AL495" s="151" t="s">
        <v>948</v>
      </c>
      <c r="AM495" s="151" t="s">
        <v>449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518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1024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1018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191</v>
      </c>
      <c r="AC522" s="3" t="s">
        <v>86</v>
      </c>
      <c r="AD522" s="5">
        <v>170</v>
      </c>
      <c r="AJ522" s="25">
        <v>45117</v>
      </c>
      <c r="AK522" s="3" t="s">
        <v>486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406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1027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326</v>
      </c>
      <c r="AC524" s="3" t="s">
        <v>104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1028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564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564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564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1004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999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439</v>
      </c>
      <c r="P539" s="151" t="s">
        <v>449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439</v>
      </c>
      <c r="P540" s="151" t="s">
        <v>449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439</v>
      </c>
      <c r="P541" s="151" t="s">
        <v>449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439</v>
      </c>
      <c r="P542" s="151" t="s">
        <v>449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330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330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304</v>
      </c>
      <c r="G563" s="3" t="s">
        <v>104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304</v>
      </c>
      <c r="G564" s="3" t="s">
        <v>1038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304</v>
      </c>
      <c r="G565" s="3" t="s">
        <v>104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143</v>
      </c>
      <c r="G566" s="3" t="s">
        <v>149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143</v>
      </c>
      <c r="G567" s="3" t="s">
        <v>144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143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143</v>
      </c>
      <c r="G569" s="3" t="s">
        <v>149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143</v>
      </c>
      <c r="G570" s="3" t="s">
        <v>149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172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1048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1047</v>
      </c>
      <c r="O580" s="169">
        <v>0.25998842592592591</v>
      </c>
      <c r="P580">
        <v>20230701</v>
      </c>
      <c r="Q580" t="s">
        <v>439</v>
      </c>
      <c r="R580" t="s">
        <v>948</v>
      </c>
      <c r="S580" t="s">
        <v>449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1047</v>
      </c>
      <c r="O581" s="169">
        <v>0.49709490740740742</v>
      </c>
      <c r="P581">
        <v>20230709</v>
      </c>
      <c r="Q581" t="s">
        <v>439</v>
      </c>
      <c r="R581" t="s">
        <v>948</v>
      </c>
      <c r="S581" t="s">
        <v>449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1047</v>
      </c>
      <c r="O582" s="169">
        <v>0.65501157407407407</v>
      </c>
      <c r="P582">
        <v>20230705</v>
      </c>
      <c r="Q582" t="s">
        <v>439</v>
      </c>
      <c r="R582" t="s">
        <v>948</v>
      </c>
      <c r="S582" t="s">
        <v>449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1047</v>
      </c>
      <c r="O583" s="169">
        <v>0.76893518518518522</v>
      </c>
      <c r="P583">
        <v>20230712</v>
      </c>
      <c r="Q583" t="s">
        <v>439</v>
      </c>
      <c r="R583" t="s">
        <v>948</v>
      </c>
      <c r="S583" t="s">
        <v>449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1047</v>
      </c>
      <c r="O584" s="169">
        <v>0.51361111111111113</v>
      </c>
      <c r="P584">
        <v>20230714</v>
      </c>
      <c r="Q584" t="s">
        <v>439</v>
      </c>
      <c r="R584" t="s">
        <v>948</v>
      </c>
      <c r="S584" t="s">
        <v>449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518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1074</v>
      </c>
      <c r="G607" s="3" t="s">
        <v>89</v>
      </c>
      <c r="H607" s="5">
        <v>135</v>
      </c>
      <c r="N607" s="25">
        <v>45140</v>
      </c>
      <c r="O607" s="3" t="s">
        <v>1079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465</v>
      </c>
      <c r="AC607" s="3" t="s">
        <v>190</v>
      </c>
      <c r="AD607" s="5">
        <v>225</v>
      </c>
      <c r="AJ607" s="25">
        <v>45145</v>
      </c>
      <c r="AK607" s="3" t="s">
        <v>106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1074</v>
      </c>
      <c r="G608" s="3" t="s">
        <v>89</v>
      </c>
      <c r="H608" s="5">
        <v>135</v>
      </c>
      <c r="N608" s="25">
        <v>45140</v>
      </c>
      <c r="O608" s="3" t="s">
        <v>175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1074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524</v>
      </c>
      <c r="G610" s="3" t="s">
        <v>171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184</v>
      </c>
      <c r="G611" s="3" t="s">
        <v>149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184</v>
      </c>
      <c r="G612" s="3" t="s">
        <v>137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184</v>
      </c>
      <c r="G613" s="3" t="s">
        <v>135</v>
      </c>
      <c r="H613" s="5">
        <v>110</v>
      </c>
      <c r="I613" t="s">
        <v>1076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564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1156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1166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439</v>
      </c>
      <c r="O624" s="126">
        <v>45124.579768520001</v>
      </c>
      <c r="P624" s="125" t="s">
        <v>449</v>
      </c>
      <c r="Q624" s="127">
        <v>37.426000000000002</v>
      </c>
      <c r="R624" s="127">
        <v>65.5</v>
      </c>
      <c r="S624" s="128" t="s">
        <v>142</v>
      </c>
      <c r="V624" s="17"/>
      <c r="X624" s="12"/>
      <c r="Y624" s="10"/>
    </row>
    <row r="625" spans="2:27" x14ac:dyDescent="0.25">
      <c r="B625" s="12"/>
      <c r="C625" s="10"/>
      <c r="N625" s="125" t="s">
        <v>439</v>
      </c>
      <c r="O625" s="126">
        <v>45131.46859954</v>
      </c>
      <c r="P625" s="125" t="s">
        <v>449</v>
      </c>
      <c r="Q625" s="127">
        <v>24.001000000000001</v>
      </c>
      <c r="R625" s="127">
        <v>42</v>
      </c>
      <c r="S625" s="128" t="s">
        <v>142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439</v>
      </c>
      <c r="O626" s="126">
        <v>45125.726018519999</v>
      </c>
      <c r="P626" s="125" t="s">
        <v>449</v>
      </c>
      <c r="Q626" s="127">
        <v>34.283000000000001</v>
      </c>
      <c r="R626" s="127">
        <v>60</v>
      </c>
      <c r="S626" s="128" t="s">
        <v>142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439</v>
      </c>
      <c r="O627" s="126">
        <v>45128.462152779997</v>
      </c>
      <c r="P627" s="125" t="s">
        <v>449</v>
      </c>
      <c r="Q627" s="127">
        <v>3.4569999999999999</v>
      </c>
      <c r="R627" s="127">
        <v>6.05</v>
      </c>
      <c r="S627" s="128" t="s">
        <v>142</v>
      </c>
      <c r="V627" s="17"/>
      <c r="X627" s="12"/>
      <c r="Y627" s="10"/>
    </row>
    <row r="628" spans="2:27" x14ac:dyDescent="0.25">
      <c r="B628" s="12"/>
      <c r="C628" s="10"/>
      <c r="N628" s="125" t="s">
        <v>439</v>
      </c>
      <c r="O628" s="126">
        <v>45128.540219909999</v>
      </c>
      <c r="P628" s="125" t="s">
        <v>449</v>
      </c>
      <c r="Q628" s="127">
        <v>28.792000000000002</v>
      </c>
      <c r="R628" s="127">
        <v>50.39</v>
      </c>
      <c r="S628" s="128" t="s">
        <v>142</v>
      </c>
      <c r="V628" s="17"/>
      <c r="X628" s="12"/>
      <c r="Y628" s="10"/>
    </row>
    <row r="629" spans="2:27" x14ac:dyDescent="0.25">
      <c r="B629" s="12"/>
      <c r="C629" s="10"/>
      <c r="N629" s="125" t="s">
        <v>439</v>
      </c>
      <c r="O629" s="126">
        <v>45132.675960649998</v>
      </c>
      <c r="P629" s="125" t="s">
        <v>449</v>
      </c>
      <c r="Q629" s="127">
        <v>30.834</v>
      </c>
      <c r="R629" s="127">
        <v>53.96</v>
      </c>
      <c r="S629" s="128" t="s">
        <v>142</v>
      </c>
      <c r="V629" s="17"/>
      <c r="X629" s="12"/>
      <c r="Y629" s="10"/>
    </row>
    <row r="630" spans="2:27" x14ac:dyDescent="0.25">
      <c r="B630" s="12"/>
      <c r="C630" s="10"/>
      <c r="N630" s="125" t="s">
        <v>439</v>
      </c>
      <c r="O630" s="126">
        <v>45134.477858799997</v>
      </c>
      <c r="P630" s="125" t="s">
        <v>449</v>
      </c>
      <c r="Q630" s="127">
        <v>34.286999999999999</v>
      </c>
      <c r="R630" s="127">
        <v>60</v>
      </c>
      <c r="S630" s="128" t="s">
        <v>142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125</v>
      </c>
      <c r="C650" s="20">
        <f>IF(X605="PAGADO",0,Y610)</f>
        <v>-1520.01</v>
      </c>
      <c r="E650" s="227" t="s">
        <v>518</v>
      </c>
      <c r="F650" s="227"/>
      <c r="G650" s="227"/>
      <c r="H650" s="227"/>
      <c r="V650" s="17"/>
      <c r="X650" s="23" t="s">
        <v>125</v>
      </c>
      <c r="Y650" s="20">
        <f>IF(B650="PAGADO",0,C655)</f>
        <v>0</v>
      </c>
      <c r="AA650" s="227" t="s">
        <v>518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1177</v>
      </c>
      <c r="G652" s="3" t="s">
        <v>1178</v>
      </c>
      <c r="H652" s="5">
        <v>160</v>
      </c>
      <c r="N652" s="25">
        <v>45152</v>
      </c>
      <c r="O652" s="3" t="s">
        <v>106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1177</v>
      </c>
      <c r="AC652" s="3" t="s">
        <v>1178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162</v>
      </c>
      <c r="G653" s="3" t="s">
        <v>190</v>
      </c>
      <c r="H653" s="5">
        <v>170</v>
      </c>
      <c r="N653" s="25">
        <v>45155</v>
      </c>
      <c r="O653" s="3" t="s">
        <v>1199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1177</v>
      </c>
      <c r="AC653" s="3" t="s">
        <v>190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162</v>
      </c>
      <c r="G654" s="3" t="s">
        <v>163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491</v>
      </c>
      <c r="AC654" s="3" t="s">
        <v>239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162</v>
      </c>
      <c r="G655" s="3" t="s">
        <v>164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491</v>
      </c>
      <c r="AC655" s="3" t="s">
        <v>239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1181</v>
      </c>
      <c r="G656" s="3" t="s">
        <v>97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162</v>
      </c>
      <c r="AC656" s="3" t="s">
        <v>163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1181</v>
      </c>
      <c r="G657" s="3" t="s">
        <v>97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1182</v>
      </c>
      <c r="G658" s="3" t="s">
        <v>99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1181</v>
      </c>
      <c r="G659" s="3" t="s">
        <v>97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1181</v>
      </c>
      <c r="G660" s="3" t="s">
        <v>1183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1181</v>
      </c>
      <c r="G661" s="3" t="s">
        <v>97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1181</v>
      </c>
      <c r="G662" s="3" t="s">
        <v>1183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1197</v>
      </c>
      <c r="G663" s="3" t="s">
        <v>190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1197</v>
      </c>
      <c r="G664" s="3" t="s">
        <v>190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1197</v>
      </c>
      <c r="G665" s="3" t="s">
        <v>190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1241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439</v>
      </c>
      <c r="AM669" s="180" t="s">
        <v>449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439</v>
      </c>
      <c r="AM670" s="180" t="s">
        <v>449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439</v>
      </c>
      <c r="AM671" s="180" t="s">
        <v>449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518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330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604</v>
      </c>
      <c r="G694" s="3" t="s">
        <v>1270</v>
      </c>
      <c r="H694" s="5">
        <v>270</v>
      </c>
      <c r="N694" s="4">
        <v>45169</v>
      </c>
      <c r="O694" s="3" t="s">
        <v>1269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465</v>
      </c>
      <c r="AC694" s="3" t="s">
        <v>190</v>
      </c>
      <c r="AD694" s="5">
        <v>75</v>
      </c>
      <c r="AJ694" s="25">
        <v>45175</v>
      </c>
      <c r="AK694" s="3" t="s">
        <v>406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1197</v>
      </c>
      <c r="G695" s="3" t="s">
        <v>1069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191</v>
      </c>
      <c r="AC695" s="3" t="s">
        <v>1260</v>
      </c>
      <c r="AD695" s="5">
        <v>580</v>
      </c>
      <c r="AJ695" s="25">
        <v>45182</v>
      </c>
      <c r="AK695" s="3" t="s">
        <v>1360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191</v>
      </c>
      <c r="AC696" s="3" t="s">
        <v>146</v>
      </c>
      <c r="AD696" s="5">
        <v>200</v>
      </c>
      <c r="AJ696" s="25">
        <v>45183</v>
      </c>
      <c r="AK696" s="3" t="s">
        <v>106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1337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1309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439</v>
      </c>
      <c r="O711" s="125" t="s">
        <v>443</v>
      </c>
      <c r="P711" s="126">
        <v>45155.833333330003</v>
      </c>
      <c r="Q711" s="127">
        <v>42.854999999999997</v>
      </c>
      <c r="R711" s="127">
        <v>75</v>
      </c>
      <c r="S711" s="128" t="s">
        <v>729</v>
      </c>
      <c r="V711" s="17"/>
      <c r="X711" s="12"/>
      <c r="Y711" s="10"/>
    </row>
    <row r="712" spans="2:41" x14ac:dyDescent="0.25">
      <c r="B712" s="12"/>
      <c r="C712" s="10"/>
      <c r="N712" s="125" t="s">
        <v>439</v>
      </c>
      <c r="O712" s="125" t="s">
        <v>443</v>
      </c>
      <c r="P712" s="126">
        <v>45156.793287040004</v>
      </c>
      <c r="Q712" s="127">
        <v>38.856000000000002</v>
      </c>
      <c r="R712" s="127">
        <v>68</v>
      </c>
      <c r="S712" s="128" t="s">
        <v>729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439</v>
      </c>
      <c r="O713" s="125" t="s">
        <v>443</v>
      </c>
      <c r="P713" s="126">
        <v>45162.506863429997</v>
      </c>
      <c r="Q713" s="127">
        <v>34.286000000000001</v>
      </c>
      <c r="R713" s="127">
        <v>60</v>
      </c>
      <c r="S713" s="128" t="s">
        <v>142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439</v>
      </c>
      <c r="O714" s="125" t="s">
        <v>443</v>
      </c>
      <c r="P714" s="126">
        <v>45167.549710649997</v>
      </c>
      <c r="Q714" s="127">
        <v>76.75</v>
      </c>
      <c r="R714" s="127">
        <v>134.31</v>
      </c>
      <c r="S714" s="128" t="s">
        <v>142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125</v>
      </c>
      <c r="C735" s="20">
        <f>IF(X692="PAGADO",0,C697)</f>
        <v>-566.41000000000008</v>
      </c>
      <c r="E735" s="227" t="s">
        <v>518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1389</v>
      </c>
      <c r="AB735" s="227"/>
      <c r="AC735" s="227"/>
      <c r="AD735" s="227"/>
      <c r="AK735" s="227" t="s">
        <v>179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138</v>
      </c>
      <c r="G737" s="3" t="s">
        <v>164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1177</v>
      </c>
      <c r="AC737" s="3" t="s">
        <v>1178</v>
      </c>
      <c r="AD737" s="5">
        <v>140</v>
      </c>
      <c r="AJ737" s="25">
        <v>45190</v>
      </c>
      <c r="AK737" s="3" t="s">
        <v>106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1181</v>
      </c>
      <c r="G738" s="3" t="s">
        <v>1187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1177</v>
      </c>
      <c r="AC738" s="3" t="s">
        <v>1178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1181</v>
      </c>
      <c r="G739" s="3" t="s">
        <v>100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189</v>
      </c>
      <c r="AC739" s="3" t="s">
        <v>146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1181</v>
      </c>
      <c r="G740" s="3" t="s">
        <v>1187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189</v>
      </c>
      <c r="AC740" s="3" t="s">
        <v>164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1386</v>
      </c>
      <c r="G741" s="3" t="s">
        <v>190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189</v>
      </c>
      <c r="AC741" s="3" t="s">
        <v>163</v>
      </c>
      <c r="AD741" s="5">
        <v>100</v>
      </c>
      <c r="AE741" t="s">
        <v>1076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1388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439</v>
      </c>
      <c r="O754" s="126">
        <v>45175.084374999999</v>
      </c>
      <c r="P754" s="125" t="s">
        <v>449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439</v>
      </c>
      <c r="O755" s="126">
        <v>45180.468090280003</v>
      </c>
      <c r="P755" s="125" t="s">
        <v>449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518</v>
      </c>
      <c r="F776" s="227"/>
      <c r="G776" s="227"/>
      <c r="H776" s="227"/>
      <c r="O776" s="238" t="s">
        <v>106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518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1434</v>
      </c>
      <c r="G778" s="3" t="s">
        <v>1435</v>
      </c>
      <c r="H778" s="5">
        <v>90</v>
      </c>
      <c r="N778" s="25">
        <v>45204</v>
      </c>
      <c r="O778" s="3" t="s">
        <v>106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304</v>
      </c>
      <c r="AC778" s="3" t="s">
        <v>472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1434</v>
      </c>
      <c r="G779" s="3" t="s">
        <v>1435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1499</v>
      </c>
      <c r="AC779" s="3" t="s">
        <v>1500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1493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304</v>
      </c>
      <c r="AC780" s="3" t="s">
        <v>1504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304</v>
      </c>
      <c r="AC781" s="3" t="s">
        <v>1037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304</v>
      </c>
      <c r="AC782" s="3" t="s">
        <v>1037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304</v>
      </c>
      <c r="AC783" s="3" t="s">
        <v>1037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304</v>
      </c>
      <c r="AC784" s="3" t="s">
        <v>1504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1505</v>
      </c>
      <c r="AC785" s="3" t="s">
        <v>146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1490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1482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439</v>
      </c>
      <c r="O795" s="126">
        <v>45191.009016199998</v>
      </c>
      <c r="P795" s="125" t="s">
        <v>1440</v>
      </c>
      <c r="Q795" s="125" t="s">
        <v>449</v>
      </c>
      <c r="R795" s="127">
        <v>37.146000000000001</v>
      </c>
      <c r="S795" s="127">
        <v>65.010000000000005</v>
      </c>
      <c r="T795" s="128" t="s">
        <v>142</v>
      </c>
      <c r="V795" s="17"/>
      <c r="X795" s="12"/>
      <c r="Y795" s="10"/>
    </row>
    <row r="796" spans="2:41" x14ac:dyDescent="0.25">
      <c r="B796" s="12"/>
      <c r="C796" s="10"/>
      <c r="N796" s="125" t="s">
        <v>439</v>
      </c>
      <c r="O796" s="126">
        <v>45186.723599539997</v>
      </c>
      <c r="P796" s="125" t="s">
        <v>1441</v>
      </c>
      <c r="Q796" s="125" t="s">
        <v>449</v>
      </c>
      <c r="R796" s="127">
        <v>16.018000000000001</v>
      </c>
      <c r="S796" s="127">
        <v>28.03</v>
      </c>
      <c r="T796" s="128" t="s">
        <v>142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439</v>
      </c>
      <c r="O797" s="126">
        <v>45188.804201389998</v>
      </c>
      <c r="P797" s="125" t="s">
        <v>1442</v>
      </c>
      <c r="Q797" s="125" t="s">
        <v>449</v>
      </c>
      <c r="R797" s="127">
        <v>30.292999999999999</v>
      </c>
      <c r="S797" s="127">
        <v>53.01</v>
      </c>
      <c r="T797" s="128" t="s">
        <v>142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439</v>
      </c>
      <c r="O798" s="126">
        <v>45189.760578699999</v>
      </c>
      <c r="P798" s="125" t="s">
        <v>1443</v>
      </c>
      <c r="Q798" s="125" t="s">
        <v>449</v>
      </c>
      <c r="R798" s="127">
        <v>25.141999999999999</v>
      </c>
      <c r="S798" s="127">
        <v>44</v>
      </c>
      <c r="T798" s="128" t="s">
        <v>142</v>
      </c>
      <c r="V798" s="17"/>
      <c r="X798" s="12"/>
      <c r="Y798" s="10"/>
    </row>
    <row r="799" spans="2:41" x14ac:dyDescent="0.25">
      <c r="B799" s="12"/>
      <c r="C799" s="10"/>
      <c r="N799" s="125" t="s">
        <v>439</v>
      </c>
      <c r="O799" s="126">
        <v>45194.749953699997</v>
      </c>
      <c r="P799" s="125" t="s">
        <v>1444</v>
      </c>
      <c r="Q799" s="125" t="s">
        <v>449</v>
      </c>
      <c r="R799" s="127">
        <v>25.431999999999999</v>
      </c>
      <c r="S799" s="127">
        <v>44.51</v>
      </c>
      <c r="T799" s="128" t="s">
        <v>142</v>
      </c>
      <c r="V799" s="17"/>
      <c r="X799" s="12"/>
      <c r="Y799" s="10"/>
    </row>
    <row r="800" spans="2:41" x14ac:dyDescent="0.25">
      <c r="B800" s="12"/>
      <c r="C800" s="10"/>
      <c r="N800" s="125" t="s">
        <v>439</v>
      </c>
      <c r="O800" s="126">
        <v>45198.162592590001</v>
      </c>
      <c r="P800" s="125" t="s">
        <v>1445</v>
      </c>
      <c r="Q800" s="125" t="s">
        <v>449</v>
      </c>
      <c r="R800" s="127">
        <v>34.856000000000002</v>
      </c>
      <c r="S800" s="127">
        <v>61</v>
      </c>
      <c r="T800" s="128" t="s">
        <v>142</v>
      </c>
      <c r="V800" s="17"/>
      <c r="X800" s="12"/>
      <c r="Y800" s="10"/>
    </row>
    <row r="801" spans="1:43" x14ac:dyDescent="0.25">
      <c r="B801" s="12"/>
      <c r="C801" s="10"/>
      <c r="N801" s="125" t="s">
        <v>439</v>
      </c>
      <c r="O801" s="126">
        <v>45199.756840280003</v>
      </c>
      <c r="P801" s="125" t="s">
        <v>1446</v>
      </c>
      <c r="Q801" s="125" t="s">
        <v>449</v>
      </c>
      <c r="R801" s="127">
        <v>36.857999999999997</v>
      </c>
      <c r="S801" s="127">
        <v>64.5</v>
      </c>
      <c r="T801" s="128" t="s">
        <v>142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518</v>
      </c>
      <c r="F821" s="227"/>
      <c r="G821" s="227"/>
      <c r="H821" s="227"/>
      <c r="V821" s="17"/>
      <c r="X821" s="23" t="s">
        <v>32</v>
      </c>
      <c r="Y821" s="20">
        <f>IF(B1611="PAGADO",0,C826)</f>
        <v>53.357999999999947</v>
      </c>
      <c r="AA821" s="227" t="s">
        <v>518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162</v>
      </c>
      <c r="G823" s="3" t="s">
        <v>164</v>
      </c>
      <c r="H823" s="5">
        <v>390</v>
      </c>
      <c r="N823" s="25">
        <v>45211</v>
      </c>
      <c r="O823" s="3" t="s">
        <v>106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189</v>
      </c>
      <c r="AC823" s="3" t="s">
        <v>190</v>
      </c>
      <c r="AD823" s="5">
        <v>170</v>
      </c>
      <c r="AJ823" s="25">
        <v>45222</v>
      </c>
      <c r="AK823" s="3" t="s">
        <v>1360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162</v>
      </c>
      <c r="G824" s="3" t="s">
        <v>164</v>
      </c>
      <c r="H824" s="5">
        <v>390</v>
      </c>
      <c r="N824" s="25">
        <v>45216</v>
      </c>
      <c r="O824" s="3" t="s">
        <v>106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1563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189</v>
      </c>
      <c r="G825" s="3" t="s">
        <v>163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189</v>
      </c>
      <c r="G826" s="3" t="s">
        <v>146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1530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1535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1531</v>
      </c>
      <c r="O840" s="196">
        <v>44995</v>
      </c>
      <c r="P840" t="s">
        <v>439</v>
      </c>
      <c r="Q840" t="s">
        <v>449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1531</v>
      </c>
      <c r="O841" s="196">
        <v>45026</v>
      </c>
      <c r="P841" t="s">
        <v>439</v>
      </c>
      <c r="Q841" t="s">
        <v>449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1531</v>
      </c>
      <c r="O842" s="196">
        <v>45148</v>
      </c>
      <c r="P842" t="s">
        <v>439</v>
      </c>
      <c r="Q842" t="s">
        <v>449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1531</v>
      </c>
      <c r="O843" s="196">
        <v>45179</v>
      </c>
      <c r="P843" t="s">
        <v>439</v>
      </c>
      <c r="Q843" t="s">
        <v>449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1531</v>
      </c>
      <c r="O844" s="196">
        <v>45270</v>
      </c>
      <c r="P844" t="s">
        <v>439</v>
      </c>
      <c r="Q844" t="s">
        <v>449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1531</v>
      </c>
      <c r="O845" s="196">
        <v>45270</v>
      </c>
      <c r="P845" t="s">
        <v>439</v>
      </c>
      <c r="Q845" t="s">
        <v>449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125</v>
      </c>
      <c r="C870" s="20">
        <f>IF(X821="PAGADO",0,Y826)</f>
        <v>53.357999999999947</v>
      </c>
      <c r="E870" s="227" t="s">
        <v>518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330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1177</v>
      </c>
      <c r="G872" s="3" t="s">
        <v>99</v>
      </c>
      <c r="H872" s="5">
        <v>430</v>
      </c>
      <c r="N872" s="25">
        <v>45225</v>
      </c>
      <c r="O872" s="3" t="s">
        <v>106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1181</v>
      </c>
      <c r="AC872" s="3" t="s">
        <v>100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491</v>
      </c>
      <c r="G873" s="3" t="s">
        <v>239</v>
      </c>
      <c r="H873" s="5">
        <v>160</v>
      </c>
      <c r="N873" s="25">
        <v>45225</v>
      </c>
      <c r="O873" s="3" t="s">
        <v>106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1181</v>
      </c>
      <c r="AC873" s="3" t="s">
        <v>97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189</v>
      </c>
      <c r="G874" s="3" t="s">
        <v>190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1181</v>
      </c>
      <c r="AC874" s="3" t="s">
        <v>100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189</v>
      </c>
      <c r="G875" s="3" t="s">
        <v>1592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189</v>
      </c>
      <c r="G876" s="3" t="s">
        <v>1592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138</v>
      </c>
      <c r="G877" s="3" t="s">
        <v>164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138</v>
      </c>
      <c r="G878" s="3" t="s">
        <v>164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138</v>
      </c>
      <c r="G879" s="3" t="s">
        <v>146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1435</v>
      </c>
      <c r="G880" s="3" t="s">
        <v>190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1625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1612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439</v>
      </c>
      <c r="O889" s="125" t="s">
        <v>525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439</v>
      </c>
      <c r="O890" s="125" t="s">
        <v>440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439</v>
      </c>
      <c r="O891" s="125" t="s">
        <v>443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439</v>
      </c>
      <c r="O892" s="125" t="s">
        <v>443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439</v>
      </c>
      <c r="O893" s="125" t="s">
        <v>443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439</v>
      </c>
      <c r="O894" s="125" t="s">
        <v>443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125</v>
      </c>
      <c r="C913" s="20">
        <f>IF(X870="PAGADO",0,Y875)</f>
        <v>777.85</v>
      </c>
      <c r="E913" s="227" t="s">
        <v>330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1639</v>
      </c>
      <c r="G915" s="3" t="s">
        <v>97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1197</v>
      </c>
      <c r="AC915" s="3" t="s">
        <v>146</v>
      </c>
      <c r="AD915" s="5">
        <v>240</v>
      </c>
      <c r="AJ915" s="25">
        <v>45252</v>
      </c>
      <c r="AK915" s="3" t="s">
        <v>106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1197</v>
      </c>
      <c r="AC916" s="3" t="s">
        <v>190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1146</v>
      </c>
      <c r="AC917" s="3" t="s">
        <v>190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189</v>
      </c>
      <c r="AC918" s="3" t="s">
        <v>193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NO PAGAR</v>
      </c>
      <c r="Y919" s="229"/>
      <c r="AA919" s="4">
        <v>45226</v>
      </c>
      <c r="AB919" s="3" t="s">
        <v>189</v>
      </c>
      <c r="AC919" s="3" t="s">
        <v>146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189</v>
      </c>
      <c r="AC920" s="3" t="s">
        <v>190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1501</v>
      </c>
      <c r="AC921" s="3" t="s">
        <v>1527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1501</v>
      </c>
      <c r="AC922" s="3" t="s">
        <v>1502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525</v>
      </c>
      <c r="AK932" t="s">
        <v>1531</v>
      </c>
      <c r="AL932" s="209">
        <v>45233</v>
      </c>
      <c r="AM932" t="s">
        <v>439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525</v>
      </c>
      <c r="AK933" t="s">
        <v>1531</v>
      </c>
      <c r="AL933" s="209">
        <v>45238</v>
      </c>
      <c r="AM933" t="s">
        <v>439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1677</v>
      </c>
      <c r="AK934" t="s">
        <v>1531</v>
      </c>
      <c r="AL934" s="209">
        <v>45240</v>
      </c>
      <c r="AM934" t="s">
        <v>439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6" t="s">
        <v>28</v>
      </c>
      <c r="I952" s="226"/>
      <c r="J952" s="208"/>
      <c r="V952" s="17"/>
      <c r="AC952" s="225"/>
      <c r="AD952" s="225"/>
      <c r="AE952" s="225"/>
    </row>
    <row r="953" spans="2:41" ht="15" customHeight="1" x14ac:dyDescent="0.4">
      <c r="H953" s="226"/>
      <c r="I953" s="226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7" t="s">
        <v>330</v>
      </c>
      <c r="F955" s="227"/>
      <c r="G955" s="227"/>
      <c r="H955" s="227"/>
      <c r="V955" s="17"/>
      <c r="X955" s="23" t="s">
        <v>32</v>
      </c>
      <c r="Y955" s="20">
        <f>IF(B955="PAGADO",0,C960)</f>
        <v>-1103.2550000000001</v>
      </c>
      <c r="AA955" s="227" t="s">
        <v>518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189</v>
      </c>
      <c r="G957" s="3" t="s">
        <v>190</v>
      </c>
      <c r="H957" s="5">
        <v>170</v>
      </c>
      <c r="I957" t="s">
        <v>365</v>
      </c>
      <c r="N957" s="25">
        <v>45266</v>
      </c>
      <c r="O957" s="3" t="s">
        <v>106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1321</v>
      </c>
      <c r="AC957" s="3" t="s">
        <v>1751</v>
      </c>
      <c r="AD957" s="5">
        <v>120</v>
      </c>
      <c r="AJ957" s="25">
        <v>45273</v>
      </c>
      <c r="AK957" s="3" t="s">
        <v>289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189</v>
      </c>
      <c r="G958" s="3" t="s">
        <v>190</v>
      </c>
      <c r="H958" s="5">
        <v>170</v>
      </c>
      <c r="I958" t="s">
        <v>365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1321</v>
      </c>
      <c r="AC958" s="3" t="s">
        <v>1752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189</v>
      </c>
      <c r="G959" s="3" t="s">
        <v>190</v>
      </c>
      <c r="H959" s="5">
        <v>170</v>
      </c>
      <c r="I959" t="s">
        <v>365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1321</v>
      </c>
      <c r="AC959" s="3" t="s">
        <v>190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1734</v>
      </c>
      <c r="G960" s="3" t="s">
        <v>190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491</v>
      </c>
      <c r="AC960" s="3" t="s">
        <v>239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1212</v>
      </c>
      <c r="G961" s="3" t="s">
        <v>1178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1212</v>
      </c>
      <c r="G962" s="3" t="s">
        <v>1178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1734</v>
      </c>
      <c r="G963" s="3" t="s">
        <v>190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1656</v>
      </c>
      <c r="G964" s="3" t="s">
        <v>190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1738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1726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1531</v>
      </c>
      <c r="O974" t="s">
        <v>1709</v>
      </c>
      <c r="P974" t="s">
        <v>439</v>
      </c>
      <c r="Q974" t="s">
        <v>449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1531</v>
      </c>
      <c r="O975" t="s">
        <v>1714</v>
      </c>
      <c r="P975" t="s">
        <v>439</v>
      </c>
      <c r="Q975" t="s">
        <v>449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1531</v>
      </c>
      <c r="O976" t="s">
        <v>1714</v>
      </c>
      <c r="P976" t="s">
        <v>439</v>
      </c>
      <c r="Q976" t="s">
        <v>449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1531</v>
      </c>
      <c r="O978" t="s">
        <v>1718</v>
      </c>
      <c r="P978" t="s">
        <v>439</v>
      </c>
      <c r="Q978" t="s">
        <v>449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1531</v>
      </c>
      <c r="O979" t="s">
        <v>1721</v>
      </c>
      <c r="P979" t="s">
        <v>439</v>
      </c>
      <c r="Q979" t="s">
        <v>449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6" t="s">
        <v>30</v>
      </c>
      <c r="I995" s="226"/>
      <c r="J995" s="226"/>
      <c r="V995" s="17"/>
      <c r="AA995" s="226" t="s">
        <v>31</v>
      </c>
      <c r="AB995" s="226"/>
      <c r="AC995" s="226"/>
    </row>
    <row r="996" spans="1:43" x14ac:dyDescent="0.25">
      <c r="H996" s="226"/>
      <c r="I996" s="226"/>
      <c r="J996" s="226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7" t="s">
        <v>330</v>
      </c>
      <c r="F998" s="227"/>
      <c r="G998" s="227"/>
      <c r="H998" s="227"/>
      <c r="V998" s="17"/>
      <c r="X998" s="23" t="s">
        <v>32</v>
      </c>
      <c r="Y998" s="20">
        <f>IF(B1798="PAGADO",0,C1003)</f>
        <v>-10.34900000000016</v>
      </c>
      <c r="AA998" s="227" t="s">
        <v>330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189</v>
      </c>
      <c r="G1000" s="3" t="s">
        <v>190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1788</v>
      </c>
      <c r="AC1000" s="3" t="s">
        <v>1183</v>
      </c>
      <c r="AD1000" s="5">
        <v>365</v>
      </c>
      <c r="AJ1000" s="25">
        <v>45286</v>
      </c>
      <c r="AK1000" s="3" t="s">
        <v>106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189</v>
      </c>
      <c r="G1001" s="3" t="s">
        <v>193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1501</v>
      </c>
      <c r="AC1001" s="3" t="s">
        <v>1789</v>
      </c>
      <c r="AD1001" s="5">
        <v>235</v>
      </c>
      <c r="AJ1001" s="25">
        <v>45289</v>
      </c>
      <c r="AK1001" s="3" t="s">
        <v>1801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1675</v>
      </c>
      <c r="G1002" s="3" t="s">
        <v>190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1197</v>
      </c>
      <c r="AC1002" s="3" t="s">
        <v>190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1639</v>
      </c>
      <c r="G1003" s="3" t="s">
        <v>1774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NO PAGAR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NO PAGAR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1773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1531</v>
      </c>
      <c r="O1017" s="196">
        <v>44938</v>
      </c>
      <c r="P1017" t="s">
        <v>439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1531</v>
      </c>
      <c r="O1018" s="196">
        <v>45089</v>
      </c>
      <c r="P1018" t="s">
        <v>439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1531</v>
      </c>
      <c r="O1019" s="196">
        <v>45119</v>
      </c>
      <c r="P1019" t="s">
        <v>439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1531</v>
      </c>
      <c r="O1020" s="196">
        <v>45211</v>
      </c>
      <c r="P1020" t="s">
        <v>439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1531</v>
      </c>
      <c r="O1021" t="s">
        <v>1771</v>
      </c>
      <c r="P1021" t="s">
        <v>439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1531</v>
      </c>
      <c r="O1022" t="s">
        <v>1770</v>
      </c>
      <c r="P1022" t="s">
        <v>439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M1006" zoomScale="89" zoomScaleNormal="89" workbookViewId="0">
      <selection activeCell="AF1002" sqref="AF100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62</v>
      </c>
      <c r="F8" s="227"/>
      <c r="G8" s="227"/>
      <c r="H8" s="227"/>
      <c r="O8" s="238" t="s">
        <v>179</v>
      </c>
      <c r="P8" s="238"/>
      <c r="Q8" s="238"/>
      <c r="V8" s="17"/>
      <c r="X8" s="23" t="s">
        <v>150</v>
      </c>
      <c r="Y8" s="20">
        <f>IF(B8="PAGADO",0,C13)</f>
        <v>212.35000000000002</v>
      </c>
      <c r="AA8" s="227" t="s">
        <v>136</v>
      </c>
      <c r="AB8" s="227"/>
      <c r="AC8" s="227"/>
      <c r="AD8" s="2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96</v>
      </c>
      <c r="G10" s="3" t="s">
        <v>100</v>
      </c>
      <c r="H10" s="5">
        <v>285</v>
      </c>
      <c r="I10" t="s">
        <v>101</v>
      </c>
      <c r="N10" s="25">
        <v>44931</v>
      </c>
      <c r="O10" s="3" t="s">
        <v>91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132</v>
      </c>
      <c r="AC10" s="3" t="s">
        <v>135</v>
      </c>
      <c r="AD10" s="5">
        <v>170</v>
      </c>
      <c r="AE10" t="s">
        <v>140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96</v>
      </c>
      <c r="G11" s="3" t="s">
        <v>99</v>
      </c>
      <c r="H11" s="5">
        <v>305</v>
      </c>
      <c r="I11" t="s">
        <v>101</v>
      </c>
      <c r="N11" s="25">
        <v>44931</v>
      </c>
      <c r="O11" s="3" t="s">
        <v>123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132</v>
      </c>
      <c r="AC11" s="3" t="s">
        <v>137</v>
      </c>
      <c r="AD11" s="5">
        <v>190</v>
      </c>
      <c r="AE11" t="s">
        <v>140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96</v>
      </c>
      <c r="G12" s="3" t="s">
        <v>97</v>
      </c>
      <c r="H12" s="5">
        <v>285</v>
      </c>
      <c r="I12" t="s">
        <v>101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132</v>
      </c>
      <c r="AC12" s="3" t="s">
        <v>141</v>
      </c>
      <c r="AD12" s="5">
        <v>380</v>
      </c>
      <c r="AE12" t="s">
        <v>140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132</v>
      </c>
      <c r="AC13" s="3" t="s">
        <v>89</v>
      </c>
      <c r="AD13" s="5">
        <v>170</v>
      </c>
      <c r="AE13" t="s">
        <v>140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132</v>
      </c>
      <c r="AC14" s="3" t="s">
        <v>135</v>
      </c>
      <c r="AD14" s="5">
        <v>170</v>
      </c>
      <c r="AE14" t="s">
        <v>140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132</v>
      </c>
      <c r="AC15" s="3" t="s">
        <v>137</v>
      </c>
      <c r="AD15" s="5">
        <v>190</v>
      </c>
      <c r="AE15" t="s">
        <v>140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132</v>
      </c>
      <c r="AC16" s="3" t="s">
        <v>145</v>
      </c>
      <c r="AD16" s="5">
        <v>190</v>
      </c>
      <c r="AE16" t="s">
        <v>130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132</v>
      </c>
      <c r="AC17" s="3" t="s">
        <v>89</v>
      </c>
      <c r="AD17" s="5">
        <v>170</v>
      </c>
      <c r="AE17" t="s">
        <v>140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132</v>
      </c>
      <c r="AC18" s="3" t="s">
        <v>135</v>
      </c>
      <c r="AD18" s="5">
        <v>170</v>
      </c>
      <c r="AE18" t="s">
        <v>140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132</v>
      </c>
      <c r="AC19" s="3" t="s">
        <v>135</v>
      </c>
      <c r="AD19" s="5">
        <v>170</v>
      </c>
      <c r="AE19" t="s">
        <v>140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135</v>
      </c>
      <c r="AD20" s="5">
        <v>150</v>
      </c>
      <c r="AE20" t="s">
        <v>130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176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130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170</v>
      </c>
      <c r="AB22" s="3" t="s">
        <v>169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156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157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136</v>
      </c>
      <c r="F53" s="227"/>
      <c r="G53" s="227"/>
      <c r="H53" s="227"/>
      <c r="V53" s="17"/>
      <c r="X53" s="23" t="s">
        <v>32</v>
      </c>
      <c r="Y53" s="20">
        <f>IF(B53="PAGADO",0,C58)</f>
        <v>142.09</v>
      </c>
      <c r="AA53" s="227" t="s">
        <v>234</v>
      </c>
      <c r="AB53" s="227"/>
      <c r="AC53" s="227"/>
      <c r="AD53" s="2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200</v>
      </c>
      <c r="G55" s="3" t="s">
        <v>201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143</v>
      </c>
      <c r="AC55" s="3" t="s">
        <v>144</v>
      </c>
      <c r="AD55" s="5">
        <v>170</v>
      </c>
      <c r="AE55" t="s">
        <v>140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143</v>
      </c>
      <c r="AC56" s="3" t="s">
        <v>163</v>
      </c>
      <c r="AD56" s="5">
        <v>170</v>
      </c>
      <c r="AE56" t="s">
        <v>140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242</v>
      </c>
      <c r="AC57" s="3" t="s">
        <v>86</v>
      </c>
      <c r="AD57" s="5">
        <v>120</v>
      </c>
      <c r="AE57" t="s">
        <v>140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207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6" t="s">
        <v>28</v>
      </c>
      <c r="I100" s="226"/>
      <c r="J100" s="226"/>
      <c r="V100" s="17"/>
      <c r="AC100" s="225"/>
      <c r="AD100" s="225"/>
      <c r="AE100" s="225"/>
    </row>
    <row r="101" spans="2:41" x14ac:dyDescent="0.25">
      <c r="H101" s="226"/>
      <c r="I101" s="226"/>
      <c r="J101" s="226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125</v>
      </c>
      <c r="C105" s="20">
        <f>IF(X53="PAGADO",0,Y58)</f>
        <v>602.09</v>
      </c>
      <c r="E105" s="227" t="s">
        <v>62</v>
      </c>
      <c r="F105" s="227"/>
      <c r="G105" s="227"/>
      <c r="H105" s="227"/>
      <c r="V105" s="17"/>
      <c r="X105" s="23" t="s">
        <v>75</v>
      </c>
      <c r="Y105" s="20">
        <f>IF(B105="PAGADO",0,C110)</f>
        <v>0</v>
      </c>
      <c r="AA105" s="227" t="s">
        <v>283</v>
      </c>
      <c r="AB105" s="227"/>
      <c r="AC105" s="227"/>
      <c r="AD105" s="2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241</v>
      </c>
      <c r="G107" s="3" t="s">
        <v>86</v>
      </c>
      <c r="H107" s="5">
        <v>120</v>
      </c>
      <c r="I107" t="s">
        <v>130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261</v>
      </c>
      <c r="G108" s="3" t="s">
        <v>144</v>
      </c>
      <c r="H108" s="5">
        <v>180</v>
      </c>
      <c r="I108" t="s">
        <v>140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261</v>
      </c>
      <c r="G109" s="3" t="s">
        <v>226</v>
      </c>
      <c r="H109" s="5">
        <v>220</v>
      </c>
      <c r="I109" t="s">
        <v>140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267</v>
      </c>
      <c r="G110" s="3" t="s">
        <v>219</v>
      </c>
      <c r="H110" s="5">
        <v>110</v>
      </c>
      <c r="I110" t="s">
        <v>269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207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6" t="s">
        <v>30</v>
      </c>
      <c r="I132" s="226"/>
      <c r="J132" s="226"/>
      <c r="V132" s="17"/>
      <c r="AA132" s="226" t="s">
        <v>31</v>
      </c>
      <c r="AB132" s="226"/>
      <c r="AC132" s="226"/>
    </row>
    <row r="133" spans="1:43" x14ac:dyDescent="0.25">
      <c r="H133" s="226"/>
      <c r="I133" s="226"/>
      <c r="J133" s="226"/>
      <c r="V133" s="17"/>
      <c r="AA133" s="226"/>
      <c r="AB133" s="226"/>
      <c r="AC133" s="2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7" t="s">
        <v>283</v>
      </c>
      <c r="F137" s="227"/>
      <c r="G137" s="227"/>
      <c r="H137" s="227"/>
      <c r="V137" s="17"/>
      <c r="X137" s="23" t="s">
        <v>82</v>
      </c>
      <c r="Y137" s="20">
        <f>IF(B137="PAGADO",0,C142)</f>
        <v>474.76</v>
      </c>
      <c r="AA137" s="227" t="s">
        <v>283</v>
      </c>
      <c r="AB137" s="227"/>
      <c r="AC137" s="227"/>
      <c r="AD137" s="2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162</v>
      </c>
      <c r="G139" s="3" t="s">
        <v>163</v>
      </c>
      <c r="H139" s="5">
        <v>170</v>
      </c>
      <c r="I139" t="s">
        <v>140</v>
      </c>
      <c r="N139" s="25">
        <v>44973</v>
      </c>
      <c r="O139" s="3" t="s">
        <v>316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318</v>
      </c>
      <c r="AC139" s="3"/>
      <c r="AD139" s="5">
        <v>10</v>
      </c>
      <c r="AJ139" s="25">
        <v>44979</v>
      </c>
      <c r="AK139" s="3" t="s">
        <v>354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162</v>
      </c>
      <c r="G140" s="3" t="s">
        <v>163</v>
      </c>
      <c r="H140" s="5">
        <v>170</v>
      </c>
      <c r="I140" t="s">
        <v>140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341</v>
      </c>
      <c r="AC140" s="3" t="s">
        <v>342</v>
      </c>
      <c r="AD140" s="5">
        <v>110</v>
      </c>
      <c r="AE140" t="s">
        <v>351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162</v>
      </c>
      <c r="G141" s="3" t="s">
        <v>86</v>
      </c>
      <c r="H141" s="5">
        <v>170</v>
      </c>
      <c r="I141" t="s">
        <v>130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184</v>
      </c>
      <c r="AC141" s="3" t="s">
        <v>350</v>
      </c>
      <c r="AD141" s="5">
        <v>580</v>
      </c>
      <c r="AE141" t="s">
        <v>351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298</v>
      </c>
      <c r="G142" s="3" t="s">
        <v>86</v>
      </c>
      <c r="H142" s="5">
        <v>150</v>
      </c>
      <c r="I142" t="s">
        <v>269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184</v>
      </c>
      <c r="AC142" s="3" t="s">
        <v>89</v>
      </c>
      <c r="AD142" s="5">
        <v>170</v>
      </c>
      <c r="AE142" t="s">
        <v>140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9" t="str">
        <f>IF(Y142&lt;0,"NO PAGAR","COBRAR'")</f>
        <v>COBRAR'</v>
      </c>
      <c r="Y143" s="229"/>
      <c r="AA143" s="4">
        <v>44949</v>
      </c>
      <c r="AB143" s="3" t="s">
        <v>254</v>
      </c>
      <c r="AC143" s="3" t="s">
        <v>89</v>
      </c>
      <c r="AD143" s="5">
        <v>120</v>
      </c>
      <c r="AE143" t="s">
        <v>351</v>
      </c>
      <c r="AJ143" s="3"/>
      <c r="AK143" s="3"/>
      <c r="AL143" s="3"/>
      <c r="AM143" s="3"/>
      <c r="AN143" s="18"/>
      <c r="AO143" s="3"/>
    </row>
    <row r="144" spans="1:43" ht="23.25" x14ac:dyDescent="0.35">
      <c r="B144" s="229" t="str">
        <f>IF(C142&lt;0,"NO PAGAR","COBRAR'")</f>
        <v>COBRAR'</v>
      </c>
      <c r="C144" s="2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362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6" t="s">
        <v>28</v>
      </c>
      <c r="I181" s="226"/>
      <c r="J181" s="226"/>
      <c r="V181" s="17"/>
      <c r="AC181" s="225"/>
      <c r="AD181" s="225"/>
      <c r="AE181" s="225"/>
    </row>
    <row r="182" spans="2:41" x14ac:dyDescent="0.25">
      <c r="H182" s="226"/>
      <c r="I182" s="226"/>
      <c r="J182" s="226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7" t="s">
        <v>234</v>
      </c>
      <c r="F186" s="227"/>
      <c r="G186" s="227"/>
      <c r="H186" s="227"/>
      <c r="V186" s="17"/>
      <c r="X186" s="23" t="s">
        <v>125</v>
      </c>
      <c r="Y186" s="20">
        <f>IF(B186="PAGADO",0,C191)</f>
        <v>1010</v>
      </c>
      <c r="AA186" s="227" t="s">
        <v>283</v>
      </c>
      <c r="AB186" s="227"/>
      <c r="AC186" s="227"/>
      <c r="AD186" s="2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223</v>
      </c>
      <c r="G188" s="3" t="s">
        <v>371</v>
      </c>
      <c r="H188" s="5">
        <v>220</v>
      </c>
      <c r="I188" t="s">
        <v>351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191</v>
      </c>
      <c r="AC188" s="3" t="s">
        <v>180</v>
      </c>
      <c r="AD188" s="5">
        <v>580</v>
      </c>
      <c r="AE188" t="s">
        <v>130</v>
      </c>
      <c r="AJ188" s="25">
        <v>44992</v>
      </c>
      <c r="AK188" s="3" t="s">
        <v>432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223</v>
      </c>
      <c r="G189" s="3" t="s">
        <v>89</v>
      </c>
      <c r="H189" s="5">
        <v>170</v>
      </c>
      <c r="I189" t="s">
        <v>140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191</v>
      </c>
      <c r="AC189" s="3" t="s">
        <v>414</v>
      </c>
      <c r="AD189" s="5">
        <v>220</v>
      </c>
      <c r="AE189" t="s">
        <v>269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223</v>
      </c>
      <c r="G190" s="3" t="s">
        <v>180</v>
      </c>
      <c r="H190" s="5">
        <v>580</v>
      </c>
      <c r="I190" t="s">
        <v>351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143</v>
      </c>
      <c r="AC190" s="3" t="s">
        <v>417</v>
      </c>
      <c r="AD190" s="5">
        <v>170</v>
      </c>
      <c r="AE190" t="s">
        <v>351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395</v>
      </c>
      <c r="G191" s="3" t="s">
        <v>89</v>
      </c>
      <c r="H191" s="5">
        <v>140</v>
      </c>
      <c r="I191" t="s">
        <v>130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143</v>
      </c>
      <c r="AC191" s="3" t="s">
        <v>190</v>
      </c>
      <c r="AD191" s="5">
        <v>170</v>
      </c>
      <c r="AE191" t="s">
        <v>269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425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434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420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6" t="s">
        <v>30</v>
      </c>
      <c r="I226" s="226"/>
      <c r="J226" s="226"/>
      <c r="V226" s="17"/>
      <c r="AA226" s="226" t="s">
        <v>31</v>
      </c>
      <c r="AB226" s="226"/>
      <c r="AC226" s="226"/>
    </row>
    <row r="227" spans="2:41" x14ac:dyDescent="0.25">
      <c r="H227" s="226"/>
      <c r="I227" s="226"/>
      <c r="J227" s="226"/>
      <c r="V227" s="17"/>
      <c r="AA227" s="226"/>
      <c r="AB227" s="226"/>
      <c r="AC227" s="2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7" t="s">
        <v>234</v>
      </c>
      <c r="F231" s="227"/>
      <c r="G231" s="227"/>
      <c r="H231" s="227"/>
      <c r="V231" s="17"/>
      <c r="X231" s="23" t="s">
        <v>82</v>
      </c>
      <c r="Y231" s="20">
        <f>IF(B231="PAGADO",0,C236)</f>
        <v>0</v>
      </c>
      <c r="AA231" s="227" t="s">
        <v>234</v>
      </c>
      <c r="AB231" s="227"/>
      <c r="AC231" s="227"/>
      <c r="AD231" s="2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465</v>
      </c>
      <c r="G233" s="3" t="s">
        <v>190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143</v>
      </c>
      <c r="AC233" s="3" t="s">
        <v>89</v>
      </c>
      <c r="AD233" s="5">
        <v>170</v>
      </c>
      <c r="AE233" t="s">
        <v>351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473</v>
      </c>
      <c r="G234" s="3" t="s">
        <v>95</v>
      </c>
      <c r="H234" s="5">
        <v>325</v>
      </c>
      <c r="I234" t="s">
        <v>351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143</v>
      </c>
      <c r="AC234" s="3" t="s">
        <v>149</v>
      </c>
      <c r="AD234" s="5">
        <v>380</v>
      </c>
      <c r="AE234" t="s">
        <v>351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469</v>
      </c>
      <c r="G235" s="3" t="s">
        <v>104</v>
      </c>
      <c r="H235" s="5">
        <v>285</v>
      </c>
      <c r="I235" t="s">
        <v>130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143</v>
      </c>
      <c r="AC235" s="3" t="s">
        <v>89</v>
      </c>
      <c r="AD235" s="5">
        <v>170</v>
      </c>
      <c r="AE235" t="s">
        <v>140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469</v>
      </c>
      <c r="G236" s="3" t="s">
        <v>474</v>
      </c>
      <c r="H236" s="5">
        <v>330</v>
      </c>
      <c r="I236" t="s">
        <v>351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143</v>
      </c>
      <c r="AC236" s="3" t="s">
        <v>89</v>
      </c>
      <c r="AD236" s="5">
        <v>170</v>
      </c>
      <c r="AE236" t="s">
        <v>140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469</v>
      </c>
      <c r="G237" s="3" t="s">
        <v>95</v>
      </c>
      <c r="H237" s="5">
        <v>285</v>
      </c>
      <c r="I237" t="s">
        <v>130</v>
      </c>
      <c r="N237" s="3"/>
      <c r="O237" s="3"/>
      <c r="P237" s="3"/>
      <c r="Q237" s="3"/>
      <c r="R237" s="18"/>
      <c r="S237" s="3"/>
      <c r="V237" s="17"/>
      <c r="X237" s="229" t="str">
        <f>IF(Y236&lt;0,"NO PAGAR","COBRAR'")</f>
        <v>COBRAR'</v>
      </c>
      <c r="Y237" s="229"/>
      <c r="AA237" s="4">
        <v>44956</v>
      </c>
      <c r="AB237" s="3" t="s">
        <v>143</v>
      </c>
      <c r="AC237" s="3" t="s">
        <v>89</v>
      </c>
      <c r="AD237" s="5">
        <v>170</v>
      </c>
      <c r="AE237" t="s">
        <v>351</v>
      </c>
      <c r="AJ237" s="3"/>
      <c r="AK237" s="3"/>
      <c r="AL237" s="3"/>
      <c r="AM237" s="3"/>
      <c r="AN237" s="18"/>
      <c r="AO237" s="3"/>
    </row>
    <row r="238" spans="2:41" ht="23.25" x14ac:dyDescent="0.35">
      <c r="B238" s="229" t="str">
        <f>IF(C236&lt;0,"NO PAGAR","COBRAR'")</f>
        <v>COBRAR'</v>
      </c>
      <c r="C238" s="229"/>
      <c r="E238" s="4">
        <v>44994</v>
      </c>
      <c r="F238" s="3" t="s">
        <v>484</v>
      </c>
      <c r="G238" s="3" t="s">
        <v>190</v>
      </c>
      <c r="H238" s="5">
        <v>170</v>
      </c>
      <c r="I238" t="s">
        <v>130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143</v>
      </c>
      <c r="AC238" s="3" t="s">
        <v>89</v>
      </c>
      <c r="AD238" s="5">
        <v>170</v>
      </c>
      <c r="AE238" t="s">
        <v>351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191</v>
      </c>
      <c r="AC239" s="3" t="s">
        <v>135</v>
      </c>
      <c r="AD239" s="5">
        <v>180</v>
      </c>
      <c r="AE239" t="s">
        <v>140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191</v>
      </c>
      <c r="AC240" s="3" t="s">
        <v>180</v>
      </c>
      <c r="AD240" s="5">
        <v>580</v>
      </c>
      <c r="AE240" t="s">
        <v>130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502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459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6" t="s">
        <v>28</v>
      </c>
      <c r="I273" s="226"/>
      <c r="J273" s="226"/>
      <c r="V273" s="17"/>
      <c r="AC273" s="225"/>
      <c r="AD273" s="225"/>
      <c r="AE273" s="225"/>
    </row>
    <row r="274" spans="2:41" x14ac:dyDescent="0.25">
      <c r="H274" s="226"/>
      <c r="I274" s="226"/>
      <c r="J274" s="226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7" t="s">
        <v>234</v>
      </c>
      <c r="F278" s="227"/>
      <c r="G278" s="227"/>
      <c r="H278" s="227"/>
      <c r="V278" s="17"/>
      <c r="X278" s="23" t="s">
        <v>32</v>
      </c>
      <c r="Y278" s="20">
        <f>IF(B278="PAGADO",0,C283)</f>
        <v>-367.1</v>
      </c>
      <c r="AA278" s="227" t="s">
        <v>234</v>
      </c>
      <c r="AB278" s="227"/>
      <c r="AC278" s="227"/>
      <c r="AD278" s="2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143</v>
      </c>
      <c r="AC280" s="3" t="s">
        <v>135</v>
      </c>
      <c r="AD280" s="5">
        <v>170</v>
      </c>
      <c r="AJ280" s="25">
        <v>45028</v>
      </c>
      <c r="AK280" s="3" t="s">
        <v>602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562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603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575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599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545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582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6" t="s">
        <v>30</v>
      </c>
      <c r="I318" s="226"/>
      <c r="J318" s="226"/>
      <c r="V318" s="17"/>
      <c r="AA318" s="226" t="s">
        <v>31</v>
      </c>
      <c r="AB318" s="226"/>
      <c r="AC318" s="226"/>
    </row>
    <row r="319" spans="1:43" x14ac:dyDescent="0.25">
      <c r="H319" s="226"/>
      <c r="I319" s="226"/>
      <c r="J319" s="226"/>
      <c r="V319" s="17"/>
      <c r="AA319" s="226"/>
      <c r="AB319" s="226"/>
      <c r="AC319" s="2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7" t="s">
        <v>283</v>
      </c>
      <c r="F323" s="227"/>
      <c r="G323" s="227"/>
      <c r="H323" s="227"/>
      <c r="V323" s="17"/>
      <c r="X323" s="23" t="s">
        <v>32</v>
      </c>
      <c r="Y323" s="20">
        <f>IF(B1045="PAGADO",0,C328)</f>
        <v>-324.73999999999978</v>
      </c>
      <c r="AA323" s="227" t="s">
        <v>283</v>
      </c>
      <c r="AB323" s="227"/>
      <c r="AC323" s="227"/>
      <c r="AD323" s="2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161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473</v>
      </c>
      <c r="G325" s="3" t="s">
        <v>104</v>
      </c>
      <c r="H325" s="5">
        <v>320</v>
      </c>
      <c r="I325" t="s">
        <v>351</v>
      </c>
      <c r="N325" s="25">
        <v>45033</v>
      </c>
      <c r="O325" s="3" t="s">
        <v>406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298</v>
      </c>
      <c r="AC325" s="3" t="s">
        <v>647</v>
      </c>
      <c r="AD325" s="3">
        <v>150</v>
      </c>
      <c r="AE325" s="18" t="s">
        <v>648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469</v>
      </c>
      <c r="G326" s="3" t="s">
        <v>306</v>
      </c>
      <c r="H326" s="5">
        <v>310</v>
      </c>
      <c r="I326" t="s">
        <v>351</v>
      </c>
      <c r="N326" s="25">
        <v>45035</v>
      </c>
      <c r="O326" s="3" t="s">
        <v>406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143</v>
      </c>
      <c r="AC326" s="3" t="s">
        <v>647</v>
      </c>
      <c r="AD326" s="5">
        <v>170</v>
      </c>
      <c r="AE326" s="3" t="s">
        <v>648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469</v>
      </c>
      <c r="G327" s="3" t="s">
        <v>619</v>
      </c>
      <c r="H327" s="5">
        <v>340</v>
      </c>
      <c r="I327" t="s">
        <v>351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143</v>
      </c>
      <c r="AC327" s="3" t="s">
        <v>647</v>
      </c>
      <c r="AD327" s="5">
        <v>170</v>
      </c>
      <c r="AE327" s="3" t="s">
        <v>664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469</v>
      </c>
      <c r="G328" s="3" t="s">
        <v>95</v>
      </c>
      <c r="H328" s="5">
        <v>285</v>
      </c>
      <c r="I328" t="s">
        <v>130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298</v>
      </c>
      <c r="G329" s="3" t="s">
        <v>89</v>
      </c>
      <c r="H329" s="5">
        <v>150</v>
      </c>
      <c r="I329" t="s">
        <v>351</v>
      </c>
      <c r="N329" s="3"/>
      <c r="O329" s="3"/>
      <c r="P329" s="3"/>
      <c r="Q329" s="3"/>
      <c r="R329" s="18"/>
      <c r="S329" s="3"/>
      <c r="V329" s="17"/>
      <c r="X329" s="229" t="str">
        <f>IF(Y328&lt;0,"NO PAGAR","COBRAR'")</f>
        <v>NO PAGAR</v>
      </c>
      <c r="Y329" s="2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9" t="str">
        <f>IF(C328&lt;0,"NO PAGAR","COBRAR'")</f>
        <v>NO PAGAR</v>
      </c>
      <c r="C330" s="229"/>
      <c r="E330" s="4">
        <v>44973</v>
      </c>
      <c r="F330" s="3" t="s">
        <v>132</v>
      </c>
      <c r="G330" s="3" t="s">
        <v>137</v>
      </c>
      <c r="H330" s="5">
        <v>190</v>
      </c>
      <c r="I330" t="s">
        <v>140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132</v>
      </c>
      <c r="G331" s="3" t="s">
        <v>146</v>
      </c>
      <c r="H331" s="5">
        <v>190</v>
      </c>
      <c r="I331" t="s">
        <v>351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132</v>
      </c>
      <c r="G332" s="3" t="s">
        <v>89</v>
      </c>
      <c r="H332" s="5">
        <v>170</v>
      </c>
      <c r="I332" t="s">
        <v>140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132</v>
      </c>
      <c r="G333" s="3" t="s">
        <v>620</v>
      </c>
      <c r="H333" s="5">
        <v>170</v>
      </c>
      <c r="I333" t="s">
        <v>351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621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184</v>
      </c>
      <c r="G335" s="3" t="s">
        <v>352</v>
      </c>
      <c r="H335" s="5">
        <v>220</v>
      </c>
      <c r="I335" t="s">
        <v>140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184</v>
      </c>
      <c r="G336" s="3" t="s">
        <v>180</v>
      </c>
      <c r="H336" s="5">
        <v>580</v>
      </c>
      <c r="I336" t="s">
        <v>351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638</v>
      </c>
      <c r="G337" s="3" t="s">
        <v>89</v>
      </c>
      <c r="H337" s="5">
        <v>140</v>
      </c>
      <c r="I337" t="s">
        <v>140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328</v>
      </c>
      <c r="G338" s="3" t="s">
        <v>135</v>
      </c>
      <c r="H338" s="5">
        <v>150</v>
      </c>
      <c r="I338" t="s">
        <v>351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644</v>
      </c>
      <c r="C339" s="10">
        <v>47.05</v>
      </c>
      <c r="E339" s="4">
        <v>45034</v>
      </c>
      <c r="F339" s="3" t="s">
        <v>328</v>
      </c>
      <c r="G339" s="3" t="s">
        <v>89</v>
      </c>
      <c r="H339" s="5">
        <v>140</v>
      </c>
      <c r="I339" t="s">
        <v>351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668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3" t="s">
        <v>29</v>
      </c>
      <c r="AD368" s="233"/>
      <c r="AE368" s="233"/>
    </row>
    <row r="369" spans="2:41" x14ac:dyDescent="0.25">
      <c r="V369" s="17"/>
      <c r="X369" s="239"/>
      <c r="AC369" s="233"/>
      <c r="AD369" s="233"/>
      <c r="AE369" s="233"/>
    </row>
    <row r="370" spans="2:41" ht="23.25" x14ac:dyDescent="0.35">
      <c r="B370" s="22" t="s">
        <v>64</v>
      </c>
      <c r="V370" s="17"/>
      <c r="X370" s="239"/>
      <c r="AC370" s="233"/>
      <c r="AD370" s="233"/>
      <c r="AE370" s="233"/>
    </row>
    <row r="371" spans="2:41" ht="23.25" x14ac:dyDescent="0.35">
      <c r="B371" s="23" t="s">
        <v>125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7" t="s">
        <v>283</v>
      </c>
      <c r="AB371" s="227"/>
      <c r="AC371" s="227"/>
      <c r="AD371" s="227"/>
    </row>
    <row r="372" spans="2:41" ht="23.25" x14ac:dyDescent="0.35">
      <c r="B372" s="1" t="s">
        <v>0</v>
      </c>
      <c r="C372" s="19">
        <f>H388</f>
        <v>590</v>
      </c>
      <c r="E372" s="227" t="s">
        <v>283</v>
      </c>
      <c r="F372" s="227"/>
      <c r="G372" s="227"/>
      <c r="H372" s="2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161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143</v>
      </c>
      <c r="AC373" s="3" t="s">
        <v>89</v>
      </c>
      <c r="AD373" s="5">
        <v>170</v>
      </c>
      <c r="AE373" s="3" t="s">
        <v>140</v>
      </c>
      <c r="AJ373" s="25">
        <v>45050</v>
      </c>
      <c r="AK373" s="3" t="s">
        <v>486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681</v>
      </c>
      <c r="G374" s="3" t="s">
        <v>682</v>
      </c>
      <c r="H374" s="5">
        <v>135</v>
      </c>
      <c r="I374" t="s">
        <v>140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143</v>
      </c>
      <c r="AC374" s="3" t="s">
        <v>149</v>
      </c>
      <c r="AD374" s="5">
        <v>380</v>
      </c>
      <c r="AE374" s="3" t="s">
        <v>130</v>
      </c>
      <c r="AJ374" s="25">
        <v>45056</v>
      </c>
      <c r="AK374" s="3" t="s">
        <v>727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681</v>
      </c>
      <c r="G375" s="3" t="s">
        <v>682</v>
      </c>
      <c r="H375" s="5">
        <v>90</v>
      </c>
      <c r="I375" t="s">
        <v>351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143</v>
      </c>
      <c r="AC375" s="3" t="s">
        <v>89</v>
      </c>
      <c r="AD375" s="5">
        <v>170</v>
      </c>
      <c r="AE375" s="3" t="s">
        <v>351</v>
      </c>
      <c r="AJ375" s="25">
        <v>45056</v>
      </c>
      <c r="AK375" s="3" t="s">
        <v>740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683</v>
      </c>
      <c r="G376" s="3" t="s">
        <v>89</v>
      </c>
      <c r="H376" s="5">
        <v>230</v>
      </c>
      <c r="I376" t="s">
        <v>130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143</v>
      </c>
      <c r="AC376" s="3" t="s">
        <v>137</v>
      </c>
      <c r="AD376" s="5">
        <v>190</v>
      </c>
      <c r="AE376" s="3" t="s">
        <v>351</v>
      </c>
      <c r="AJ376" s="25">
        <v>45056</v>
      </c>
      <c r="AK376" s="3" t="s">
        <v>741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684</v>
      </c>
      <c r="G377" s="3" t="s">
        <v>89</v>
      </c>
      <c r="H377" s="5">
        <v>135</v>
      </c>
      <c r="I377" t="s">
        <v>130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700</v>
      </c>
      <c r="AC377" s="3" t="s">
        <v>96</v>
      </c>
      <c r="AD377" s="5">
        <v>110</v>
      </c>
      <c r="AE377" s="3" t="s">
        <v>130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702</v>
      </c>
      <c r="AC378" s="3" t="s">
        <v>703</v>
      </c>
      <c r="AD378" s="5">
        <v>190</v>
      </c>
      <c r="AE378" s="3" t="s">
        <v>351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191</v>
      </c>
      <c r="AC379" s="3" t="s">
        <v>149</v>
      </c>
      <c r="AD379" s="5">
        <v>330</v>
      </c>
      <c r="AE379" s="3" t="s">
        <v>351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728</v>
      </c>
      <c r="AC380" s="3" t="s">
        <v>89</v>
      </c>
      <c r="AD380" s="5">
        <v>120</v>
      </c>
      <c r="AE380" s="3" t="s">
        <v>140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728</v>
      </c>
      <c r="AC381" s="3" t="s">
        <v>89</v>
      </c>
      <c r="AD381" s="5">
        <v>120</v>
      </c>
      <c r="AE381" s="3" t="s">
        <v>140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728</v>
      </c>
      <c r="AC382" s="3" t="s">
        <v>89</v>
      </c>
      <c r="AD382" s="5">
        <v>170</v>
      </c>
      <c r="AE382" s="3" t="s">
        <v>140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737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713</v>
      </c>
      <c r="Y386" s="10">
        <v>18.02</v>
      </c>
      <c r="AA386" s="4"/>
      <c r="AB386" s="3"/>
      <c r="AC386" s="3"/>
      <c r="AD386" s="5"/>
      <c r="AE386" s="3"/>
      <c r="AH386" s="65" t="s">
        <v>443</v>
      </c>
      <c r="AI386" s="100">
        <v>24363</v>
      </c>
      <c r="AJ386" s="67" t="s">
        <v>648</v>
      </c>
      <c r="AK386" s="68">
        <v>45035</v>
      </c>
      <c r="AL386" s="65">
        <v>1724600125</v>
      </c>
      <c r="AM386" s="65" t="s">
        <v>62</v>
      </c>
      <c r="AN386" s="107" t="s">
        <v>449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443</v>
      </c>
      <c r="AI387" s="99">
        <v>24591</v>
      </c>
      <c r="AJ387" s="62" t="s">
        <v>648</v>
      </c>
      <c r="AK387" s="63">
        <v>45042</v>
      </c>
      <c r="AL387" s="60">
        <v>1753640125</v>
      </c>
      <c r="AM387" s="60" t="s">
        <v>723</v>
      </c>
      <c r="AN387" s="106" t="s">
        <v>449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443</v>
      </c>
      <c r="AI388" s="100">
        <v>24362</v>
      </c>
      <c r="AJ388" s="67" t="s">
        <v>724</v>
      </c>
      <c r="AK388" s="68">
        <v>45035</v>
      </c>
      <c r="AL388" s="65">
        <v>1724600125</v>
      </c>
      <c r="AM388" s="65" t="s">
        <v>62</v>
      </c>
      <c r="AN388" s="107" t="s">
        <v>449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443</v>
      </c>
      <c r="AI389" s="99">
        <v>24593</v>
      </c>
      <c r="AJ389" s="62" t="s">
        <v>724</v>
      </c>
      <c r="AK389" s="63">
        <v>45042</v>
      </c>
      <c r="AL389" s="60">
        <v>1724600125</v>
      </c>
      <c r="AM389" s="60" t="s">
        <v>62</v>
      </c>
      <c r="AN389" s="106" t="s">
        <v>449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443</v>
      </c>
      <c r="AI390" s="100">
        <v>24371</v>
      </c>
      <c r="AJ390" s="67" t="s">
        <v>664</v>
      </c>
      <c r="AK390" s="68">
        <v>45035</v>
      </c>
      <c r="AL390" s="65">
        <v>924011786</v>
      </c>
      <c r="AM390" s="65" t="s">
        <v>725</v>
      </c>
      <c r="AN390" s="107" t="s">
        <v>449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443</v>
      </c>
      <c r="AI391" s="99">
        <v>24524</v>
      </c>
      <c r="AJ391" s="62" t="s">
        <v>664</v>
      </c>
      <c r="AK391" s="63">
        <v>45040</v>
      </c>
      <c r="AL391" s="60">
        <v>924011786</v>
      </c>
      <c r="AM391" s="60" t="s">
        <v>725</v>
      </c>
      <c r="AN391" s="106" t="s">
        <v>449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443</v>
      </c>
      <c r="AI392" s="100">
        <v>24597</v>
      </c>
      <c r="AJ392" s="67" t="s">
        <v>664</v>
      </c>
      <c r="AK392" s="68">
        <v>45042</v>
      </c>
      <c r="AL392" s="65">
        <v>924011786</v>
      </c>
      <c r="AM392" s="65" t="s">
        <v>726</v>
      </c>
      <c r="AN392" s="107" t="s">
        <v>449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443</v>
      </c>
      <c r="AI393" s="99">
        <v>24598</v>
      </c>
      <c r="AJ393" s="62" t="s">
        <v>664</v>
      </c>
      <c r="AK393" s="63">
        <v>45042</v>
      </c>
      <c r="AL393" s="60">
        <v>924011786</v>
      </c>
      <c r="AM393" s="60" t="s">
        <v>726</v>
      </c>
      <c r="AN393" s="106" t="s">
        <v>449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6" t="s">
        <v>31</v>
      </c>
      <c r="AB405" s="226"/>
      <c r="AC405" s="226"/>
    </row>
    <row r="406" spans="1:43" ht="15" customHeight="1" x14ac:dyDescent="0.4">
      <c r="H406" s="75"/>
      <c r="I406" s="75"/>
      <c r="J406" s="75"/>
      <c r="V406" s="17"/>
      <c r="AA406" s="226"/>
      <c r="AB406" s="226"/>
      <c r="AC406" s="2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150</v>
      </c>
      <c r="C410" s="20">
        <f>IF(X371="PAGADO",0,Y376)</f>
        <v>-22.400000000000091</v>
      </c>
      <c r="E410" s="227" t="s">
        <v>62</v>
      </c>
      <c r="F410" s="227"/>
      <c r="G410" s="227"/>
      <c r="H410" s="227"/>
      <c r="V410" s="17"/>
      <c r="X410" s="23" t="s">
        <v>82</v>
      </c>
      <c r="Y410" s="20">
        <f>IF(B410="PAGADO",0,C415)</f>
        <v>0</v>
      </c>
      <c r="AA410" s="227" t="s">
        <v>136</v>
      </c>
      <c r="AB410" s="227"/>
      <c r="AC410" s="227"/>
      <c r="AD410" s="22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132</v>
      </c>
      <c r="G412" s="3" t="s">
        <v>149</v>
      </c>
      <c r="H412" s="5">
        <v>380</v>
      </c>
      <c r="I412" t="s">
        <v>130</v>
      </c>
      <c r="N412" s="25">
        <v>45062</v>
      </c>
      <c r="O412" s="3" t="s">
        <v>486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132</v>
      </c>
      <c r="AC412" s="3" t="s">
        <v>820</v>
      </c>
      <c r="AD412" s="5">
        <v>170</v>
      </c>
      <c r="AE412" t="s">
        <v>130</v>
      </c>
      <c r="AJ412" s="25">
        <v>45069</v>
      </c>
      <c r="AK412" s="3" t="s">
        <v>832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132</v>
      </c>
      <c r="G413" s="3" t="s">
        <v>89</v>
      </c>
      <c r="H413" s="5">
        <v>170</v>
      </c>
      <c r="I413" t="s">
        <v>351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132</v>
      </c>
      <c r="AC413" s="3" t="s">
        <v>137</v>
      </c>
      <c r="AD413" s="5">
        <v>190</v>
      </c>
      <c r="AE413" t="s">
        <v>351</v>
      </c>
      <c r="AJ413" s="25">
        <v>45070</v>
      </c>
      <c r="AK413" s="3" t="s">
        <v>677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132</v>
      </c>
      <c r="G414" s="3" t="s">
        <v>137</v>
      </c>
      <c r="H414" s="5">
        <v>190</v>
      </c>
      <c r="I414" t="s">
        <v>140</v>
      </c>
      <c r="N414" s="25">
        <v>45063</v>
      </c>
      <c r="O414" s="3" t="s">
        <v>775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132</v>
      </c>
      <c r="AC414" s="3" t="s">
        <v>137</v>
      </c>
      <c r="AD414" s="5">
        <v>190</v>
      </c>
      <c r="AE414" t="s">
        <v>140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132</v>
      </c>
      <c r="G415" s="3" t="s">
        <v>149</v>
      </c>
      <c r="H415" s="5">
        <v>380</v>
      </c>
      <c r="I415" t="s">
        <v>351</v>
      </c>
      <c r="N415" s="25">
        <v>45063</v>
      </c>
      <c r="O415" s="3" t="s">
        <v>776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132</v>
      </c>
      <c r="AC415" s="3" t="s">
        <v>89</v>
      </c>
      <c r="AD415" s="5">
        <v>170</v>
      </c>
      <c r="AE415" t="s">
        <v>140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132</v>
      </c>
      <c r="G416" s="3" t="s">
        <v>146</v>
      </c>
      <c r="H416" s="5">
        <v>190</v>
      </c>
      <c r="I416" t="s">
        <v>140</v>
      </c>
      <c r="N416" s="25">
        <v>45063</v>
      </c>
      <c r="O416" s="3" t="s">
        <v>777</v>
      </c>
      <c r="P416" s="3"/>
      <c r="Q416" s="3"/>
      <c r="R416" s="18">
        <v>78.400000000000006</v>
      </c>
      <c r="S416" s="3"/>
      <c r="V416" s="17"/>
      <c r="X416" s="229" t="str">
        <f>IF(Y415&lt;0,"NO PAGAR","COBRAR'")</f>
        <v>COBRAR'</v>
      </c>
      <c r="Y416" s="229"/>
      <c r="AA416" s="4">
        <v>45035</v>
      </c>
      <c r="AB416" s="3" t="s">
        <v>184</v>
      </c>
      <c r="AC416" s="3" t="s">
        <v>180</v>
      </c>
      <c r="AD416" s="5">
        <v>580</v>
      </c>
      <c r="AE416" t="s">
        <v>351</v>
      </c>
      <c r="AJ416" s="3"/>
      <c r="AK416" s="3"/>
      <c r="AL416" s="3"/>
      <c r="AM416" s="3"/>
      <c r="AN416" s="18"/>
      <c r="AO416" s="3"/>
    </row>
    <row r="417" spans="2:41" ht="23.25" x14ac:dyDescent="0.35">
      <c r="B417" s="229" t="str">
        <f>IF(C415&lt;0,"NO PAGAR","COBRAR'")</f>
        <v>COBRAR'</v>
      </c>
      <c r="C417" s="229"/>
      <c r="E417" s="4">
        <v>45014</v>
      </c>
      <c r="F417" s="3" t="s">
        <v>132</v>
      </c>
      <c r="G417" s="3" t="s">
        <v>135</v>
      </c>
      <c r="H417" s="5">
        <v>170</v>
      </c>
      <c r="I417" t="s">
        <v>140</v>
      </c>
      <c r="N417" s="3"/>
      <c r="O417" s="3" t="s">
        <v>782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184</v>
      </c>
      <c r="AC417" s="3" t="s">
        <v>180</v>
      </c>
      <c r="AD417" s="5">
        <v>580</v>
      </c>
      <c r="AE417" t="s">
        <v>351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132</v>
      </c>
      <c r="G418" s="3" t="s">
        <v>89</v>
      </c>
      <c r="H418" s="5">
        <v>170</v>
      </c>
      <c r="I418" t="s">
        <v>140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132</v>
      </c>
      <c r="G419" s="3" t="s">
        <v>149</v>
      </c>
      <c r="H419" s="5">
        <v>380</v>
      </c>
      <c r="I419" t="s">
        <v>130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304</v>
      </c>
      <c r="G420" s="3" t="s">
        <v>306</v>
      </c>
      <c r="H420" s="5">
        <v>315</v>
      </c>
      <c r="I420" t="s">
        <v>351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304</v>
      </c>
      <c r="G421" s="3" t="s">
        <v>104</v>
      </c>
      <c r="H421" s="5">
        <v>285</v>
      </c>
      <c r="I421" t="s">
        <v>351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304</v>
      </c>
      <c r="G422" s="3" t="s">
        <v>104</v>
      </c>
      <c r="H422" s="5">
        <v>285</v>
      </c>
      <c r="I422" t="s">
        <v>351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259</v>
      </c>
      <c r="G423" s="3" t="s">
        <v>306</v>
      </c>
      <c r="H423" s="5">
        <v>560</v>
      </c>
      <c r="I423" t="s">
        <v>130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763</v>
      </c>
      <c r="G424" s="3" t="s">
        <v>764</v>
      </c>
      <c r="H424" s="5">
        <v>360</v>
      </c>
      <c r="I424" t="s">
        <v>765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812</v>
      </c>
      <c r="AK424" s="120" t="s">
        <v>664</v>
      </c>
      <c r="AL424" s="120" t="s">
        <v>449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466</v>
      </c>
      <c r="G425" s="3" t="s">
        <v>786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801</v>
      </c>
      <c r="AK425" s="120" t="s">
        <v>648</v>
      </c>
      <c r="AL425" s="120" t="s">
        <v>449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172</v>
      </c>
      <c r="G426" s="3" t="s">
        <v>89</v>
      </c>
      <c r="H426" s="5">
        <v>210</v>
      </c>
      <c r="I426" t="s">
        <v>130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803</v>
      </c>
      <c r="AK426" s="120" t="s">
        <v>724</v>
      </c>
      <c r="AL426" s="120" t="s">
        <v>449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787</v>
      </c>
      <c r="G427" s="3" t="s">
        <v>137</v>
      </c>
      <c r="H427" s="5">
        <v>140</v>
      </c>
      <c r="I427" t="s">
        <v>130</v>
      </c>
      <c r="N427" s="3"/>
      <c r="O427" s="3"/>
      <c r="P427" s="3"/>
      <c r="Q427" s="3"/>
      <c r="R427" s="18"/>
      <c r="S427" s="3"/>
      <c r="V427" s="17"/>
      <c r="X427" s="11" t="s">
        <v>813</v>
      </c>
      <c r="Y427" s="10">
        <v>1078.26</v>
      </c>
      <c r="AA427" s="13"/>
      <c r="AB427" s="13"/>
      <c r="AC427" s="13"/>
      <c r="AJ427" s="120" t="s">
        <v>803</v>
      </c>
      <c r="AK427" s="120" t="s">
        <v>664</v>
      </c>
      <c r="AL427" s="120" t="s">
        <v>449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809</v>
      </c>
      <c r="AK428" s="120" t="s">
        <v>664</v>
      </c>
      <c r="AL428" s="120" t="s">
        <v>449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804</v>
      </c>
      <c r="AK429" s="120" t="s">
        <v>664</v>
      </c>
      <c r="AL429" s="120" t="s">
        <v>449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807</v>
      </c>
      <c r="AK430" s="120" t="s">
        <v>648</v>
      </c>
      <c r="AL430" s="120" t="s">
        <v>449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804</v>
      </c>
      <c r="AK431" s="120" t="s">
        <v>724</v>
      </c>
      <c r="AL431" s="120" t="s">
        <v>449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7" t="s">
        <v>283</v>
      </c>
      <c r="F447" s="227"/>
      <c r="G447" s="227"/>
      <c r="H447" s="227"/>
      <c r="V447" s="17"/>
      <c r="X447" s="23" t="s">
        <v>32</v>
      </c>
      <c r="Y447" s="20">
        <f>IF(B447="PAGADO",0,C452)</f>
        <v>221.34</v>
      </c>
      <c r="AA447" s="227" t="s">
        <v>234</v>
      </c>
      <c r="AB447" s="227"/>
      <c r="AC447" s="227"/>
      <c r="AD447" s="227"/>
      <c r="AJ447" s="25">
        <v>45084</v>
      </c>
      <c r="AK447" s="3" t="s">
        <v>741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862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845</v>
      </c>
      <c r="G449" s="3" t="s">
        <v>171</v>
      </c>
      <c r="H449" s="5">
        <v>280</v>
      </c>
      <c r="I449" t="s">
        <v>130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855</v>
      </c>
      <c r="AC449" s="3" t="s">
        <v>219</v>
      </c>
      <c r="AD449" s="5">
        <v>370</v>
      </c>
      <c r="AE449" t="s">
        <v>130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255</v>
      </c>
      <c r="G450" s="3" t="s">
        <v>89</v>
      </c>
      <c r="H450" s="5">
        <v>120</v>
      </c>
      <c r="I450" t="s">
        <v>269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858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840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887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866</v>
      </c>
      <c r="AK464" s="129" t="s">
        <v>867</v>
      </c>
      <c r="AL464" s="129" t="s">
        <v>868</v>
      </c>
      <c r="AM464" s="129" t="s">
        <v>869</v>
      </c>
      <c r="AN464" s="129" t="s">
        <v>870</v>
      </c>
      <c r="AO464" s="129" t="s">
        <v>871</v>
      </c>
      <c r="AP464" s="129" t="s">
        <v>872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664</v>
      </c>
      <c r="AK465" s="126">
        <v>45063.76393519</v>
      </c>
      <c r="AL465" s="125" t="s">
        <v>449</v>
      </c>
      <c r="AM465" s="127">
        <v>45.713999999999999</v>
      </c>
      <c r="AN465" s="127">
        <v>80</v>
      </c>
      <c r="AO465" s="127">
        <v>12345</v>
      </c>
      <c r="AP465" s="128" t="s">
        <v>726</v>
      </c>
    </row>
    <row r="466" spans="1:43" x14ac:dyDescent="0.25">
      <c r="B466" s="11"/>
      <c r="C466" s="10"/>
      <c r="V466" s="17"/>
      <c r="X466" s="11"/>
      <c r="Y466" s="10"/>
      <c r="AJ466" s="125" t="s">
        <v>664</v>
      </c>
      <c r="AK466" s="126">
        <v>45069.814444440002</v>
      </c>
      <c r="AL466" s="125" t="s">
        <v>449</v>
      </c>
      <c r="AM466" s="127">
        <v>74.284000000000006</v>
      </c>
      <c r="AN466" s="127">
        <v>130</v>
      </c>
      <c r="AO466" s="127">
        <v>9999</v>
      </c>
      <c r="AP466" s="128" t="s">
        <v>726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664</v>
      </c>
      <c r="AK467" s="126">
        <v>45072.803958329998</v>
      </c>
      <c r="AL467" s="125" t="s">
        <v>449</v>
      </c>
      <c r="AM467" s="127">
        <v>57.145000000000003</v>
      </c>
      <c r="AN467" s="127">
        <v>100</v>
      </c>
      <c r="AO467" s="127">
        <v>0</v>
      </c>
      <c r="AP467" s="128" t="s">
        <v>726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664</v>
      </c>
      <c r="AK468" s="126">
        <v>45077.508032409998</v>
      </c>
      <c r="AL468" s="125" t="s">
        <v>449</v>
      </c>
      <c r="AM468" s="127">
        <v>57.143000000000001</v>
      </c>
      <c r="AN468" s="127">
        <v>100</v>
      </c>
      <c r="AO468" s="127">
        <v>6565</v>
      </c>
      <c r="AP468" s="128" t="s">
        <v>725</v>
      </c>
    </row>
    <row r="469" spans="1:43" x14ac:dyDescent="0.25">
      <c r="E469" s="1" t="s">
        <v>19</v>
      </c>
      <c r="V469" s="17"/>
      <c r="AA469" s="1" t="s">
        <v>19</v>
      </c>
      <c r="AJ469" s="125" t="s">
        <v>648</v>
      </c>
      <c r="AK469" s="126">
        <v>45064.906631940001</v>
      </c>
      <c r="AL469" s="125" t="s">
        <v>449</v>
      </c>
      <c r="AM469" s="127">
        <v>40</v>
      </c>
      <c r="AN469" s="127">
        <v>70</v>
      </c>
      <c r="AO469" s="127">
        <v>999</v>
      </c>
      <c r="AP469" s="128" t="s">
        <v>882</v>
      </c>
    </row>
    <row r="470" spans="1:43" x14ac:dyDescent="0.25">
      <c r="V470" s="17"/>
      <c r="AJ470" s="125" t="s">
        <v>724</v>
      </c>
      <c r="AK470" s="126">
        <v>45070.353136569996</v>
      </c>
      <c r="AL470" s="125" t="s">
        <v>449</v>
      </c>
      <c r="AM470" s="127">
        <v>102.861</v>
      </c>
      <c r="AN470" s="127">
        <v>180.01</v>
      </c>
      <c r="AO470" s="127">
        <v>5555</v>
      </c>
      <c r="AP470" s="128" t="s">
        <v>883</v>
      </c>
    </row>
    <row r="471" spans="1:43" x14ac:dyDescent="0.25">
      <c r="V471" s="17"/>
      <c r="AJ471" s="125" t="s">
        <v>724</v>
      </c>
      <c r="AK471" s="126">
        <v>45072.675520830002</v>
      </c>
      <c r="AL471" s="125" t="s">
        <v>449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648</v>
      </c>
      <c r="AK472" s="126">
        <v>45075.512268519997</v>
      </c>
      <c r="AL472" s="125" t="s">
        <v>449</v>
      </c>
      <c r="AM472" s="127">
        <v>57.142000000000003</v>
      </c>
      <c r="AN472" s="127">
        <v>100</v>
      </c>
      <c r="AO472" s="127">
        <v>5555</v>
      </c>
      <c r="AP472" s="128" t="s">
        <v>884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6" t="s">
        <v>31</v>
      </c>
      <c r="AB480" s="226"/>
      <c r="AC480" s="226"/>
    </row>
    <row r="481" spans="2:41" ht="15" customHeight="1" x14ac:dyDescent="0.4">
      <c r="H481" s="75"/>
      <c r="I481" s="75"/>
      <c r="J481" s="75"/>
      <c r="V481" s="17"/>
      <c r="AA481" s="226"/>
      <c r="AB481" s="226"/>
      <c r="AC481" s="22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7" t="s">
        <v>62</v>
      </c>
      <c r="F483" s="227"/>
      <c r="G483" s="227"/>
      <c r="H483" s="227"/>
      <c r="V483" s="17"/>
      <c r="X483" s="23" t="s">
        <v>32</v>
      </c>
      <c r="Y483" s="20">
        <f>IF(B1235="PAGADO",0,C488)</f>
        <v>-88.629999999999654</v>
      </c>
      <c r="AA483" s="227" t="s">
        <v>234</v>
      </c>
      <c r="AB483" s="227"/>
      <c r="AC483" s="227"/>
      <c r="AD483" s="22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184</v>
      </c>
      <c r="G485" s="3" t="s">
        <v>893</v>
      </c>
      <c r="H485" s="5">
        <v>580</v>
      </c>
      <c r="I485" t="s">
        <v>351</v>
      </c>
      <c r="N485" s="25">
        <v>45086</v>
      </c>
      <c r="O485" s="3" t="s">
        <v>891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945</v>
      </c>
      <c r="AC485" s="3" t="s">
        <v>946</v>
      </c>
      <c r="AD485" s="5">
        <v>160</v>
      </c>
      <c r="AE485" t="s">
        <v>130</v>
      </c>
      <c r="AJ485" s="25">
        <v>45098</v>
      </c>
      <c r="AK485" s="3" t="s">
        <v>289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899</v>
      </c>
      <c r="G486" s="3"/>
      <c r="H486" s="5">
        <v>75</v>
      </c>
      <c r="N486" s="25">
        <v>45089</v>
      </c>
      <c r="O486" s="3" t="s">
        <v>904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218</v>
      </c>
      <c r="AC486" s="3" t="s">
        <v>959</v>
      </c>
      <c r="AD486" s="5">
        <v>110</v>
      </c>
      <c r="AE486" t="s">
        <v>351</v>
      </c>
      <c r="AJ486" s="25">
        <v>45106</v>
      </c>
      <c r="AK486" s="3" t="s">
        <v>289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908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143</v>
      </c>
      <c r="AC487" s="3" t="s">
        <v>135</v>
      </c>
      <c r="AD487" s="5">
        <v>170</v>
      </c>
      <c r="AE487" t="s">
        <v>140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913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968</v>
      </c>
      <c r="AB488" s="3" t="s">
        <v>143</v>
      </c>
      <c r="AC488" s="3" t="s">
        <v>135</v>
      </c>
      <c r="AD488" s="5">
        <v>170</v>
      </c>
      <c r="AE488" t="s">
        <v>140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132</v>
      </c>
      <c r="G489" s="3" t="s">
        <v>89</v>
      </c>
      <c r="H489" s="5">
        <v>170</v>
      </c>
      <c r="I489" t="s">
        <v>140</v>
      </c>
      <c r="N489" s="25">
        <v>45091</v>
      </c>
      <c r="O489" s="3" t="s">
        <v>406</v>
      </c>
      <c r="P489" s="3"/>
      <c r="Q489" s="3"/>
      <c r="R489" s="18">
        <v>3000</v>
      </c>
      <c r="S489" s="3"/>
      <c r="V489" s="17"/>
      <c r="X489" s="229" t="str">
        <f>IF(Y488&lt;0,"NO PAGAR","COBRAR'")</f>
        <v>NO PAGAR</v>
      </c>
      <c r="Y489" s="229"/>
      <c r="AA489" s="4">
        <v>45042</v>
      </c>
      <c r="AB489" s="3" t="s">
        <v>143</v>
      </c>
      <c r="AC489" s="3" t="s">
        <v>135</v>
      </c>
      <c r="AD489" s="5">
        <v>170</v>
      </c>
      <c r="AE489" t="s">
        <v>140</v>
      </c>
      <c r="AJ489" s="3"/>
      <c r="AK489" s="3"/>
      <c r="AL489" s="3"/>
      <c r="AM489" s="3"/>
      <c r="AN489" s="18"/>
      <c r="AO489" s="3"/>
    </row>
    <row r="490" spans="2:41" ht="23.25" x14ac:dyDescent="0.35">
      <c r="B490" s="229" t="str">
        <f>IF(C488&lt;0,"NO PAGAR","COBRAR'")</f>
        <v>NO PAGAR</v>
      </c>
      <c r="C490" s="229"/>
      <c r="E490" s="4">
        <v>45001</v>
      </c>
      <c r="F490" s="3" t="s">
        <v>132</v>
      </c>
      <c r="G490" s="3" t="s">
        <v>89</v>
      </c>
      <c r="H490" s="5">
        <v>170</v>
      </c>
      <c r="I490" t="s">
        <v>140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143</v>
      </c>
      <c r="AC490" s="3" t="s">
        <v>135</v>
      </c>
      <c r="AD490" s="5">
        <v>170</v>
      </c>
      <c r="AE490" t="s">
        <v>140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132</v>
      </c>
      <c r="G491" s="3" t="s">
        <v>146</v>
      </c>
      <c r="H491" s="5">
        <v>190</v>
      </c>
      <c r="I491" t="s">
        <v>351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143</v>
      </c>
      <c r="AC491" s="3" t="s">
        <v>86</v>
      </c>
      <c r="AD491" s="5">
        <v>170</v>
      </c>
      <c r="AE491" t="s">
        <v>351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132</v>
      </c>
      <c r="G492" s="3" t="s">
        <v>135</v>
      </c>
      <c r="H492" s="5">
        <v>170</v>
      </c>
      <c r="I492" t="s">
        <v>140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191</v>
      </c>
      <c r="AC492" s="3" t="s">
        <v>946</v>
      </c>
      <c r="AD492" s="5">
        <v>200</v>
      </c>
      <c r="AE492" t="s">
        <v>351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132</v>
      </c>
      <c r="G493" s="3" t="s">
        <v>89</v>
      </c>
      <c r="H493" s="5">
        <v>170</v>
      </c>
      <c r="I493" t="s">
        <v>140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191</v>
      </c>
      <c r="AC493" s="3" t="s">
        <v>946</v>
      </c>
      <c r="AD493" s="5">
        <v>200</v>
      </c>
      <c r="AE493" t="s">
        <v>140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263</v>
      </c>
      <c r="G494" s="3" t="s">
        <v>570</v>
      </c>
      <c r="H494" s="5">
        <v>160</v>
      </c>
      <c r="I494" t="s">
        <v>140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191</v>
      </c>
      <c r="AC494" s="3" t="s">
        <v>893</v>
      </c>
      <c r="AD494" s="5">
        <v>580</v>
      </c>
      <c r="AE494" t="s">
        <v>351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304</v>
      </c>
      <c r="G495" s="3" t="s">
        <v>475</v>
      </c>
      <c r="H495" s="5">
        <v>330</v>
      </c>
      <c r="I495" t="s">
        <v>351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191</v>
      </c>
      <c r="AC495" s="3" t="s">
        <v>135</v>
      </c>
      <c r="AD495" s="5">
        <v>180</v>
      </c>
      <c r="AE495" t="s">
        <v>140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304</v>
      </c>
      <c r="G496" s="3" t="s">
        <v>104</v>
      </c>
      <c r="H496" s="5">
        <v>285</v>
      </c>
      <c r="I496" t="s">
        <v>351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191</v>
      </c>
      <c r="AC496" s="3" t="s">
        <v>135</v>
      </c>
      <c r="AD496" s="5">
        <v>180</v>
      </c>
      <c r="AE496" t="s">
        <v>140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923</v>
      </c>
      <c r="G497" s="3" t="s">
        <v>104</v>
      </c>
      <c r="H497" s="5">
        <v>325</v>
      </c>
      <c r="I497" t="s">
        <v>351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191</v>
      </c>
      <c r="AC497" s="3" t="s">
        <v>86</v>
      </c>
      <c r="AD497" s="5">
        <v>170</v>
      </c>
      <c r="AE497" t="s">
        <v>351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304</v>
      </c>
      <c r="G498" s="3" t="s">
        <v>306</v>
      </c>
      <c r="H498" s="5">
        <v>315</v>
      </c>
      <c r="I498" t="s">
        <v>351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191</v>
      </c>
      <c r="AC498" s="3" t="s">
        <v>86</v>
      </c>
      <c r="AD498" s="5">
        <v>170</v>
      </c>
      <c r="AE498" t="s">
        <v>351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900</v>
      </c>
      <c r="C499" s="10">
        <v>18.2</v>
      </c>
      <c r="E499" s="25">
        <v>45074</v>
      </c>
      <c r="F499" s="3" t="s">
        <v>304</v>
      </c>
      <c r="G499" s="3" t="s">
        <v>927</v>
      </c>
      <c r="H499" s="5">
        <v>285</v>
      </c>
      <c r="I499" t="s">
        <v>130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191</v>
      </c>
      <c r="AC499" s="3" t="s">
        <v>135</v>
      </c>
      <c r="AD499" s="5">
        <v>180</v>
      </c>
      <c r="AE499" t="s">
        <v>140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304</v>
      </c>
      <c r="G500" s="148" t="s">
        <v>475</v>
      </c>
      <c r="H500" s="18">
        <v>330</v>
      </c>
      <c r="I500" t="s">
        <v>351</v>
      </c>
      <c r="N500" s="3"/>
      <c r="O500" s="3"/>
      <c r="P500" s="3"/>
      <c r="Q500" s="3"/>
      <c r="R500" s="18"/>
      <c r="S500" s="3"/>
      <c r="V500" s="17"/>
      <c r="X500" s="11" t="s">
        <v>952</v>
      </c>
      <c r="Y500" s="10">
        <v>742.01</v>
      </c>
      <c r="AA500" s="149">
        <v>45084</v>
      </c>
      <c r="AB500" s="148" t="s">
        <v>191</v>
      </c>
      <c r="AC500" s="148" t="s">
        <v>86</v>
      </c>
      <c r="AD500" s="18">
        <v>170</v>
      </c>
      <c r="AE500" t="s">
        <v>140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933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977</v>
      </c>
      <c r="AC501" s="3"/>
      <c r="AD501" s="18">
        <v>69</v>
      </c>
      <c r="AE501" t="s">
        <v>130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218</v>
      </c>
      <c r="AC502" s="3" t="s">
        <v>219</v>
      </c>
      <c r="AD502" s="18">
        <v>110</v>
      </c>
      <c r="AE502" t="s">
        <v>130</v>
      </c>
      <c r="AJ502" s="151">
        <v>20230604</v>
      </c>
      <c r="AK502" s="151" t="s">
        <v>648</v>
      </c>
      <c r="AL502" s="151" t="s">
        <v>948</v>
      </c>
      <c r="AM502" s="151" t="s">
        <v>449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218</v>
      </c>
      <c r="AC503" s="3" t="s">
        <v>219</v>
      </c>
      <c r="AD503" s="18">
        <v>110</v>
      </c>
      <c r="AE503" t="s">
        <v>351</v>
      </c>
      <c r="AJ503" s="151">
        <v>20230608</v>
      </c>
      <c r="AK503" s="151" t="s">
        <v>648</v>
      </c>
      <c r="AL503" s="151" t="s">
        <v>948</v>
      </c>
      <c r="AM503" s="151" t="s">
        <v>449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664</v>
      </c>
      <c r="AL504" s="151" t="s">
        <v>948</v>
      </c>
      <c r="AM504" s="151" t="s">
        <v>449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724</v>
      </c>
      <c r="AL505" s="151" t="s">
        <v>948</v>
      </c>
      <c r="AM505" s="151" t="s">
        <v>449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648</v>
      </c>
      <c r="AL506" s="151" t="s">
        <v>948</v>
      </c>
      <c r="AM506" s="151" t="s">
        <v>449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664</v>
      </c>
      <c r="AL507" s="151" t="s">
        <v>948</v>
      </c>
      <c r="AM507" s="151" t="s">
        <v>449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7" t="s">
        <v>234</v>
      </c>
      <c r="F525" s="227"/>
      <c r="G525" s="227"/>
      <c r="H525" s="227"/>
      <c r="V525" s="17"/>
      <c r="X525" s="23" t="s">
        <v>32</v>
      </c>
      <c r="Y525" s="20">
        <f>IF(B525="PAGADO",0,C530)</f>
        <v>-2189.3999999999996</v>
      </c>
      <c r="AA525" s="227" t="s">
        <v>1025</v>
      </c>
      <c r="AB525" s="227"/>
      <c r="AC525" s="227"/>
      <c r="AD525" s="22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1005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191</v>
      </c>
      <c r="AC527" s="3" t="s">
        <v>89</v>
      </c>
      <c r="AD527" s="5">
        <v>170</v>
      </c>
      <c r="AE527" t="s">
        <v>351</v>
      </c>
      <c r="AJ527" s="25">
        <v>45118</v>
      </c>
      <c r="AK527" s="3" t="s">
        <v>486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1006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191</v>
      </c>
      <c r="AC528" s="3" t="s">
        <v>149</v>
      </c>
      <c r="AD528" s="5">
        <v>330</v>
      </c>
      <c r="AE528" t="s">
        <v>140</v>
      </c>
      <c r="AJ528" s="25">
        <v>45119</v>
      </c>
      <c r="AK528" s="3" t="s">
        <v>234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1019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465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1020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564</v>
      </c>
      <c r="AC530" s="3" t="s">
        <v>89</v>
      </c>
      <c r="AD530" s="5">
        <v>120</v>
      </c>
      <c r="AE530" t="s">
        <v>140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1021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1000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999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664</v>
      </c>
      <c r="P544" s="151" t="s">
        <v>449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664</v>
      </c>
      <c r="P545" s="151" t="s">
        <v>449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664</v>
      </c>
      <c r="P546" s="151" t="s">
        <v>449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664</v>
      </c>
      <c r="P547" s="151" t="s">
        <v>449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648</v>
      </c>
      <c r="P548" s="151" t="s">
        <v>449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648</v>
      </c>
      <c r="P549" s="151" t="s">
        <v>449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724</v>
      </c>
      <c r="P550" s="151" t="s">
        <v>449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648</v>
      </c>
      <c r="P551" s="151" t="s">
        <v>449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6" t="s">
        <v>31</v>
      </c>
      <c r="AB565" s="226"/>
      <c r="AC565" s="22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7" t="s">
        <v>283</v>
      </c>
      <c r="F567" s="227"/>
      <c r="G567" s="227"/>
      <c r="H567" s="227"/>
      <c r="V567" s="17"/>
      <c r="X567" s="23" t="s">
        <v>32</v>
      </c>
      <c r="Y567" s="20">
        <f>IF(B1334="PAGADO",0,C572)</f>
        <v>-1694.4249999999993</v>
      </c>
      <c r="AA567" s="227" t="s">
        <v>283</v>
      </c>
      <c r="AB567" s="227"/>
      <c r="AC567" s="227"/>
      <c r="AD567" s="22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304</v>
      </c>
      <c r="G569" s="3" t="s">
        <v>95</v>
      </c>
      <c r="H569" s="5">
        <v>285</v>
      </c>
      <c r="I569" t="s">
        <v>140</v>
      </c>
      <c r="N569" s="25">
        <v>45124</v>
      </c>
      <c r="O569" s="3" t="s">
        <v>106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191</v>
      </c>
      <c r="AC569" s="3" t="s">
        <v>135</v>
      </c>
      <c r="AD569" s="5">
        <v>180</v>
      </c>
      <c r="AE569" t="s">
        <v>351</v>
      </c>
      <c r="AJ569" s="25">
        <v>45131</v>
      </c>
      <c r="AK569" s="3" t="s">
        <v>1056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304</v>
      </c>
      <c r="G570" s="3" t="s">
        <v>95</v>
      </c>
      <c r="H570" s="5">
        <v>285</v>
      </c>
      <c r="I570" t="s">
        <v>351</v>
      </c>
      <c r="N570" s="25">
        <v>45125</v>
      </c>
      <c r="O570" s="3" t="s">
        <v>106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1069</v>
      </c>
      <c r="AC570" s="3" t="s">
        <v>1070</v>
      </c>
      <c r="AD570" s="5">
        <v>140</v>
      </c>
      <c r="AE570" t="s">
        <v>140</v>
      </c>
      <c r="AJ570" s="25">
        <v>45134</v>
      </c>
      <c r="AK570" s="3" t="s">
        <v>1071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304</v>
      </c>
      <c r="G571" s="3" t="s">
        <v>95</v>
      </c>
      <c r="H571" s="5">
        <v>285</v>
      </c>
      <c r="I571" t="s">
        <v>351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106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304</v>
      </c>
      <c r="G572" s="3" t="s">
        <v>95</v>
      </c>
      <c r="H572" s="5">
        <v>285</v>
      </c>
      <c r="I572" t="s">
        <v>351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132</v>
      </c>
      <c r="G573" s="3" t="s">
        <v>89</v>
      </c>
      <c r="H573" s="5">
        <v>170</v>
      </c>
      <c r="I573" t="s">
        <v>140</v>
      </c>
      <c r="N573" s="3"/>
      <c r="O573" s="3"/>
      <c r="P573" s="3"/>
      <c r="Q573" s="3"/>
      <c r="R573" s="18"/>
      <c r="S573" s="3"/>
      <c r="V573" s="17"/>
      <c r="X573" s="229" t="str">
        <f>IF(Y572&lt;0,"NO PAGAR","COBRAR'")</f>
        <v>NO PAGAR</v>
      </c>
      <c r="Y573" s="22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9" t="str">
        <f>IF(C572&lt;0,"NO PAGAR","COBRAR'")</f>
        <v>NO PAGAR</v>
      </c>
      <c r="C574" s="229"/>
      <c r="E574" s="4">
        <v>45052</v>
      </c>
      <c r="F574" s="3" t="s">
        <v>132</v>
      </c>
      <c r="G574" s="3" t="s">
        <v>135</v>
      </c>
      <c r="H574" s="5">
        <v>170</v>
      </c>
      <c r="I574" t="s">
        <v>140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132</v>
      </c>
      <c r="G575" s="3" t="s">
        <v>89</v>
      </c>
      <c r="H575" s="5">
        <v>170</v>
      </c>
      <c r="I575" t="s">
        <v>140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132</v>
      </c>
      <c r="G576" s="3" t="s">
        <v>89</v>
      </c>
      <c r="H576" s="5">
        <v>170</v>
      </c>
      <c r="I576" t="s">
        <v>140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132</v>
      </c>
      <c r="G577" s="3" t="s">
        <v>89</v>
      </c>
      <c r="H577" s="5">
        <v>170</v>
      </c>
      <c r="I577" t="s">
        <v>140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132</v>
      </c>
      <c r="G578" s="3" t="s">
        <v>137</v>
      </c>
      <c r="H578" s="5">
        <v>190</v>
      </c>
      <c r="I578" t="s">
        <v>351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132</v>
      </c>
      <c r="G579" s="3" t="s">
        <v>137</v>
      </c>
      <c r="H579" s="5">
        <v>190</v>
      </c>
      <c r="I579" t="s">
        <v>140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132</v>
      </c>
      <c r="G580" s="3" t="s">
        <v>89</v>
      </c>
      <c r="H580" s="5">
        <v>170</v>
      </c>
      <c r="I580" t="s">
        <v>351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132</v>
      </c>
      <c r="G581" s="3" t="s">
        <v>89</v>
      </c>
      <c r="H581" s="5">
        <v>170</v>
      </c>
      <c r="I581" t="s">
        <v>140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201</v>
      </c>
      <c r="G582" s="3" t="s">
        <v>631</v>
      </c>
      <c r="H582" s="5">
        <v>160</v>
      </c>
      <c r="I582" t="s">
        <v>351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201</v>
      </c>
      <c r="G583" s="3" t="s">
        <v>631</v>
      </c>
      <c r="H583" s="5">
        <v>160</v>
      </c>
      <c r="I583" t="s">
        <v>130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1048</v>
      </c>
      <c r="C584" s="10">
        <f>T593</f>
        <v>530.02499999999998</v>
      </c>
      <c r="E584" s="149">
        <v>45041</v>
      </c>
      <c r="F584" s="148" t="s">
        <v>201</v>
      </c>
      <c r="G584" s="148" t="s">
        <v>631</v>
      </c>
      <c r="H584" s="168">
        <v>160</v>
      </c>
      <c r="I584" t="s">
        <v>130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1043</v>
      </c>
      <c r="G585" s="3" t="s">
        <v>1044</v>
      </c>
      <c r="H585" s="167">
        <v>140</v>
      </c>
      <c r="I585" t="s">
        <v>351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351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351</v>
      </c>
      <c r="N587" t="s">
        <v>1047</v>
      </c>
      <c r="O587" s="169">
        <v>0.80341435185185184</v>
      </c>
      <c r="P587">
        <v>20230704</v>
      </c>
      <c r="Q587" t="s">
        <v>664</v>
      </c>
      <c r="R587" t="s">
        <v>948</v>
      </c>
      <c r="S587" t="s">
        <v>449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1047</v>
      </c>
      <c r="O588" s="169">
        <v>0.80839120370370365</v>
      </c>
      <c r="P588">
        <v>20230705</v>
      </c>
      <c r="Q588" s="154" t="s">
        <v>724</v>
      </c>
      <c r="R588" t="s">
        <v>948</v>
      </c>
      <c r="S588" t="s">
        <v>449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1047</v>
      </c>
      <c r="O589" s="169">
        <v>0.47710648148148144</v>
      </c>
      <c r="P589">
        <v>20230705</v>
      </c>
      <c r="Q589" s="154" t="s">
        <v>648</v>
      </c>
      <c r="R589" t="s">
        <v>948</v>
      </c>
      <c r="S589" t="s">
        <v>449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1047</v>
      </c>
      <c r="O590" s="169">
        <v>0.88400462962962967</v>
      </c>
      <c r="P590">
        <v>20230707</v>
      </c>
      <c r="Q590" s="154" t="s">
        <v>664</v>
      </c>
      <c r="R590" t="s">
        <v>948</v>
      </c>
      <c r="S590" t="s">
        <v>449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1047</v>
      </c>
      <c r="O591" s="169">
        <v>0.96965277777777781</v>
      </c>
      <c r="P591">
        <v>20230707</v>
      </c>
      <c r="Q591" s="154" t="s">
        <v>724</v>
      </c>
      <c r="R591" t="s">
        <v>948</v>
      </c>
      <c r="S591" t="s">
        <v>449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1047</v>
      </c>
      <c r="O592" s="169">
        <v>0.82321759259259253</v>
      </c>
      <c r="P592">
        <v>20230714</v>
      </c>
      <c r="Q592" t="s">
        <v>648</v>
      </c>
      <c r="R592" t="s">
        <v>948</v>
      </c>
      <c r="S592" t="s">
        <v>449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7" t="s">
        <v>283</v>
      </c>
      <c r="F614" s="227"/>
      <c r="G614" s="227"/>
      <c r="H614" s="227"/>
      <c r="V614" s="17"/>
      <c r="X614" s="23" t="s">
        <v>32</v>
      </c>
      <c r="Y614" s="20">
        <f>IF(B614="PAGADO",0,C619)</f>
        <v>-782.98099999999931</v>
      </c>
      <c r="AA614" s="227" t="s">
        <v>283</v>
      </c>
      <c r="AB614" s="227"/>
      <c r="AC614" s="227"/>
      <c r="AD614" s="22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1074</v>
      </c>
      <c r="G616" s="3" t="s">
        <v>89</v>
      </c>
      <c r="H616" s="5">
        <v>125</v>
      </c>
      <c r="I616" t="s">
        <v>140</v>
      </c>
      <c r="N616" s="25">
        <v>45140</v>
      </c>
      <c r="O616" s="3" t="s">
        <v>1091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1027</v>
      </c>
      <c r="AC616" s="3" t="s">
        <v>89</v>
      </c>
      <c r="AD616" s="5">
        <v>525</v>
      </c>
      <c r="AJ616" s="25">
        <v>45142</v>
      </c>
      <c r="AK616" s="3" t="s">
        <v>106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191</v>
      </c>
      <c r="G617" s="3" t="s">
        <v>135</v>
      </c>
      <c r="H617" s="5">
        <v>180</v>
      </c>
      <c r="I617" t="s">
        <v>140</v>
      </c>
      <c r="N617" s="25">
        <v>45140</v>
      </c>
      <c r="O617" s="3" t="s">
        <v>1102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191</v>
      </c>
      <c r="AC617" s="3" t="s">
        <v>146</v>
      </c>
      <c r="AD617" s="5">
        <v>200</v>
      </c>
      <c r="AJ617" s="25">
        <v>45142</v>
      </c>
      <c r="AK617" s="3" t="s">
        <v>1152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191</v>
      </c>
      <c r="G618" s="3" t="s">
        <v>89</v>
      </c>
      <c r="H618" s="5">
        <v>170</v>
      </c>
      <c r="I618" t="s">
        <v>351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191</v>
      </c>
      <c r="AC618" s="3" t="s">
        <v>135</v>
      </c>
      <c r="AD618" s="5">
        <v>170</v>
      </c>
      <c r="AJ618" s="25">
        <v>45146</v>
      </c>
      <c r="AK618" s="3" t="s">
        <v>602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415</v>
      </c>
      <c r="G619" s="3" t="s">
        <v>94</v>
      </c>
      <c r="H619" s="5">
        <v>180</v>
      </c>
      <c r="I619" t="s">
        <v>351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1159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135</v>
      </c>
      <c r="H620" s="5">
        <v>190</v>
      </c>
      <c r="I620" t="s">
        <v>351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351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143</v>
      </c>
      <c r="G622" s="3" t="s">
        <v>89</v>
      </c>
      <c r="H622" s="5">
        <v>170</v>
      </c>
      <c r="I622" t="s">
        <v>351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143</v>
      </c>
      <c r="G623" s="3" t="s">
        <v>89</v>
      </c>
      <c r="H623" s="5">
        <v>170</v>
      </c>
      <c r="I623" t="s">
        <v>140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143</v>
      </c>
      <c r="G624" s="3" t="s">
        <v>149</v>
      </c>
      <c r="H624" s="5">
        <v>380</v>
      </c>
      <c r="I624" t="s">
        <v>351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1033</v>
      </c>
      <c r="G625" s="3" t="s">
        <v>89</v>
      </c>
      <c r="H625" s="5">
        <v>115</v>
      </c>
      <c r="I625" t="s">
        <v>130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1033</v>
      </c>
      <c r="G626" s="3" t="s">
        <v>89</v>
      </c>
      <c r="H626" s="5">
        <v>120</v>
      </c>
      <c r="I626" t="s">
        <v>140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1033</v>
      </c>
      <c r="G627" s="3" t="s">
        <v>1088</v>
      </c>
      <c r="H627" s="5">
        <v>120</v>
      </c>
      <c r="I627" t="s">
        <v>351</v>
      </c>
      <c r="N627" s="3"/>
      <c r="O627" s="3"/>
      <c r="P627" s="3"/>
      <c r="Q627" s="3"/>
      <c r="R627" s="18"/>
      <c r="S627" s="3"/>
      <c r="V627" s="17"/>
      <c r="X627" s="155" t="s">
        <v>1153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1089</v>
      </c>
      <c r="G628" s="3" t="s">
        <v>251</v>
      </c>
      <c r="H628" s="5">
        <v>120</v>
      </c>
      <c r="I628" t="s">
        <v>140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1167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724</v>
      </c>
      <c r="O633" s="126">
        <v>45126.212858799998</v>
      </c>
      <c r="P633" s="125" t="s">
        <v>449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664</v>
      </c>
      <c r="O634" s="126">
        <v>45126.630833329997</v>
      </c>
      <c r="P634" s="125" t="s">
        <v>449</v>
      </c>
      <c r="Q634" s="127">
        <v>49.536000000000001</v>
      </c>
      <c r="R634" s="127">
        <v>86.69</v>
      </c>
      <c r="S634" s="128" t="s">
        <v>726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648</v>
      </c>
      <c r="O635" s="126">
        <v>45126.716516200002</v>
      </c>
      <c r="P635" s="125" t="s">
        <v>449</v>
      </c>
      <c r="Q635" s="127">
        <v>48.57</v>
      </c>
      <c r="R635" s="127">
        <v>85</v>
      </c>
      <c r="S635" s="128" t="s">
        <v>882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6" t="s">
        <v>31</v>
      </c>
      <c r="AB649" s="226"/>
      <c r="AC649" s="226"/>
    </row>
    <row r="650" spans="1:43" ht="15" customHeight="1" x14ac:dyDescent="0.4">
      <c r="H650" s="75"/>
      <c r="I650" s="75"/>
      <c r="J650" s="75"/>
      <c r="V650" s="17"/>
      <c r="AA650" s="226"/>
      <c r="AB650" s="226"/>
      <c r="AC650" s="22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7" t="s">
        <v>283</v>
      </c>
      <c r="F652" s="227"/>
      <c r="G652" s="227"/>
      <c r="H652" s="227"/>
      <c r="V652" s="17"/>
      <c r="X652" s="23" t="s">
        <v>32</v>
      </c>
      <c r="Y652" s="20">
        <f>IF(B1427="PAGADO",0,C657)</f>
        <v>125.01900000000069</v>
      </c>
      <c r="AA652" s="227" t="s">
        <v>283</v>
      </c>
      <c r="AB652" s="227"/>
      <c r="AC652" s="227"/>
      <c r="AD652" s="22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162</v>
      </c>
      <c r="G654" s="3" t="s">
        <v>163</v>
      </c>
      <c r="H654" s="5">
        <v>170</v>
      </c>
      <c r="I654" t="s">
        <v>269</v>
      </c>
      <c r="N654" s="25">
        <v>45154</v>
      </c>
      <c r="O654" s="3" t="s">
        <v>106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1208</v>
      </c>
      <c r="AC654" s="3" t="s">
        <v>96</v>
      </c>
      <c r="AD654" s="5">
        <v>110</v>
      </c>
      <c r="AE654" t="s">
        <v>130</v>
      </c>
      <c r="AJ654" s="25">
        <v>45156</v>
      </c>
      <c r="AK654" s="3" t="s">
        <v>106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162</v>
      </c>
      <c r="G655" s="3" t="s">
        <v>163</v>
      </c>
      <c r="H655" s="5">
        <v>170</v>
      </c>
      <c r="I655" t="s">
        <v>351</v>
      </c>
      <c r="N655" s="25">
        <v>45156</v>
      </c>
      <c r="O655" s="3" t="s">
        <v>106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1212</v>
      </c>
      <c r="AC655" s="3" t="s">
        <v>1178</v>
      </c>
      <c r="AD655" s="5">
        <v>140</v>
      </c>
      <c r="AE655" t="s">
        <v>140</v>
      </c>
      <c r="AJ655" s="25">
        <v>45161</v>
      </c>
      <c r="AK655" s="3" t="s">
        <v>1220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162</v>
      </c>
      <c r="G656" s="3" t="s">
        <v>164</v>
      </c>
      <c r="H656" s="5">
        <v>380</v>
      </c>
      <c r="I656" t="s">
        <v>351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266</v>
      </c>
      <c r="AC656" s="3" t="s">
        <v>190</v>
      </c>
      <c r="AD656" s="5">
        <v>150</v>
      </c>
      <c r="AE656" t="s">
        <v>351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1181</v>
      </c>
      <c r="G657" s="3" t="s">
        <v>1184</v>
      </c>
      <c r="H657" s="5">
        <v>285</v>
      </c>
      <c r="I657" t="s">
        <v>351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266</v>
      </c>
      <c r="AC657" s="3" t="s">
        <v>190</v>
      </c>
      <c r="AD657" s="5">
        <v>200</v>
      </c>
      <c r="AE657" t="s">
        <v>351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1181</v>
      </c>
      <c r="G658" s="3" t="s">
        <v>1184</v>
      </c>
      <c r="H658" s="5">
        <v>285</v>
      </c>
      <c r="I658" t="s">
        <v>351</v>
      </c>
      <c r="N658" s="3"/>
      <c r="O658" s="3"/>
      <c r="P658" s="3"/>
      <c r="Q658" s="3"/>
      <c r="R658" s="18"/>
      <c r="S658" s="3"/>
      <c r="V658" s="17"/>
      <c r="X658" s="229" t="str">
        <f>IF(Y657&lt;0,"NO PAGAR","COBRAR'")</f>
        <v>NO PAGAR</v>
      </c>
      <c r="Y658" s="229"/>
      <c r="AA658" s="4">
        <v>45097</v>
      </c>
      <c r="AB658" s="3" t="s">
        <v>138</v>
      </c>
      <c r="AC658" s="3" t="s">
        <v>146</v>
      </c>
      <c r="AD658" s="5">
        <v>190</v>
      </c>
      <c r="AE658" t="s">
        <v>140</v>
      </c>
      <c r="AJ658" s="3"/>
      <c r="AK658" s="3"/>
      <c r="AL658" s="3"/>
      <c r="AM658" s="3"/>
      <c r="AN658" s="18"/>
      <c r="AO658" s="3"/>
    </row>
    <row r="659" spans="2:42" ht="23.25" x14ac:dyDescent="0.35">
      <c r="B659" s="229" t="str">
        <f>IF(C657&lt;0,"NO PAGAR","COBRAR'")</f>
        <v>COBRAR'</v>
      </c>
      <c r="C659" s="229"/>
      <c r="E659" s="4">
        <v>45124</v>
      </c>
      <c r="F659" s="3" t="s">
        <v>1181</v>
      </c>
      <c r="G659" s="3" t="s">
        <v>97</v>
      </c>
      <c r="H659" s="5">
        <v>285</v>
      </c>
      <c r="I659" t="s">
        <v>269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138</v>
      </c>
      <c r="AC659" s="3" t="s">
        <v>190</v>
      </c>
      <c r="AD659" s="5">
        <v>170</v>
      </c>
      <c r="AE659" t="s">
        <v>140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1181</v>
      </c>
      <c r="G660" s="3" t="s">
        <v>1184</v>
      </c>
      <c r="H660" s="5">
        <v>285</v>
      </c>
      <c r="I660" t="s">
        <v>269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138</v>
      </c>
      <c r="AC660" s="3" t="s">
        <v>190</v>
      </c>
      <c r="AD660" s="5">
        <v>170</v>
      </c>
      <c r="AE660" t="s">
        <v>140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1181</v>
      </c>
      <c r="G661" s="3" t="s">
        <v>1184</v>
      </c>
      <c r="H661" s="5">
        <v>285</v>
      </c>
      <c r="I661" t="s">
        <v>351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138</v>
      </c>
      <c r="AC661" s="3" t="s">
        <v>147</v>
      </c>
      <c r="AD661" s="5">
        <v>170</v>
      </c>
      <c r="AE661" t="s">
        <v>351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1181</v>
      </c>
      <c r="G662" s="3" t="s">
        <v>97</v>
      </c>
      <c r="H662" s="5">
        <v>285</v>
      </c>
      <c r="I662" t="s">
        <v>351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138</v>
      </c>
      <c r="AC662" s="3" t="s">
        <v>146</v>
      </c>
      <c r="AD662" s="5">
        <v>190</v>
      </c>
      <c r="AE662" t="s">
        <v>351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1181</v>
      </c>
      <c r="G663" s="3" t="s">
        <v>97</v>
      </c>
      <c r="H663" s="5">
        <v>285</v>
      </c>
      <c r="I663" t="s">
        <v>269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1181</v>
      </c>
      <c r="G664" s="3" t="s">
        <v>1185</v>
      </c>
      <c r="H664" s="5">
        <v>330</v>
      </c>
      <c r="I664" t="s">
        <v>351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266</v>
      </c>
      <c r="G665" s="3" t="s">
        <v>190</v>
      </c>
      <c r="H665" s="5">
        <v>200</v>
      </c>
      <c r="I665" t="s">
        <v>351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1196</v>
      </c>
      <c r="G666" s="3" t="s">
        <v>190</v>
      </c>
      <c r="H666" s="5">
        <v>130</v>
      </c>
      <c r="I666" t="s">
        <v>130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1197</v>
      </c>
      <c r="G667" s="3" t="s">
        <v>190</v>
      </c>
      <c r="H667" s="5">
        <v>210</v>
      </c>
      <c r="I667" t="s">
        <v>351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1241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664</v>
      </c>
      <c r="AM671" s="180" t="s">
        <v>449</v>
      </c>
      <c r="AN671" s="180">
        <v>120</v>
      </c>
      <c r="AO671" s="180" t="s">
        <v>1232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724</v>
      </c>
      <c r="AM672" s="180" t="s">
        <v>449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648</v>
      </c>
      <c r="AM673" s="180" t="s">
        <v>449</v>
      </c>
      <c r="AN673" s="180">
        <v>65.64</v>
      </c>
      <c r="AO673" s="180" t="s">
        <v>1231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648</v>
      </c>
      <c r="AM674" s="180" t="s">
        <v>449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648</v>
      </c>
      <c r="AM675" s="180" t="s">
        <v>449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648</v>
      </c>
      <c r="AM676" s="180" t="s">
        <v>449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724</v>
      </c>
      <c r="AM677" s="180" t="s">
        <v>449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664</v>
      </c>
      <c r="AM678" s="180" t="s">
        <v>449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724</v>
      </c>
      <c r="AM679" s="180" t="s">
        <v>449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7" t="s">
        <v>106</v>
      </c>
      <c r="AL689" s="237"/>
      <c r="AM689" s="23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406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7" t="s">
        <v>62</v>
      </c>
      <c r="AB692" s="227"/>
      <c r="AC692" s="227"/>
      <c r="AD692" s="227"/>
      <c r="AE692" s="184"/>
      <c r="AJ692" s="25">
        <v>45181</v>
      </c>
      <c r="AK692" s="3" t="s">
        <v>406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1334</v>
      </c>
      <c r="AC694" s="3" t="s">
        <v>1335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1177</v>
      </c>
      <c r="AC695" s="3" t="s">
        <v>146</v>
      </c>
      <c r="AD695" s="5">
        <v>180</v>
      </c>
      <c r="AE695" t="s">
        <v>140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7" t="s">
        <v>283</v>
      </c>
      <c r="F696" s="227"/>
      <c r="G696" s="227"/>
      <c r="H696" s="22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189</v>
      </c>
      <c r="AC696" s="3" t="s">
        <v>163</v>
      </c>
      <c r="AD696" s="5">
        <v>180</v>
      </c>
      <c r="AE696" t="s">
        <v>140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189</v>
      </c>
      <c r="AC697" s="3" t="s">
        <v>163</v>
      </c>
      <c r="AD697" s="5">
        <v>180</v>
      </c>
      <c r="AE697" t="s">
        <v>351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189</v>
      </c>
      <c r="G698" s="3" t="s">
        <v>164</v>
      </c>
      <c r="H698" s="5">
        <v>330</v>
      </c>
      <c r="I698" t="s">
        <v>140</v>
      </c>
      <c r="N698" s="25">
        <v>45163</v>
      </c>
      <c r="O698" s="3" t="s">
        <v>106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266</v>
      </c>
      <c r="AC698" s="3" t="s">
        <v>164</v>
      </c>
      <c r="AD698" s="5">
        <v>600</v>
      </c>
      <c r="AE698" t="s">
        <v>351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387</v>
      </c>
      <c r="G699" s="3" t="s">
        <v>163</v>
      </c>
      <c r="H699" s="5">
        <v>150</v>
      </c>
      <c r="I699" t="s">
        <v>351</v>
      </c>
      <c r="N699" s="25">
        <v>45166</v>
      </c>
      <c r="O699" s="3" t="s">
        <v>1071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266</v>
      </c>
      <c r="AC699" s="3" t="s">
        <v>190</v>
      </c>
      <c r="AD699" s="5">
        <v>200</v>
      </c>
      <c r="AE699" t="s">
        <v>351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387</v>
      </c>
      <c r="G700" s="3" t="s">
        <v>1266</v>
      </c>
      <c r="H700" s="5">
        <v>300</v>
      </c>
      <c r="I700" t="s">
        <v>351</v>
      </c>
      <c r="N700" s="25">
        <v>45139</v>
      </c>
      <c r="O700" s="3" t="s">
        <v>106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266</v>
      </c>
      <c r="AC700" s="3" t="s">
        <v>1353</v>
      </c>
      <c r="AD700" s="5">
        <v>445</v>
      </c>
      <c r="AE700" t="s">
        <v>351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387</v>
      </c>
      <c r="G701" s="3" t="s">
        <v>190</v>
      </c>
      <c r="H701" s="5">
        <v>200</v>
      </c>
      <c r="I701" t="s">
        <v>351</v>
      </c>
      <c r="N701" s="25">
        <v>45175</v>
      </c>
      <c r="O701" s="3" t="s">
        <v>106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266</v>
      </c>
      <c r="AC701" s="3" t="s">
        <v>190</v>
      </c>
      <c r="AD701" s="5">
        <v>200</v>
      </c>
      <c r="AE701" t="s">
        <v>351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387</v>
      </c>
      <c r="G702" s="3" t="s">
        <v>190</v>
      </c>
      <c r="H702" s="5">
        <v>200</v>
      </c>
      <c r="I702" t="s">
        <v>351</v>
      </c>
      <c r="N702" s="25">
        <v>45175</v>
      </c>
      <c r="O702" s="3" t="s">
        <v>1327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266</v>
      </c>
      <c r="AC702" s="3" t="s">
        <v>190</v>
      </c>
      <c r="AD702" s="5">
        <v>200</v>
      </c>
      <c r="AE702" t="s">
        <v>351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1310</v>
      </c>
      <c r="G703" s="3" t="s">
        <v>1311</v>
      </c>
      <c r="H703" s="5">
        <v>140</v>
      </c>
      <c r="I703" t="s">
        <v>130</v>
      </c>
      <c r="N703" s="25">
        <v>45175</v>
      </c>
      <c r="O703" s="3" t="s">
        <v>1328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1362</v>
      </c>
      <c r="AC703" s="3" t="s">
        <v>239</v>
      </c>
      <c r="AD703" s="5">
        <v>160</v>
      </c>
      <c r="AE703" t="s">
        <v>269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1310</v>
      </c>
      <c r="G704" s="3" t="s">
        <v>1311</v>
      </c>
      <c r="H704" s="5">
        <v>140</v>
      </c>
      <c r="I704" t="s">
        <v>130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1363</v>
      </c>
      <c r="AC704" s="3" t="s">
        <v>190</v>
      </c>
      <c r="AD704" s="5">
        <v>130</v>
      </c>
      <c r="AE704" t="s">
        <v>140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491</v>
      </c>
      <c r="G705" s="3" t="s">
        <v>1215</v>
      </c>
      <c r="H705" s="5">
        <v>160</v>
      </c>
      <c r="I705" t="s">
        <v>269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570</v>
      </c>
      <c r="G706" s="3" t="s">
        <v>1316</v>
      </c>
      <c r="H706" s="5">
        <v>160</v>
      </c>
      <c r="I706" t="s">
        <v>140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387</v>
      </c>
      <c r="G707" s="3" t="s">
        <v>190</v>
      </c>
      <c r="H707" s="5">
        <v>150</v>
      </c>
      <c r="I707" t="s">
        <v>351</v>
      </c>
      <c r="N707" s="3"/>
      <c r="O707" s="3"/>
      <c r="P707" s="3"/>
      <c r="Q707" s="3"/>
      <c r="R707" s="18"/>
      <c r="S707" s="3"/>
      <c r="V707" s="17"/>
      <c r="X707" s="11" t="s">
        <v>1336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387</v>
      </c>
      <c r="G708" s="3" t="s">
        <v>190</v>
      </c>
      <c r="H708" s="5">
        <v>200</v>
      </c>
      <c r="I708" t="s">
        <v>351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1309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724</v>
      </c>
      <c r="O715" s="125" t="s">
        <v>440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648</v>
      </c>
      <c r="O716" s="125" t="s">
        <v>443</v>
      </c>
      <c r="P716" s="126">
        <v>45154.99364583</v>
      </c>
      <c r="Q716" s="127">
        <v>40</v>
      </c>
      <c r="R716" s="127">
        <v>70</v>
      </c>
      <c r="S716" s="128" t="s">
        <v>884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648</v>
      </c>
      <c r="O717" s="125" t="s">
        <v>443</v>
      </c>
      <c r="P717" s="126">
        <v>45160.52351852</v>
      </c>
      <c r="Q717" s="127">
        <v>34.29</v>
      </c>
      <c r="R717" s="127">
        <v>60.01</v>
      </c>
      <c r="S717" s="128" t="s">
        <v>882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724</v>
      </c>
      <c r="O718" s="125" t="s">
        <v>443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664</v>
      </c>
      <c r="O719" s="125" t="s">
        <v>443</v>
      </c>
      <c r="P719" s="126">
        <v>45167.557569440003</v>
      </c>
      <c r="Q719" s="127">
        <v>51.427</v>
      </c>
      <c r="R719" s="127">
        <v>90</v>
      </c>
      <c r="S719" s="128" t="s">
        <v>726</v>
      </c>
      <c r="V719" s="17"/>
    </row>
    <row r="720" spans="2:41" x14ac:dyDescent="0.25">
      <c r="B720" s="12"/>
      <c r="C720" s="10"/>
      <c r="N720" s="125" t="s">
        <v>664</v>
      </c>
      <c r="O720" s="125" t="s">
        <v>443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664</v>
      </c>
      <c r="O721" s="125" t="s">
        <v>443</v>
      </c>
      <c r="P721" s="126">
        <v>45161.093148150001</v>
      </c>
      <c r="Q721" s="127">
        <v>51.429000000000002</v>
      </c>
      <c r="R721" s="127">
        <v>90</v>
      </c>
      <c r="S721" s="128" t="s">
        <v>726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6" t="s">
        <v>31</v>
      </c>
      <c r="AB736" s="226"/>
      <c r="AC736" s="226"/>
    </row>
    <row r="737" spans="2:41" ht="15" customHeight="1" x14ac:dyDescent="0.4">
      <c r="H737" s="75"/>
      <c r="I737" s="75"/>
      <c r="J737" s="75"/>
      <c r="V737" s="17"/>
      <c r="AA737" s="226"/>
      <c r="AB737" s="226"/>
      <c r="AC737" s="22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7" t="s">
        <v>283</v>
      </c>
      <c r="F739" s="227"/>
      <c r="G739" s="227"/>
      <c r="H739" s="227"/>
      <c r="O739" s="237" t="s">
        <v>10</v>
      </c>
      <c r="P739" s="237"/>
      <c r="Q739" s="237"/>
      <c r="V739" s="17"/>
      <c r="X739" s="23" t="s">
        <v>32</v>
      </c>
      <c r="Y739" s="20">
        <f>IF(B1520="PAGADO",0,C744)</f>
        <v>-1361.6249999999995</v>
      </c>
      <c r="AA739" s="227" t="s">
        <v>283</v>
      </c>
      <c r="AB739" s="227"/>
      <c r="AC739" s="227"/>
      <c r="AD739" s="227"/>
      <c r="AK739" s="227" t="s">
        <v>1411</v>
      </c>
      <c r="AL739" s="227"/>
      <c r="AM739" s="22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266</v>
      </c>
      <c r="G741" s="3" t="s">
        <v>190</v>
      </c>
      <c r="H741" s="5">
        <v>200</v>
      </c>
      <c r="I741" t="s">
        <v>351</v>
      </c>
      <c r="N741" s="25">
        <v>45187</v>
      </c>
      <c r="O741" s="3" t="s">
        <v>106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298</v>
      </c>
      <c r="AC741" s="3" t="s">
        <v>89</v>
      </c>
      <c r="AD741" s="5">
        <v>150</v>
      </c>
      <c r="AE741" t="s">
        <v>140</v>
      </c>
      <c r="AJ741" s="25">
        <v>45194</v>
      </c>
      <c r="AK741" s="3" t="s">
        <v>106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266</v>
      </c>
      <c r="G742" s="3" t="s">
        <v>190</v>
      </c>
      <c r="H742" s="5">
        <v>200</v>
      </c>
      <c r="I742" t="s">
        <v>351</v>
      </c>
      <c r="N742" s="25">
        <v>45188</v>
      </c>
      <c r="O742" s="3" t="s">
        <v>1373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298</v>
      </c>
      <c r="AC742" s="3" t="s">
        <v>89</v>
      </c>
      <c r="AD742" s="5">
        <v>130</v>
      </c>
      <c r="AE742" t="s">
        <v>140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1181</v>
      </c>
      <c r="G743" s="3" t="s">
        <v>97</v>
      </c>
      <c r="H743" s="5">
        <v>285</v>
      </c>
      <c r="I743" t="s">
        <v>269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189</v>
      </c>
      <c r="AC743" s="3" t="s">
        <v>163</v>
      </c>
      <c r="AD743" s="5">
        <v>170</v>
      </c>
      <c r="AE743" t="s">
        <v>140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1196</v>
      </c>
      <c r="G744" s="3" t="s">
        <v>1387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189</v>
      </c>
      <c r="AC744" s="3" t="s">
        <v>163</v>
      </c>
      <c r="AD744" s="5">
        <v>180</v>
      </c>
      <c r="AE744" t="s">
        <v>140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9" t="str">
        <f>IF(Y744&lt;0,"NO PAGAR","COBRAR'")</f>
        <v>NO PAGAR</v>
      </c>
      <c r="Y745" s="229"/>
      <c r="AA745" s="4">
        <v>45180</v>
      </c>
      <c r="AB745" s="3" t="s">
        <v>387</v>
      </c>
      <c r="AC745" s="3" t="s">
        <v>190</v>
      </c>
      <c r="AD745" s="5">
        <v>200</v>
      </c>
      <c r="AE745" t="s">
        <v>351</v>
      </c>
      <c r="AJ745" s="3"/>
      <c r="AK745" s="3"/>
      <c r="AL745" s="3"/>
      <c r="AM745" s="3"/>
      <c r="AN745" s="18"/>
      <c r="AO745" s="3"/>
    </row>
    <row r="746" spans="2:41" ht="23.25" x14ac:dyDescent="0.35">
      <c r="B746" s="229" t="str">
        <f>IF(C744&lt;0,"NO PAGAR","COBRAR'")</f>
        <v>NO PAGAR</v>
      </c>
      <c r="C746" s="22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387</v>
      </c>
      <c r="AC746" s="3" t="s">
        <v>89</v>
      </c>
      <c r="AD746" s="5">
        <v>200</v>
      </c>
      <c r="AE746" t="s">
        <v>351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1388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724</v>
      </c>
      <c r="O758" s="126">
        <v>45176.926284720001</v>
      </c>
      <c r="P758" s="125" t="s">
        <v>449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724</v>
      </c>
      <c r="O759" s="126">
        <v>45170.462777779998</v>
      </c>
      <c r="P759" s="125" t="s">
        <v>449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648</v>
      </c>
      <c r="O760" s="126">
        <v>45170.469872690002</v>
      </c>
      <c r="P760" s="125" t="s">
        <v>449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648</v>
      </c>
      <c r="O761" s="126">
        <v>45177.735138889999</v>
      </c>
      <c r="P761" s="125" t="s">
        <v>449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664</v>
      </c>
      <c r="O762" s="126">
        <v>45180.577523150001</v>
      </c>
      <c r="P762" s="125" t="s">
        <v>449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7" t="s">
        <v>62</v>
      </c>
      <c r="F784" s="227"/>
      <c r="G784" s="227"/>
      <c r="H784" s="227"/>
      <c r="V784" s="17"/>
      <c r="X784" s="23" t="s">
        <v>32</v>
      </c>
      <c r="Y784" s="20">
        <f>IF(B784="PAGADO",0,C789)</f>
        <v>-4832.3450000000003</v>
      </c>
      <c r="AA784" s="227" t="s">
        <v>283</v>
      </c>
      <c r="AB784" s="227"/>
      <c r="AC784" s="227"/>
      <c r="AD784" s="227"/>
      <c r="AK784" s="227" t="s">
        <v>106</v>
      </c>
      <c r="AL784" s="227"/>
      <c r="AM784" s="22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1434</v>
      </c>
      <c r="G786" s="3" t="s">
        <v>1435</v>
      </c>
      <c r="H786" s="5">
        <v>90</v>
      </c>
      <c r="I786" t="s">
        <v>351</v>
      </c>
      <c r="N786" s="25">
        <v>45201</v>
      </c>
      <c r="O786" s="3" t="s">
        <v>179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1503</v>
      </c>
      <c r="AC786" s="3" t="s">
        <v>190</v>
      </c>
      <c r="AD786" s="5">
        <v>120</v>
      </c>
      <c r="AE786" t="s">
        <v>269</v>
      </c>
      <c r="AJ786" s="25">
        <v>45209</v>
      </c>
      <c r="AK786" s="3" t="s">
        <v>1159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1434</v>
      </c>
      <c r="G787" s="3" t="s">
        <v>1435</v>
      </c>
      <c r="H787" s="5">
        <v>90</v>
      </c>
      <c r="I787" t="s">
        <v>140</v>
      </c>
      <c r="N787" s="25">
        <v>45202</v>
      </c>
      <c r="O787" s="3" t="s">
        <v>1432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1503</v>
      </c>
      <c r="AC787" s="3" t="s">
        <v>190</v>
      </c>
      <c r="AD787" s="5">
        <v>120</v>
      </c>
      <c r="AE787" t="s">
        <v>269</v>
      </c>
      <c r="AJ787" s="25">
        <v>45209</v>
      </c>
      <c r="AK787" s="3" t="s">
        <v>1511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387</v>
      </c>
      <c r="G788" s="3" t="s">
        <v>190</v>
      </c>
      <c r="H788" s="5">
        <v>200</v>
      </c>
      <c r="I788" t="s">
        <v>351</v>
      </c>
      <c r="N788" s="25">
        <v>45203</v>
      </c>
      <c r="O788" s="3" t="s">
        <v>179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1181</v>
      </c>
      <c r="AC788" s="3" t="s">
        <v>100</v>
      </c>
      <c r="AD788" s="5">
        <v>285</v>
      </c>
      <c r="AE788" t="s">
        <v>269</v>
      </c>
      <c r="AJ788" s="25">
        <v>45211</v>
      </c>
      <c r="AK788" s="3" t="s">
        <v>106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387</v>
      </c>
      <c r="G789" s="3" t="s">
        <v>190</v>
      </c>
      <c r="H789" s="5">
        <v>200</v>
      </c>
      <c r="I789" t="s">
        <v>351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138</v>
      </c>
      <c r="AC789" s="3" t="s">
        <v>190</v>
      </c>
      <c r="AD789" s="5">
        <v>170</v>
      </c>
      <c r="AE789" t="s">
        <v>351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138</v>
      </c>
      <c r="AC790" s="3" t="s">
        <v>190</v>
      </c>
      <c r="AD790" s="5">
        <v>170</v>
      </c>
      <c r="AE790" t="s">
        <v>269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1484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1488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1482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1489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664</v>
      </c>
      <c r="O803" s="126">
        <v>45189.449166669998</v>
      </c>
      <c r="P803" s="125" t="s">
        <v>1472</v>
      </c>
      <c r="Q803" s="125" t="s">
        <v>449</v>
      </c>
      <c r="R803" s="127">
        <v>62.863</v>
      </c>
      <c r="S803" s="127">
        <v>110.01</v>
      </c>
      <c r="T803" s="128" t="s">
        <v>726</v>
      </c>
      <c r="V803" s="17"/>
      <c r="X803" s="12"/>
      <c r="Y803" s="10"/>
    </row>
    <row r="804" spans="2:41" x14ac:dyDescent="0.25">
      <c r="B804" s="12"/>
      <c r="C804" s="10"/>
      <c r="N804" s="125" t="s">
        <v>724</v>
      </c>
      <c r="O804" s="126">
        <v>45187.536956019998</v>
      </c>
      <c r="P804" s="125" t="s">
        <v>1471</v>
      </c>
      <c r="Q804" s="125" t="s">
        <v>449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648</v>
      </c>
      <c r="O805" s="126">
        <v>45194.771782409996</v>
      </c>
      <c r="P805" s="125" t="s">
        <v>1470</v>
      </c>
      <c r="Q805" s="125" t="s">
        <v>449</v>
      </c>
      <c r="R805" s="127">
        <v>39.997999999999998</v>
      </c>
      <c r="S805" s="127">
        <v>70</v>
      </c>
      <c r="T805" s="128" t="s">
        <v>1469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664</v>
      </c>
      <c r="O806" s="126">
        <v>45195.397777780003</v>
      </c>
      <c r="P806" s="125" t="s">
        <v>1468</v>
      </c>
      <c r="Q806" s="125" t="s">
        <v>449</v>
      </c>
      <c r="R806" s="127">
        <v>51.430999999999997</v>
      </c>
      <c r="S806" s="127">
        <v>90</v>
      </c>
      <c r="T806" s="128" t="s">
        <v>726</v>
      </c>
      <c r="V806" s="17"/>
      <c r="X806" s="12"/>
      <c r="Y806" s="10"/>
    </row>
    <row r="807" spans="2:41" x14ac:dyDescent="0.25">
      <c r="B807" s="12"/>
      <c r="C807" s="10"/>
      <c r="N807" s="125" t="s">
        <v>724</v>
      </c>
      <c r="O807" s="126">
        <v>45196.014340280002</v>
      </c>
      <c r="P807" s="125" t="s">
        <v>1467</v>
      </c>
      <c r="Q807" s="125" t="s">
        <v>449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6" t="s">
        <v>31</v>
      </c>
      <c r="AB824" s="226"/>
      <c r="AC824" s="226"/>
    </row>
    <row r="825" spans="1:43" ht="15" customHeight="1" x14ac:dyDescent="0.4">
      <c r="H825" s="75"/>
      <c r="I825" s="75"/>
      <c r="J825" s="75"/>
      <c r="V825" s="17"/>
      <c r="AA825" s="226"/>
      <c r="AB825" s="226"/>
      <c r="AC825" s="22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7" t="s">
        <v>283</v>
      </c>
      <c r="F827" s="227"/>
      <c r="G827" s="227"/>
      <c r="H827" s="227"/>
      <c r="V827" s="17"/>
      <c r="X827" s="23" t="s">
        <v>32</v>
      </c>
      <c r="Y827" s="20">
        <f>IF(B1613="PAGADO",0,C832)</f>
        <v>-2816.1250000000005</v>
      </c>
      <c r="AA827" s="227" t="s">
        <v>62</v>
      </c>
      <c r="AB827" s="227"/>
      <c r="AC827" s="227"/>
      <c r="AD827" s="227"/>
      <c r="AK827" s="237" t="s">
        <v>10</v>
      </c>
      <c r="AL827" s="237"/>
      <c r="AM827" s="23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189</v>
      </c>
      <c r="G829" s="3" t="s">
        <v>163</v>
      </c>
      <c r="H829" s="5">
        <v>180</v>
      </c>
      <c r="I829" t="s">
        <v>140</v>
      </c>
      <c r="N829" s="25">
        <v>45216</v>
      </c>
      <c r="O829" s="3" t="s">
        <v>106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189</v>
      </c>
      <c r="AC829" s="3" t="s">
        <v>193</v>
      </c>
      <c r="AD829" s="5">
        <v>580</v>
      </c>
      <c r="AE829" t="s">
        <v>130</v>
      </c>
      <c r="AJ829" s="25">
        <v>45219</v>
      </c>
      <c r="AK829" s="3" t="s">
        <v>1540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189</v>
      </c>
      <c r="G830" s="3" t="s">
        <v>1519</v>
      </c>
      <c r="H830" s="5">
        <v>570</v>
      </c>
      <c r="I830" t="s">
        <v>130</v>
      </c>
      <c r="N830" s="25">
        <v>45217</v>
      </c>
      <c r="O830" s="3" t="s">
        <v>106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189</v>
      </c>
      <c r="AC830" s="3" t="s">
        <v>190</v>
      </c>
      <c r="AD830" s="5">
        <v>170</v>
      </c>
      <c r="AE830" t="s">
        <v>140</v>
      </c>
      <c r="AJ830" s="25">
        <v>45219</v>
      </c>
      <c r="AK830" s="3" t="s">
        <v>1542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189</v>
      </c>
      <c r="G831" s="3" t="s">
        <v>190</v>
      </c>
      <c r="H831" s="5">
        <v>170</v>
      </c>
      <c r="I831" t="s">
        <v>140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189</v>
      </c>
      <c r="AC831" s="3" t="s">
        <v>190</v>
      </c>
      <c r="AD831" s="5">
        <v>170</v>
      </c>
      <c r="AE831" t="s">
        <v>140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189</v>
      </c>
      <c r="G832" s="3" t="s">
        <v>190</v>
      </c>
      <c r="H832" s="5">
        <v>170</v>
      </c>
      <c r="I832" t="s">
        <v>140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189</v>
      </c>
      <c r="AC832" s="3" t="s">
        <v>190</v>
      </c>
      <c r="AD832" s="5">
        <v>170</v>
      </c>
      <c r="AE832" t="s">
        <v>351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1523</v>
      </c>
      <c r="G833" s="3" t="s">
        <v>190</v>
      </c>
      <c r="H833" s="5">
        <v>110</v>
      </c>
      <c r="I833" t="s">
        <v>351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>
        <v>45194</v>
      </c>
      <c r="AB833" s="3" t="s">
        <v>189</v>
      </c>
      <c r="AC833" s="3" t="s">
        <v>163</v>
      </c>
      <c r="AD833" s="5">
        <v>110</v>
      </c>
      <c r="AE833" t="s">
        <v>140</v>
      </c>
      <c r="AJ833" s="3"/>
      <c r="AK833" s="3"/>
      <c r="AL833" s="3"/>
      <c r="AM833" s="3"/>
      <c r="AN833" s="18"/>
      <c r="AO833" s="3"/>
    </row>
    <row r="834" spans="2:41" ht="23.25" x14ac:dyDescent="0.35">
      <c r="B834" s="229" t="str">
        <f>IF(C832&lt;0,"NO PAGAR","COBRAR'")</f>
        <v>NO PAGAR</v>
      </c>
      <c r="C834" s="229"/>
      <c r="E834" s="4">
        <v>45156</v>
      </c>
      <c r="F834" s="3" t="s">
        <v>1524</v>
      </c>
      <c r="G834" s="3" t="s">
        <v>190</v>
      </c>
      <c r="H834" s="5">
        <v>110</v>
      </c>
      <c r="I834" t="s">
        <v>351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189</v>
      </c>
      <c r="AC834" s="3" t="s">
        <v>190</v>
      </c>
      <c r="AD834" s="5">
        <v>170</v>
      </c>
      <c r="AE834" t="s">
        <v>140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1524</v>
      </c>
      <c r="G835" s="3" t="s">
        <v>190</v>
      </c>
      <c r="H835" s="5">
        <v>110</v>
      </c>
      <c r="I835" t="s">
        <v>140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189</v>
      </c>
      <c r="AC835" s="3" t="s">
        <v>190</v>
      </c>
      <c r="AD835" s="5">
        <v>170</v>
      </c>
      <c r="AE835" t="s">
        <v>140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1528</v>
      </c>
      <c r="G836" s="3"/>
      <c r="H836" s="5">
        <v>158.4</v>
      </c>
      <c r="I836" t="s">
        <v>130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1561</v>
      </c>
      <c r="AD836" s="5">
        <v>310</v>
      </c>
      <c r="AE836" t="s">
        <v>351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387</v>
      </c>
      <c r="G837" s="3" t="s">
        <v>163</v>
      </c>
      <c r="H837" s="5">
        <v>150</v>
      </c>
      <c r="I837" t="s">
        <v>351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190</v>
      </c>
      <c r="AD837" s="5">
        <v>200</v>
      </c>
      <c r="AE837" t="s">
        <v>351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387</v>
      </c>
      <c r="G838" s="3" t="s">
        <v>190</v>
      </c>
      <c r="H838" s="5">
        <v>200</v>
      </c>
      <c r="I838" t="s">
        <v>351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190</v>
      </c>
      <c r="AD838" s="5">
        <v>150</v>
      </c>
      <c r="AE838" t="s">
        <v>351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899</v>
      </c>
      <c r="G839" s="3" t="s">
        <v>1529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190</v>
      </c>
      <c r="AD839" s="5">
        <v>200</v>
      </c>
      <c r="AE839" t="s">
        <v>351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138</v>
      </c>
      <c r="AC840" s="3" t="s">
        <v>163</v>
      </c>
      <c r="AD840" s="5">
        <v>170</v>
      </c>
      <c r="AE840" t="s">
        <v>140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138</v>
      </c>
      <c r="AC841" s="3" t="s">
        <v>163</v>
      </c>
      <c r="AD841" s="5">
        <v>170</v>
      </c>
      <c r="AE841" t="s">
        <v>140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1535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1531</v>
      </c>
      <c r="O846" s="196">
        <v>44995</v>
      </c>
      <c r="P846" t="s">
        <v>664</v>
      </c>
      <c r="Q846" t="s">
        <v>449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1531</v>
      </c>
      <c r="O847" s="196">
        <v>45209</v>
      </c>
      <c r="P847" t="s">
        <v>648</v>
      </c>
      <c r="Q847" t="s">
        <v>449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1531</v>
      </c>
      <c r="O848" s="196">
        <v>45209</v>
      </c>
      <c r="P848" t="s">
        <v>664</v>
      </c>
      <c r="Q848" t="s">
        <v>449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1531</v>
      </c>
      <c r="O849" t="s">
        <v>1533</v>
      </c>
      <c r="P849" t="s">
        <v>664</v>
      </c>
      <c r="Q849" t="s">
        <v>449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7" t="s">
        <v>283</v>
      </c>
      <c r="F873" s="227"/>
      <c r="G873" s="227"/>
      <c r="H873" s="227"/>
      <c r="V873" s="17"/>
      <c r="X873" s="23" t="s">
        <v>32</v>
      </c>
      <c r="Y873" s="20">
        <f>IF(B873="PAGADO",0,C878)</f>
        <v>-2218.5810000000001</v>
      </c>
      <c r="AA873" s="227" t="s">
        <v>62</v>
      </c>
      <c r="AB873" s="227"/>
      <c r="AC873" s="227"/>
      <c r="AD873" s="227"/>
      <c r="AK873" s="227" t="s">
        <v>179</v>
      </c>
      <c r="AL873" s="227"/>
      <c r="AM873" s="22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1177</v>
      </c>
      <c r="G875" s="3" t="s">
        <v>1178</v>
      </c>
      <c r="H875" s="5">
        <v>190</v>
      </c>
      <c r="I875" t="s">
        <v>269</v>
      </c>
      <c r="N875" s="25">
        <v>45226</v>
      </c>
      <c r="O875" s="3" t="s">
        <v>106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1619</v>
      </c>
      <c r="AC875" s="3" t="s">
        <v>1620</v>
      </c>
      <c r="AD875" s="5">
        <v>140</v>
      </c>
      <c r="AE875" t="s">
        <v>130</v>
      </c>
      <c r="AJ875" s="25">
        <v>45237</v>
      </c>
      <c r="AK875" s="3" t="s">
        <v>1615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491</v>
      </c>
      <c r="G876" s="3" t="s">
        <v>239</v>
      </c>
      <c r="H876" s="5">
        <v>160</v>
      </c>
      <c r="I876" t="s">
        <v>269</v>
      </c>
      <c r="N876" s="25">
        <v>45229</v>
      </c>
      <c r="O876" s="3" t="s">
        <v>106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1621</v>
      </c>
      <c r="AC876" s="3" t="s">
        <v>240</v>
      </c>
      <c r="AD876" s="5">
        <v>150</v>
      </c>
      <c r="AE876" t="s">
        <v>130</v>
      </c>
      <c r="AJ876" s="25">
        <v>45238</v>
      </c>
      <c r="AK876" s="3" t="s">
        <v>106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491</v>
      </c>
      <c r="G877" s="3" t="s">
        <v>239</v>
      </c>
      <c r="H877" s="5">
        <v>160</v>
      </c>
      <c r="I877" t="s">
        <v>269</v>
      </c>
      <c r="N877" s="25">
        <v>45231</v>
      </c>
      <c r="O877" s="3" t="s">
        <v>106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1622</v>
      </c>
      <c r="AC877" s="3" t="s">
        <v>1527</v>
      </c>
      <c r="AD877" s="5">
        <v>230</v>
      </c>
      <c r="AE877" t="s">
        <v>351</v>
      </c>
      <c r="AJ877" s="25">
        <v>45238</v>
      </c>
      <c r="AK877" s="3" t="s">
        <v>1628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387</v>
      </c>
      <c r="G878" s="3" t="s">
        <v>190</v>
      </c>
      <c r="H878" s="5">
        <v>615</v>
      </c>
      <c r="I878" t="s">
        <v>351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1181</v>
      </c>
      <c r="AC878" s="3" t="s">
        <v>1187</v>
      </c>
      <c r="AD878" s="5">
        <v>285</v>
      </c>
      <c r="AE878" t="s">
        <v>351</v>
      </c>
      <c r="AJ878" s="25">
        <v>45240</v>
      </c>
      <c r="AK878" s="3" t="s">
        <v>106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387</v>
      </c>
      <c r="G879" s="3" t="s">
        <v>190</v>
      </c>
      <c r="H879" s="5">
        <v>200</v>
      </c>
      <c r="I879" t="s">
        <v>351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1181</v>
      </c>
      <c r="AC879" s="3" t="s">
        <v>1187</v>
      </c>
      <c r="AD879" s="5">
        <v>285</v>
      </c>
      <c r="AE879" t="s">
        <v>351</v>
      </c>
      <c r="AJ879" s="25">
        <v>45240</v>
      </c>
      <c r="AK879" s="3" t="s">
        <v>106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189</v>
      </c>
      <c r="G880" s="3" t="s">
        <v>190</v>
      </c>
      <c r="H880" s="5">
        <v>170</v>
      </c>
      <c r="I880" t="s">
        <v>269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1181</v>
      </c>
      <c r="AC880" s="3" t="s">
        <v>100</v>
      </c>
      <c r="AD880" s="5">
        <v>285</v>
      </c>
      <c r="AE880" t="s">
        <v>351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189</v>
      </c>
      <c r="G881" s="3" t="s">
        <v>190</v>
      </c>
      <c r="H881" s="5">
        <v>170</v>
      </c>
      <c r="I881" t="s">
        <v>269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1181</v>
      </c>
      <c r="AC881" s="3" t="s">
        <v>100</v>
      </c>
      <c r="AD881" s="5">
        <v>285</v>
      </c>
      <c r="AE881" t="s"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189</v>
      </c>
      <c r="G882" s="3" t="s">
        <v>190</v>
      </c>
      <c r="H882" s="5">
        <v>170</v>
      </c>
      <c r="I882" t="s">
        <v>351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1629</v>
      </c>
      <c r="AC882" s="3" t="s">
        <v>1630</v>
      </c>
      <c r="AD882" s="5">
        <v>140</v>
      </c>
      <c r="AE882" t="s">
        <v>351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189</v>
      </c>
      <c r="G883" s="3" t="s">
        <v>163</v>
      </c>
      <c r="H883" s="5">
        <v>170</v>
      </c>
      <c r="I883" t="s">
        <v>269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189</v>
      </c>
      <c r="G884" s="3" t="s">
        <v>163</v>
      </c>
      <c r="H884" s="5">
        <v>170</v>
      </c>
      <c r="I884" t="s">
        <v>269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189</v>
      </c>
      <c r="G885" s="3" t="s">
        <v>190</v>
      </c>
      <c r="H885" s="5">
        <v>170</v>
      </c>
      <c r="I885" t="s">
        <v>130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189</v>
      </c>
      <c r="G886" s="3" t="s">
        <v>163</v>
      </c>
      <c r="H886" s="5">
        <v>170</v>
      </c>
      <c r="I886" t="s">
        <v>269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162</v>
      </c>
      <c r="G887" s="3" t="s">
        <v>146</v>
      </c>
      <c r="H887" s="5">
        <v>190</v>
      </c>
      <c r="I887" t="s">
        <v>269</v>
      </c>
      <c r="N887" s="3"/>
      <c r="O887" s="3"/>
      <c r="P887" s="3"/>
      <c r="Q887" s="3"/>
      <c r="R887" s="18"/>
      <c r="S887" s="3"/>
      <c r="V887" s="17"/>
      <c r="X887" s="11" t="s">
        <v>1625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1594</v>
      </c>
      <c r="G888" s="3" t="s">
        <v>138</v>
      </c>
      <c r="H888" s="5">
        <v>90</v>
      </c>
      <c r="I888" t="s">
        <v>269</v>
      </c>
      <c r="N888" s="3"/>
      <c r="O888" s="3"/>
      <c r="P888" s="3"/>
      <c r="Q888" s="3"/>
      <c r="R888" s="18"/>
      <c r="S888" s="3"/>
      <c r="V888" s="17"/>
      <c r="X888" s="11" t="s">
        <v>1766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1612</v>
      </c>
      <c r="C889" s="10">
        <f>R899</f>
        <v>707.4559999999999</v>
      </c>
      <c r="E889" s="25">
        <v>45159</v>
      </c>
      <c r="F889" s="3" t="s">
        <v>1435</v>
      </c>
      <c r="G889" s="3" t="s">
        <v>190</v>
      </c>
      <c r="H889" s="5">
        <v>130</v>
      </c>
      <c r="I889" t="s">
        <v>269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1435</v>
      </c>
      <c r="G890" s="148" t="s">
        <v>190</v>
      </c>
      <c r="H890" s="18">
        <v>130</v>
      </c>
      <c r="I890" t="s">
        <v>351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664</v>
      </c>
      <c r="O892" s="125" t="s">
        <v>440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664</v>
      </c>
      <c r="O893" s="125" t="s">
        <v>440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664</v>
      </c>
      <c r="O894" s="125" t="s">
        <v>443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648</v>
      </c>
      <c r="O895" s="125" t="s">
        <v>443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664</v>
      </c>
      <c r="O896" s="125" t="s">
        <v>443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724</v>
      </c>
      <c r="O897" s="125" t="s">
        <v>443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648</v>
      </c>
      <c r="O898" s="125" t="s">
        <v>443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6" t="s">
        <v>31</v>
      </c>
      <c r="AB913" s="226"/>
      <c r="AC913" s="226"/>
    </row>
    <row r="914" spans="2:41" ht="15" customHeight="1" x14ac:dyDescent="0.4">
      <c r="H914" s="75"/>
      <c r="I914" s="75"/>
      <c r="J914" s="75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7" t="s">
        <v>62</v>
      </c>
      <c r="F916" s="227"/>
      <c r="G916" s="227"/>
      <c r="H916" s="227"/>
      <c r="V916" s="17"/>
      <c r="X916" s="23" t="s">
        <v>32</v>
      </c>
      <c r="Y916" s="20">
        <f>IF(B1707="PAGADO",0,C921)</f>
        <v>-2575.3710000000001</v>
      </c>
      <c r="AA916" s="227" t="s">
        <v>283</v>
      </c>
      <c r="AB916" s="227"/>
      <c r="AC916" s="227"/>
      <c r="AD916" s="227"/>
      <c r="AK916" s="237" t="s">
        <v>10</v>
      </c>
      <c r="AL916" s="237"/>
      <c r="AM916" s="237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266</v>
      </c>
      <c r="G918" s="3" t="s">
        <v>190</v>
      </c>
      <c r="H918" s="5">
        <v>200</v>
      </c>
      <c r="I918" t="s">
        <v>351</v>
      </c>
      <c r="N918" s="25">
        <v>45244</v>
      </c>
      <c r="O918" s="3" t="s">
        <v>106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168</v>
      </c>
      <c r="AC918" s="3" t="s">
        <v>86</v>
      </c>
      <c r="AD918" s="5">
        <v>75</v>
      </c>
      <c r="AE918" t="s">
        <v>140</v>
      </c>
      <c r="AJ918" s="25">
        <v>45251</v>
      </c>
      <c r="AK918" s="3" t="s">
        <v>406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266</v>
      </c>
      <c r="G919" s="3" t="s">
        <v>190</v>
      </c>
      <c r="H919" s="5">
        <v>150</v>
      </c>
      <c r="I919" t="s">
        <v>351</v>
      </c>
      <c r="N919" s="25">
        <v>45245</v>
      </c>
      <c r="O919" s="3" t="s">
        <v>106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189</v>
      </c>
      <c r="AC919" s="3" t="s">
        <v>86</v>
      </c>
      <c r="AD919" s="5">
        <v>170</v>
      </c>
      <c r="AE919" t="s">
        <v>140</v>
      </c>
      <c r="AJ919" s="25">
        <v>45252</v>
      </c>
      <c r="AK919" s="3" t="s">
        <v>1687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266</v>
      </c>
      <c r="G920" s="3" t="s">
        <v>190</v>
      </c>
      <c r="H920" s="5">
        <v>200</v>
      </c>
      <c r="I920" t="s">
        <v>351</v>
      </c>
      <c r="N920" s="25">
        <v>45246</v>
      </c>
      <c r="O920" s="3" t="s">
        <v>106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189</v>
      </c>
      <c r="AC920" s="3" t="s">
        <v>193</v>
      </c>
      <c r="AD920" s="5">
        <v>580</v>
      </c>
      <c r="AE920" t="s">
        <v>351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266</v>
      </c>
      <c r="G921" s="3" t="s">
        <v>190</v>
      </c>
      <c r="H921" s="5">
        <v>200</v>
      </c>
      <c r="I921" t="s">
        <v>351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189</v>
      </c>
      <c r="AC921" s="3" t="s">
        <v>86</v>
      </c>
      <c r="AD921" s="5">
        <v>170</v>
      </c>
      <c r="AE921" t="s">
        <v>140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266</v>
      </c>
      <c r="G922" s="3" t="s">
        <v>190</v>
      </c>
      <c r="H922" s="5">
        <v>200</v>
      </c>
      <c r="I922" t="s">
        <v>351</v>
      </c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>
        <v>45219</v>
      </c>
      <c r="AB922" s="3" t="s">
        <v>189</v>
      </c>
      <c r="AC922" s="3" t="s">
        <v>86</v>
      </c>
      <c r="AD922" s="5">
        <v>170</v>
      </c>
      <c r="AE922" t="s">
        <v>351</v>
      </c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189</v>
      </c>
      <c r="AC923" s="3" t="s">
        <v>86</v>
      </c>
      <c r="AD923" s="5">
        <v>170</v>
      </c>
      <c r="AE923" t="s">
        <v>140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1763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1302</v>
      </c>
      <c r="AK935" t="s">
        <v>1531</v>
      </c>
      <c r="AL935" s="209">
        <v>45237</v>
      </c>
      <c r="AM935" t="s">
        <v>724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440</v>
      </c>
      <c r="AK936" t="s">
        <v>1531</v>
      </c>
      <c r="AL936" s="209">
        <v>45239</v>
      </c>
      <c r="AM936" t="s">
        <v>724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525</v>
      </c>
      <c r="AK937" t="s">
        <v>1531</v>
      </c>
      <c r="AL937" s="209">
        <v>45245</v>
      </c>
      <c r="AM937" t="s">
        <v>724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443</v>
      </c>
      <c r="AK938" t="s">
        <v>1531</v>
      </c>
      <c r="AL938" s="209">
        <v>45239</v>
      </c>
      <c r="AM938" t="s">
        <v>648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443</v>
      </c>
      <c r="AK939" t="s">
        <v>1531</v>
      </c>
      <c r="AL939" s="209">
        <v>45240</v>
      </c>
      <c r="AM939" t="s">
        <v>664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7" t="s">
        <v>62</v>
      </c>
      <c r="F958" s="227"/>
      <c r="G958" s="227"/>
      <c r="H958" s="227"/>
      <c r="V958" s="17"/>
      <c r="X958" s="23" t="s">
        <v>32</v>
      </c>
      <c r="Y958" s="20">
        <f>IF(B958="PAGADO",0,C963)</f>
        <v>-1231.0320000000011</v>
      </c>
      <c r="AA958" s="227" t="s">
        <v>283</v>
      </c>
      <c r="AB958" s="227"/>
      <c r="AC958" s="227"/>
      <c r="AD958" s="227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189</v>
      </c>
      <c r="G960" s="3" t="s">
        <v>190</v>
      </c>
      <c r="H960" s="5">
        <v>170</v>
      </c>
      <c r="I960" t="s">
        <v>140</v>
      </c>
      <c r="N960" s="25">
        <v>45260</v>
      </c>
      <c r="O960" s="3" t="s">
        <v>406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1321</v>
      </c>
      <c r="AC960" s="3" t="s">
        <v>190</v>
      </c>
      <c r="AD960" s="5">
        <v>75</v>
      </c>
      <c r="AE960" t="s">
        <v>140</v>
      </c>
      <c r="AJ960" s="25">
        <v>45267</v>
      </c>
      <c r="AK960" s="3" t="s">
        <v>406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189</v>
      </c>
      <c r="G961" s="3" t="s">
        <v>193</v>
      </c>
      <c r="H961" s="5">
        <v>580</v>
      </c>
      <c r="I961" t="s">
        <v>351</v>
      </c>
      <c r="N961" s="25">
        <v>45266</v>
      </c>
      <c r="O961" s="3" t="s">
        <v>1159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1321</v>
      </c>
      <c r="AC961" s="3" t="s">
        <v>1751</v>
      </c>
      <c r="AD961" s="5">
        <v>120</v>
      </c>
      <c r="AE961" t="s">
        <v>130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189</v>
      </c>
      <c r="G962" s="3" t="s">
        <v>163</v>
      </c>
      <c r="H962" s="5">
        <v>180</v>
      </c>
      <c r="I962" t="s">
        <v>351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1321</v>
      </c>
      <c r="AC962" s="3" t="s">
        <v>1751</v>
      </c>
      <c r="AD962" s="5">
        <v>120</v>
      </c>
      <c r="AE962" t="s">
        <v>351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189</v>
      </c>
      <c r="G963" s="3" t="s">
        <v>190</v>
      </c>
      <c r="H963" s="5">
        <v>170</v>
      </c>
      <c r="I963" t="s">
        <v>140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1212</v>
      </c>
      <c r="AC963" s="3" t="s">
        <v>190</v>
      </c>
      <c r="AD963" s="5">
        <v>130</v>
      </c>
      <c r="AE963" t="s">
        <v>130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189</v>
      </c>
      <c r="G964" s="3" t="s">
        <v>193</v>
      </c>
      <c r="H964" s="5">
        <v>580</v>
      </c>
      <c r="I964" t="s">
        <v>130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1212</v>
      </c>
      <c r="AC964" s="3" t="s">
        <v>146</v>
      </c>
      <c r="AD964" s="5">
        <v>160</v>
      </c>
      <c r="AE964" t="s">
        <v>130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189</v>
      </c>
      <c r="G965" s="3" t="s">
        <v>190</v>
      </c>
      <c r="H965" s="5">
        <v>170</v>
      </c>
      <c r="I965" t="s">
        <v>140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1181</v>
      </c>
      <c r="AC965" s="3" t="s">
        <v>97</v>
      </c>
      <c r="AD965" s="5">
        <v>285</v>
      </c>
      <c r="AE965" t="s">
        <v>130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189</v>
      </c>
      <c r="G966" s="3" t="s">
        <v>190</v>
      </c>
      <c r="H966" s="5">
        <v>170</v>
      </c>
      <c r="I966" t="s">
        <v>351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491</v>
      </c>
      <c r="AC966" s="3" t="s">
        <v>239</v>
      </c>
      <c r="AD966" s="5">
        <v>150</v>
      </c>
      <c r="AE966" t="s">
        <v>140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189</v>
      </c>
      <c r="G967" s="3" t="s">
        <v>163</v>
      </c>
      <c r="H967" s="212">
        <v>180</v>
      </c>
      <c r="I967" t="s">
        <v>130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491</v>
      </c>
      <c r="AC967" s="3" t="s">
        <v>239</v>
      </c>
      <c r="AD967" s="5">
        <v>150</v>
      </c>
      <c r="AE967" t="s">
        <v>140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189</v>
      </c>
      <c r="G968" s="3" t="s">
        <v>190</v>
      </c>
      <c r="H968" s="212">
        <v>170</v>
      </c>
      <c r="I968" t="s">
        <v>140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491</v>
      </c>
      <c r="AC968" s="3" t="s">
        <v>239</v>
      </c>
      <c r="AD968" s="5">
        <v>150</v>
      </c>
      <c r="AE968" t="s">
        <v>140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387</v>
      </c>
      <c r="G969" s="3" t="s">
        <v>190</v>
      </c>
      <c r="H969" s="212">
        <v>200</v>
      </c>
      <c r="I969" t="s">
        <v>351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387</v>
      </c>
      <c r="AC969" s="3" t="s">
        <v>190</v>
      </c>
      <c r="AD969" s="5">
        <v>200</v>
      </c>
      <c r="AE969" t="s">
        <v>351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387</v>
      </c>
      <c r="G970" s="3" t="s">
        <v>163</v>
      </c>
      <c r="H970" s="212">
        <v>150</v>
      </c>
      <c r="I970" t="s">
        <v>351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387</v>
      </c>
      <c r="AC970" s="3" t="s">
        <v>163</v>
      </c>
      <c r="AD970" s="5">
        <v>150</v>
      </c>
      <c r="AE970" t="s">
        <v>351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1212</v>
      </c>
      <c r="G971" s="3" t="s">
        <v>1178</v>
      </c>
      <c r="H971" s="212">
        <v>140</v>
      </c>
      <c r="I971" t="s">
        <v>351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387</v>
      </c>
      <c r="G972" s="3" t="s">
        <v>190</v>
      </c>
      <c r="H972" s="212">
        <v>200</v>
      </c>
      <c r="I972" t="s">
        <v>351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1625</v>
      </c>
      <c r="C973" s="10">
        <v>18.05</v>
      </c>
      <c r="E973" s="4">
        <v>45250</v>
      </c>
      <c r="F973" s="3" t="s">
        <v>387</v>
      </c>
      <c r="G973" s="3" t="s">
        <v>190</v>
      </c>
      <c r="H973" s="212">
        <v>200</v>
      </c>
      <c r="I973" t="s">
        <v>351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1726</v>
      </c>
      <c r="C974" s="10">
        <f>R982</f>
        <v>486.03999999999996</v>
      </c>
      <c r="E974" s="25">
        <v>44948</v>
      </c>
      <c r="F974" s="3" t="s">
        <v>387</v>
      </c>
      <c r="G974" s="3" t="s">
        <v>1266</v>
      </c>
      <c r="H974" s="212">
        <v>260</v>
      </c>
      <c r="I974" t="s">
        <v>351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387</v>
      </c>
      <c r="G975" s="215" t="s">
        <v>190</v>
      </c>
      <c r="H975" s="167">
        <v>150</v>
      </c>
      <c r="I975" t="s">
        <v>351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1737</v>
      </c>
      <c r="G976" s="3" t="s">
        <v>190</v>
      </c>
      <c r="H976" s="167">
        <v>150</v>
      </c>
      <c r="I976" t="s">
        <v>351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1531</v>
      </c>
      <c r="O977" t="s">
        <v>1713</v>
      </c>
      <c r="P977" t="s">
        <v>664</v>
      </c>
      <c r="Q977" t="s">
        <v>449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1531</v>
      </c>
      <c r="O978" t="s">
        <v>1718</v>
      </c>
      <c r="P978" t="s">
        <v>664</v>
      </c>
      <c r="Q978" t="s">
        <v>449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1531</v>
      </c>
      <c r="O979" t="s">
        <v>1721</v>
      </c>
      <c r="P979" t="s">
        <v>664</v>
      </c>
      <c r="Q979" t="s">
        <v>449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1531</v>
      </c>
      <c r="O980" t="s">
        <v>1719</v>
      </c>
      <c r="P980" t="s">
        <v>724</v>
      </c>
      <c r="Q980" t="s">
        <v>449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1531</v>
      </c>
      <c r="O981" t="s">
        <v>1717</v>
      </c>
      <c r="P981" t="s">
        <v>724</v>
      </c>
      <c r="Q981" t="s">
        <v>449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7" t="s">
        <v>283</v>
      </c>
      <c r="F1000" s="227"/>
      <c r="G1000" s="227"/>
      <c r="H1000" s="227"/>
      <c r="O1000" s="251" t="s">
        <v>106</v>
      </c>
      <c r="P1000" s="251"/>
      <c r="Q1000" s="251"/>
      <c r="V1000" s="17"/>
      <c r="X1000" s="23" t="s">
        <v>32</v>
      </c>
      <c r="Y1000" s="20">
        <f>IF(B1800="PAGADO",0,C1005)</f>
        <v>-3101.1570000000011</v>
      </c>
      <c r="AA1000" s="227" t="s">
        <v>283</v>
      </c>
      <c r="AB1000" s="227"/>
      <c r="AC1000" s="227"/>
      <c r="AD1000" s="227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899</v>
      </c>
      <c r="G1002" s="3" t="s">
        <v>190</v>
      </c>
      <c r="H1002" s="5">
        <v>75</v>
      </c>
      <c r="N1002" s="25">
        <v>45279</v>
      </c>
      <c r="O1002" s="3" t="s">
        <v>106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387</v>
      </c>
      <c r="AC1002" s="3" t="s">
        <v>190</v>
      </c>
      <c r="AD1002" s="5">
        <v>200</v>
      </c>
      <c r="AJ1002" s="25">
        <v>45288</v>
      </c>
      <c r="AK1002" s="3" t="s">
        <v>106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1524</v>
      </c>
      <c r="G1003" s="3" t="s">
        <v>190</v>
      </c>
      <c r="H1003" s="5">
        <v>110</v>
      </c>
      <c r="I1003" t="s">
        <v>351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106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189</v>
      </c>
      <c r="G1004" s="3" t="s">
        <v>190</v>
      </c>
      <c r="H1004" s="5">
        <v>170</v>
      </c>
      <c r="I1004" t="s">
        <v>351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189</v>
      </c>
      <c r="G1005" s="3" t="s">
        <v>163</v>
      </c>
      <c r="H1005" s="5">
        <v>180</v>
      </c>
      <c r="I1005" t="s">
        <v>130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189</v>
      </c>
      <c r="G1006" s="3" t="s">
        <v>193</v>
      </c>
      <c r="H1006" s="5">
        <v>580</v>
      </c>
      <c r="I1006" t="s">
        <v>351</v>
      </c>
      <c r="N1006" s="3"/>
      <c r="O1006" s="3"/>
      <c r="P1006" s="3"/>
      <c r="Q1006" s="3"/>
      <c r="R1006" s="18"/>
      <c r="S1006" s="3"/>
      <c r="V1006" s="17"/>
      <c r="X1006" s="229" t="str">
        <f>IF(Y1005&lt;0,"NO PAGAR","COBRAR'")</f>
        <v>NO PAGAR</v>
      </c>
      <c r="Y1006" s="22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45259</v>
      </c>
      <c r="F1007" s="3" t="s">
        <v>189</v>
      </c>
      <c r="G1007" s="3" t="s">
        <v>193</v>
      </c>
      <c r="H1007" s="5">
        <v>580</v>
      </c>
      <c r="I1007" t="s">
        <v>130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1773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1531</v>
      </c>
      <c r="O1019" s="196">
        <v>44997</v>
      </c>
      <c r="P1019" t="s">
        <v>724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1531</v>
      </c>
      <c r="O1020" s="196">
        <v>45058</v>
      </c>
      <c r="P1020" t="s">
        <v>724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1531</v>
      </c>
      <c r="O1021" s="196">
        <v>45089</v>
      </c>
      <c r="P1021" t="s">
        <v>664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1531</v>
      </c>
      <c r="O1022" s="196">
        <v>45089</v>
      </c>
      <c r="P1022" t="s">
        <v>724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1531</v>
      </c>
      <c r="O1023" s="196">
        <v>45272</v>
      </c>
      <c r="P1023" t="s">
        <v>664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1531</v>
      </c>
      <c r="O1024" s="196">
        <v>45272</v>
      </c>
      <c r="P1024" t="s">
        <v>724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1531</v>
      </c>
      <c r="O1025" t="s">
        <v>1772</v>
      </c>
      <c r="P1025" t="s">
        <v>664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3701.1570000000011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125</v>
      </c>
      <c r="C8" s="20"/>
      <c r="E8" s="227" t="s">
        <v>78</v>
      </c>
      <c r="F8" s="227"/>
      <c r="G8" s="227"/>
      <c r="H8" s="227"/>
      <c r="V8" s="17"/>
      <c r="X8" s="23" t="s">
        <v>125</v>
      </c>
      <c r="Y8" s="20">
        <f>IF(B8="PAGADO",0,C13)</f>
        <v>0</v>
      </c>
      <c r="AA8" s="227" t="s">
        <v>78</v>
      </c>
      <c r="AB8" s="227"/>
      <c r="AC8" s="227"/>
      <c r="AD8" s="2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124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143</v>
      </c>
      <c r="AC10" s="3" t="s">
        <v>144</v>
      </c>
      <c r="AD10" s="5">
        <v>170</v>
      </c>
      <c r="AJ10" s="25">
        <v>44932</v>
      </c>
      <c r="AK10" s="3" t="s">
        <v>126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102</v>
      </c>
      <c r="G11" s="3" t="s">
        <v>103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143</v>
      </c>
      <c r="AC11" s="3" t="s">
        <v>144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102</v>
      </c>
      <c r="G12" s="3" t="s">
        <v>104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143</v>
      </c>
      <c r="AC12" s="3" t="s">
        <v>137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143</v>
      </c>
      <c r="AC13" s="3" t="s">
        <v>137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143</v>
      </c>
      <c r="AC14" s="3" t="s">
        <v>144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144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172</v>
      </c>
      <c r="AC16" s="3" t="s">
        <v>173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181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182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156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154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32</v>
      </c>
      <c r="Y53" s="20">
        <f>IF(B53="PAGADO",0,C58)</f>
        <v>540</v>
      </c>
      <c r="AA53" s="227" t="s">
        <v>78</v>
      </c>
      <c r="AB53" s="227"/>
      <c r="AC53" s="227"/>
      <c r="AD53" s="2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184</v>
      </c>
      <c r="G55" s="3" t="s">
        <v>137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223</v>
      </c>
      <c r="AC55" s="3" t="s">
        <v>163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184</v>
      </c>
      <c r="G56" s="3" t="s">
        <v>137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223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203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231</v>
      </c>
      <c r="AC57" s="3" t="s">
        <v>232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7" t="s">
        <v>78</v>
      </c>
      <c r="F101" s="227"/>
      <c r="G101" s="227"/>
      <c r="H101" s="227"/>
      <c r="V101" s="17"/>
      <c r="X101" s="23" t="s">
        <v>32</v>
      </c>
      <c r="Y101" s="20">
        <f>IF(B101="PAGADO",0,C106)</f>
        <v>0</v>
      </c>
      <c r="AA101" s="227" t="s">
        <v>284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6" t="s">
        <v>30</v>
      </c>
      <c r="I133" s="226"/>
      <c r="J133" s="226"/>
      <c r="V133" s="17"/>
      <c r="AA133" s="226" t="s">
        <v>31</v>
      </c>
      <c r="AB133" s="226"/>
      <c r="AC133" s="226"/>
    </row>
    <row r="134" spans="1:43" x14ac:dyDescent="0.25">
      <c r="H134" s="226"/>
      <c r="I134" s="226"/>
      <c r="J134" s="226"/>
      <c r="V134" s="17"/>
      <c r="AA134" s="226"/>
      <c r="AB134" s="226"/>
      <c r="AC134" s="2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7" t="s">
        <v>284</v>
      </c>
      <c r="F138" s="227"/>
      <c r="G138" s="227"/>
      <c r="H138" s="227"/>
      <c r="V138" s="17"/>
      <c r="X138" s="23" t="s">
        <v>32</v>
      </c>
      <c r="Y138" s="20">
        <f>IF(B138="PAGADO",0,C143)</f>
        <v>670</v>
      </c>
      <c r="AA138" s="227" t="s">
        <v>78</v>
      </c>
      <c r="AB138" s="227"/>
      <c r="AC138" s="227"/>
      <c r="AD138" s="2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162</v>
      </c>
      <c r="G140" s="3" t="s">
        <v>190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162</v>
      </c>
      <c r="G141" s="3" t="s">
        <v>146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162</v>
      </c>
      <c r="G142" s="3" t="s">
        <v>146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254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9" t="str">
        <f>IF(Y143&lt;0,"NO PAGAR","COBRAR'")</f>
        <v>COBRAR'</v>
      </c>
      <c r="Y144" s="2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9" t="str">
        <f>IF(C143&lt;0,"NO PAGAR","COBRAR'")</f>
        <v>COBRAR'</v>
      </c>
      <c r="C145" s="2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6" t="s">
        <v>28</v>
      </c>
      <c r="I182" s="226"/>
      <c r="J182" s="226"/>
      <c r="V182" s="17"/>
      <c r="AC182" s="225"/>
      <c r="AD182" s="225"/>
      <c r="AE182" s="225"/>
    </row>
    <row r="183" spans="2:41" x14ac:dyDescent="0.25">
      <c r="H183" s="226"/>
      <c r="I183" s="226"/>
      <c r="J183" s="226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7" t="s">
        <v>407</v>
      </c>
      <c r="F187" s="227"/>
      <c r="G187" s="227"/>
      <c r="H187" s="227"/>
      <c r="O187" s="58" t="s">
        <v>406</v>
      </c>
      <c r="V187" s="17"/>
      <c r="X187" s="23" t="s">
        <v>32</v>
      </c>
      <c r="Y187" s="20">
        <f>IF(B187="PAGADO",0,C192)</f>
        <v>0</v>
      </c>
      <c r="AA187" s="227" t="s">
        <v>20</v>
      </c>
      <c r="AB187" s="227"/>
      <c r="AC187" s="227"/>
      <c r="AD187" s="2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391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392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399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6" t="s">
        <v>30</v>
      </c>
      <c r="I227" s="226"/>
      <c r="J227" s="226"/>
      <c r="V227" s="17"/>
      <c r="AA227" s="226" t="s">
        <v>31</v>
      </c>
      <c r="AB227" s="226"/>
      <c r="AC227" s="226"/>
    </row>
    <row r="228" spans="1:43" x14ac:dyDescent="0.25">
      <c r="H228" s="226"/>
      <c r="I228" s="226"/>
      <c r="J228" s="226"/>
      <c r="V228" s="17"/>
      <c r="AA228" s="226"/>
      <c r="AB228" s="226"/>
      <c r="AC228" s="2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7" t="s">
        <v>20</v>
      </c>
      <c r="F232" s="227"/>
      <c r="G232" s="227"/>
      <c r="H232" s="227"/>
      <c r="V232" s="17"/>
      <c r="X232" s="23" t="s">
        <v>32</v>
      </c>
      <c r="Y232" s="20">
        <f>IF(B232="PAGADO",0,C237)</f>
        <v>0</v>
      </c>
      <c r="AA232" s="227" t="s">
        <v>20</v>
      </c>
      <c r="AB232" s="227"/>
      <c r="AC232" s="227"/>
      <c r="AD232" s="2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9" t="str">
        <f>IF(Y237&lt;0,"NO PAGAR","COBRAR'")</f>
        <v>COBRAR'</v>
      </c>
      <c r="Y238" s="2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9" t="str">
        <f>IF(C237&lt;0,"NO PAGAR","COBRAR'")</f>
        <v>COBRAR'</v>
      </c>
      <c r="C239" s="2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6" t="s">
        <v>28</v>
      </c>
      <c r="I274" s="226"/>
      <c r="J274" s="226"/>
      <c r="V274" s="17"/>
      <c r="AC274" s="225"/>
      <c r="AD274" s="225"/>
      <c r="AE274" s="225"/>
    </row>
    <row r="275" spans="2:41" x14ac:dyDescent="0.25">
      <c r="H275" s="226"/>
      <c r="I275" s="226"/>
      <c r="J275" s="226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7" t="s">
        <v>20</v>
      </c>
      <c r="F279" s="227"/>
      <c r="G279" s="227"/>
      <c r="H279" s="227"/>
      <c r="V279" s="17"/>
      <c r="X279" s="23" t="s">
        <v>32</v>
      </c>
      <c r="Y279" s="20">
        <f>IF(B279="PAGADO",0,C284)</f>
        <v>0</v>
      </c>
      <c r="AA279" s="227" t="s">
        <v>20</v>
      </c>
      <c r="AB279" s="227"/>
      <c r="AC279" s="227"/>
      <c r="AD279" s="2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6" t="s">
        <v>30</v>
      </c>
      <c r="I319" s="226"/>
      <c r="J319" s="226"/>
      <c r="V319" s="17"/>
      <c r="AA319" s="226" t="s">
        <v>31</v>
      </c>
      <c r="AB319" s="226"/>
      <c r="AC319" s="226"/>
    </row>
    <row r="320" spans="1:43" x14ac:dyDescent="0.25">
      <c r="H320" s="226"/>
      <c r="I320" s="226"/>
      <c r="J320" s="226"/>
      <c r="V320" s="17"/>
      <c r="AA320" s="226"/>
      <c r="AB320" s="226"/>
      <c r="AC320" s="2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7" t="s">
        <v>20</v>
      </c>
      <c r="F324" s="227"/>
      <c r="G324" s="227"/>
      <c r="H324" s="227"/>
      <c r="V324" s="17"/>
      <c r="X324" s="23" t="s">
        <v>32</v>
      </c>
      <c r="Y324" s="20">
        <f>IF(B1124="PAGADO",0,C329)</f>
        <v>0</v>
      </c>
      <c r="AA324" s="227" t="s">
        <v>20</v>
      </c>
      <c r="AB324" s="227"/>
      <c r="AC324" s="227"/>
      <c r="AD324" s="2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9" t="str">
        <f>IF(Y329&lt;0,"NO PAGAR","COBRAR'")</f>
        <v>COBRAR'</v>
      </c>
      <c r="Y330" s="2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9" t="str">
        <f>IF(C329&lt;0,"NO PAGAR","COBRAR'")</f>
        <v>COBRAR'</v>
      </c>
      <c r="C331" s="2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1388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6" t="s">
        <v>28</v>
      </c>
      <c r="I367" s="226"/>
      <c r="J367" s="226"/>
      <c r="V367" s="17"/>
      <c r="AC367" s="225"/>
      <c r="AD367" s="225"/>
      <c r="AE367" s="225"/>
    </row>
    <row r="368" spans="5:31" x14ac:dyDescent="0.25">
      <c r="H368" s="226"/>
      <c r="I368" s="226"/>
      <c r="J368" s="226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7" t="s">
        <v>20</v>
      </c>
      <c r="F372" s="227"/>
      <c r="G372" s="227"/>
      <c r="H372" s="227"/>
      <c r="V372" s="17"/>
      <c r="X372" s="23" t="s">
        <v>32</v>
      </c>
      <c r="Y372" s="20">
        <f>IF(B372="PAGADO",0,C377)</f>
        <v>0</v>
      </c>
      <c r="AA372" s="227" t="s">
        <v>20</v>
      </c>
      <c r="AB372" s="227"/>
      <c r="AC372" s="227"/>
      <c r="AD372" s="2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6" t="s">
        <v>30</v>
      </c>
      <c r="I412" s="226"/>
      <c r="J412" s="226"/>
      <c r="V412" s="17"/>
      <c r="AA412" s="226" t="s">
        <v>31</v>
      </c>
      <c r="AB412" s="226"/>
      <c r="AC412" s="226"/>
    </row>
    <row r="413" spans="1:43" x14ac:dyDescent="0.25">
      <c r="H413" s="226"/>
      <c r="I413" s="226"/>
      <c r="J413" s="226"/>
      <c r="V413" s="17"/>
      <c r="AA413" s="226"/>
      <c r="AB413" s="226"/>
      <c r="AC413" s="2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7" t="s">
        <v>20</v>
      </c>
      <c r="F417" s="227"/>
      <c r="G417" s="227"/>
      <c r="H417" s="227"/>
      <c r="V417" s="17"/>
      <c r="X417" s="23" t="s">
        <v>32</v>
      </c>
      <c r="Y417" s="20">
        <f>IF(B1217="PAGADO",0,C422)</f>
        <v>0</v>
      </c>
      <c r="AA417" s="227" t="s">
        <v>20</v>
      </c>
      <c r="AB417" s="227"/>
      <c r="AC417" s="227"/>
      <c r="AD417" s="2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9" t="str">
        <f>IF(Y422&lt;0,"NO PAGAR","COBRAR'")</f>
        <v>COBRAR'</v>
      </c>
      <c r="Y423" s="2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9" t="str">
        <f>IF(C422&lt;0,"NO PAGAR","COBRAR'")</f>
        <v>COBRAR'</v>
      </c>
      <c r="C424" s="2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6" t="s">
        <v>28</v>
      </c>
      <c r="I464" s="226"/>
      <c r="J464" s="226"/>
      <c r="V464" s="17"/>
      <c r="AC464" s="225"/>
      <c r="AD464" s="225"/>
      <c r="AE464" s="225"/>
    </row>
    <row r="465" spans="2:41" x14ac:dyDescent="0.25">
      <c r="H465" s="226"/>
      <c r="I465" s="226"/>
      <c r="J465" s="226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7" t="s">
        <v>20</v>
      </c>
      <c r="F469" s="227"/>
      <c r="G469" s="227"/>
      <c r="H469" s="227"/>
      <c r="V469" s="17"/>
      <c r="X469" s="23" t="s">
        <v>32</v>
      </c>
      <c r="Y469" s="20">
        <f>IF(B469="PAGADO",0,C474)</f>
        <v>0</v>
      </c>
      <c r="AA469" s="227" t="s">
        <v>20</v>
      </c>
      <c r="AB469" s="227"/>
      <c r="AC469" s="227"/>
      <c r="AD469" s="2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6" t="s">
        <v>30</v>
      </c>
      <c r="I509" s="226"/>
      <c r="J509" s="226"/>
      <c r="V509" s="17"/>
      <c r="AA509" s="226" t="s">
        <v>31</v>
      </c>
      <c r="AB509" s="226"/>
      <c r="AC509" s="226"/>
    </row>
    <row r="510" spans="1:43" x14ac:dyDescent="0.25">
      <c r="H510" s="226"/>
      <c r="I510" s="226"/>
      <c r="J510" s="226"/>
      <c r="V510" s="17"/>
      <c r="AA510" s="226"/>
      <c r="AB510" s="226"/>
      <c r="AC510" s="2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7" t="s">
        <v>20</v>
      </c>
      <c r="F514" s="227"/>
      <c r="G514" s="227"/>
      <c r="H514" s="227"/>
      <c r="V514" s="17"/>
      <c r="X514" s="23" t="s">
        <v>32</v>
      </c>
      <c r="Y514" s="20">
        <f>IF(B1314="PAGADO",0,C519)</f>
        <v>0</v>
      </c>
      <c r="AA514" s="227" t="s">
        <v>20</v>
      </c>
      <c r="AB514" s="227"/>
      <c r="AC514" s="227"/>
      <c r="AD514" s="2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9" t="str">
        <f>IF(Y519&lt;0,"NO PAGAR","COBRAR'")</f>
        <v>COBRAR'</v>
      </c>
      <c r="Y520" s="2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9" t="str">
        <f>IF(C519&lt;0,"NO PAGAR","COBRAR'")</f>
        <v>COBRAR'</v>
      </c>
      <c r="C521" s="2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6" t="s">
        <v>28</v>
      </c>
      <c r="I563" s="226"/>
      <c r="J563" s="226"/>
      <c r="V563" s="17"/>
      <c r="AC563" s="225"/>
      <c r="AD563" s="225"/>
      <c r="AE563" s="225"/>
    </row>
    <row r="564" spans="2:41" x14ac:dyDescent="0.25">
      <c r="H564" s="226"/>
      <c r="I564" s="226"/>
      <c r="J564" s="226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7" t="s">
        <v>20</v>
      </c>
      <c r="F568" s="227"/>
      <c r="G568" s="227"/>
      <c r="H568" s="227"/>
      <c r="V568" s="17"/>
      <c r="X568" s="23" t="s">
        <v>32</v>
      </c>
      <c r="Y568" s="20">
        <f>IF(B568="PAGADO",0,C573)</f>
        <v>0</v>
      </c>
      <c r="AA568" s="227" t="s">
        <v>20</v>
      </c>
      <c r="AB568" s="227"/>
      <c r="AC568" s="227"/>
      <c r="AD568" s="2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6" t="s">
        <v>30</v>
      </c>
      <c r="I608" s="226"/>
      <c r="J608" s="226"/>
      <c r="V608" s="17"/>
      <c r="AA608" s="226" t="s">
        <v>31</v>
      </c>
      <c r="AB608" s="226"/>
      <c r="AC608" s="226"/>
    </row>
    <row r="609" spans="2:41" x14ac:dyDescent="0.25">
      <c r="H609" s="226"/>
      <c r="I609" s="226"/>
      <c r="J609" s="226"/>
      <c r="V609" s="17"/>
      <c r="AA609" s="226"/>
      <c r="AB609" s="226"/>
      <c r="AC609" s="2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7" t="s">
        <v>20</v>
      </c>
      <c r="F613" s="227"/>
      <c r="G613" s="227"/>
      <c r="H613" s="227"/>
      <c r="V613" s="17"/>
      <c r="X613" s="23" t="s">
        <v>32</v>
      </c>
      <c r="Y613" s="20">
        <f>IF(B1413="PAGADO",0,C618)</f>
        <v>0</v>
      </c>
      <c r="AA613" s="227" t="s">
        <v>20</v>
      </c>
      <c r="AB613" s="227"/>
      <c r="AC613" s="227"/>
      <c r="AD613" s="2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9" t="str">
        <f>IF(Y618&lt;0,"NO PAGAR","COBRAR'")</f>
        <v>COBRAR'</v>
      </c>
      <c r="Y619" s="2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9" t="str">
        <f>IF(C618&lt;0,"NO PAGAR","COBRAR'")</f>
        <v>COBRAR'</v>
      </c>
      <c r="C620" s="2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6" t="s">
        <v>28</v>
      </c>
      <c r="I656" s="226"/>
      <c r="J656" s="226"/>
      <c r="V656" s="17"/>
      <c r="AC656" s="225"/>
      <c r="AD656" s="225"/>
      <c r="AE656" s="225"/>
    </row>
    <row r="657" spans="2:41" x14ac:dyDescent="0.25">
      <c r="H657" s="226"/>
      <c r="I657" s="226"/>
      <c r="J657" s="226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7" t="s">
        <v>20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20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6" t="s">
        <v>30</v>
      </c>
      <c r="I701" s="226"/>
      <c r="J701" s="226"/>
      <c r="V701" s="17"/>
      <c r="AA701" s="226" t="s">
        <v>31</v>
      </c>
      <c r="AB701" s="226"/>
      <c r="AC701" s="226"/>
    </row>
    <row r="702" spans="1:43" x14ac:dyDescent="0.25">
      <c r="H702" s="226"/>
      <c r="I702" s="226"/>
      <c r="J702" s="226"/>
      <c r="V702" s="17"/>
      <c r="AA702" s="226"/>
      <c r="AB702" s="226"/>
      <c r="AC702" s="2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7" t="s">
        <v>20</v>
      </c>
      <c r="F706" s="227"/>
      <c r="G706" s="227"/>
      <c r="H706" s="227"/>
      <c r="V706" s="17"/>
      <c r="X706" s="23" t="s">
        <v>32</v>
      </c>
      <c r="Y706" s="20">
        <f>IF(B1506="PAGADO",0,C711)</f>
        <v>0</v>
      </c>
      <c r="AA706" s="227" t="s">
        <v>20</v>
      </c>
      <c r="AB706" s="227"/>
      <c r="AC706" s="227"/>
      <c r="AD706" s="2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9" t="str">
        <f>IF(Y711&lt;0,"NO PAGAR","COBRAR'")</f>
        <v>COBRAR'</v>
      </c>
      <c r="Y712" s="2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9" t="str">
        <f>IF(C711&lt;0,"NO PAGAR","COBRAR'")</f>
        <v>COBRAR'</v>
      </c>
      <c r="C713" s="2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6" t="s">
        <v>28</v>
      </c>
      <c r="I749" s="226"/>
      <c r="J749" s="226"/>
      <c r="V749" s="17"/>
      <c r="AC749" s="225"/>
      <c r="AD749" s="225"/>
      <c r="AE749" s="225"/>
    </row>
    <row r="750" spans="8:31" x14ac:dyDescent="0.25">
      <c r="H750" s="226"/>
      <c r="I750" s="226"/>
      <c r="J750" s="226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7" t="s">
        <v>20</v>
      </c>
      <c r="F754" s="227"/>
      <c r="G754" s="227"/>
      <c r="H754" s="227"/>
      <c r="V754" s="17"/>
      <c r="X754" s="23" t="s">
        <v>32</v>
      </c>
      <c r="Y754" s="20">
        <f>IF(B754="PAGADO",0,C759)</f>
        <v>0</v>
      </c>
      <c r="AA754" s="227" t="s">
        <v>20</v>
      </c>
      <c r="AB754" s="227"/>
      <c r="AC754" s="227"/>
      <c r="AD754" s="2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6" t="s">
        <v>30</v>
      </c>
      <c r="I794" s="226"/>
      <c r="J794" s="226"/>
      <c r="V794" s="17"/>
      <c r="AA794" s="226" t="s">
        <v>31</v>
      </c>
      <c r="AB794" s="226"/>
      <c r="AC794" s="226"/>
    </row>
    <row r="795" spans="1:43" x14ac:dyDescent="0.25">
      <c r="H795" s="226"/>
      <c r="I795" s="226"/>
      <c r="J795" s="226"/>
      <c r="V795" s="17"/>
      <c r="AA795" s="226"/>
      <c r="AB795" s="226"/>
      <c r="AC795" s="2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7" t="s">
        <v>20</v>
      </c>
      <c r="F799" s="227"/>
      <c r="G799" s="227"/>
      <c r="H799" s="227"/>
      <c r="V799" s="17"/>
      <c r="X799" s="23" t="s">
        <v>32</v>
      </c>
      <c r="Y799" s="20">
        <f>IF(B1599="PAGADO",0,C804)</f>
        <v>0</v>
      </c>
      <c r="AA799" s="227" t="s">
        <v>20</v>
      </c>
      <c r="AB799" s="227"/>
      <c r="AC799" s="227"/>
      <c r="AD799" s="2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9" t="str">
        <f>IF(Y804&lt;0,"NO PAGAR","COBRAR'")</f>
        <v>COBRAR'</v>
      </c>
      <c r="Y805" s="2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9" t="str">
        <f>IF(C804&lt;0,"NO PAGAR","COBRAR'")</f>
        <v>COBRAR'</v>
      </c>
      <c r="C806" s="2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6" t="s">
        <v>28</v>
      </c>
      <c r="I842" s="226"/>
      <c r="J842" s="226"/>
      <c r="V842" s="17"/>
      <c r="AC842" s="225"/>
      <c r="AD842" s="225"/>
      <c r="AE842" s="225"/>
    </row>
    <row r="843" spans="2:41" x14ac:dyDescent="0.25">
      <c r="H843" s="226"/>
      <c r="I843" s="226"/>
      <c r="J843" s="226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7" t="s">
        <v>20</v>
      </c>
      <c r="F847" s="227"/>
      <c r="G847" s="227"/>
      <c r="H847" s="227"/>
      <c r="V847" s="17"/>
      <c r="X847" s="23" t="s">
        <v>32</v>
      </c>
      <c r="Y847" s="20">
        <f>IF(B847="PAGADO",0,C852)</f>
        <v>0</v>
      </c>
      <c r="AA847" s="227" t="s">
        <v>20</v>
      </c>
      <c r="AB847" s="227"/>
      <c r="AC847" s="227"/>
      <c r="AD847" s="2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6" t="s">
        <v>30</v>
      </c>
      <c r="I887" s="226"/>
      <c r="J887" s="226"/>
      <c r="V887" s="17"/>
      <c r="AA887" s="226" t="s">
        <v>31</v>
      </c>
      <c r="AB887" s="226"/>
      <c r="AC887" s="226"/>
    </row>
    <row r="888" spans="1:43" x14ac:dyDescent="0.25">
      <c r="H888" s="226"/>
      <c r="I888" s="226"/>
      <c r="J888" s="226"/>
      <c r="V888" s="17"/>
      <c r="AA888" s="226"/>
      <c r="AB888" s="226"/>
      <c r="AC888" s="2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7" t="s">
        <v>20</v>
      </c>
      <c r="F892" s="227"/>
      <c r="G892" s="227"/>
      <c r="H892" s="227"/>
      <c r="V892" s="17"/>
      <c r="X892" s="23" t="s">
        <v>32</v>
      </c>
      <c r="Y892" s="20">
        <f>IF(B1692="PAGADO",0,C897)</f>
        <v>0</v>
      </c>
      <c r="AA892" s="227" t="s">
        <v>20</v>
      </c>
      <c r="AB892" s="227"/>
      <c r="AC892" s="227"/>
      <c r="AD892" s="2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9" t="str">
        <f>IF(Y897&lt;0,"NO PAGAR","COBRAR'")</f>
        <v>COBRAR'</v>
      </c>
      <c r="Y898" s="2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9" t="str">
        <f>IF(C897&lt;0,"NO PAGAR","COBRAR'")</f>
        <v>COBRAR'</v>
      </c>
      <c r="C899" s="2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6" t="s">
        <v>28</v>
      </c>
      <c r="I936" s="226"/>
      <c r="J936" s="226"/>
      <c r="V936" s="17"/>
      <c r="AC936" s="225"/>
      <c r="AD936" s="225"/>
      <c r="AE936" s="225"/>
    </row>
    <row r="937" spans="2:41" x14ac:dyDescent="0.25">
      <c r="H937" s="226"/>
      <c r="I937" s="226"/>
      <c r="J937" s="226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7" t="s">
        <v>20</v>
      </c>
      <c r="F941" s="227"/>
      <c r="G941" s="227"/>
      <c r="H941" s="227"/>
      <c r="V941" s="17"/>
      <c r="X941" s="23" t="s">
        <v>32</v>
      </c>
      <c r="Y941" s="20">
        <f>IF(B941="PAGADO",0,C946)</f>
        <v>0</v>
      </c>
      <c r="AA941" s="227" t="s">
        <v>20</v>
      </c>
      <c r="AB941" s="227"/>
      <c r="AC941" s="227"/>
      <c r="AD941" s="2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6" t="s">
        <v>30</v>
      </c>
      <c r="I981" s="226"/>
      <c r="J981" s="226"/>
      <c r="V981" s="17"/>
      <c r="AA981" s="226" t="s">
        <v>31</v>
      </c>
      <c r="AB981" s="226"/>
      <c r="AC981" s="226"/>
    </row>
    <row r="982" spans="1:43" x14ac:dyDescent="0.25">
      <c r="H982" s="226"/>
      <c r="I982" s="226"/>
      <c r="J982" s="226"/>
      <c r="V982" s="17"/>
      <c r="AA982" s="226"/>
      <c r="AB982" s="226"/>
      <c r="AC982" s="2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7" t="s">
        <v>20</v>
      </c>
      <c r="F986" s="227"/>
      <c r="G986" s="227"/>
      <c r="H986" s="227"/>
      <c r="V986" s="17"/>
      <c r="X986" s="23" t="s">
        <v>32</v>
      </c>
      <c r="Y986" s="20">
        <f>IF(B1786="PAGADO",0,C991)</f>
        <v>0</v>
      </c>
      <c r="AA986" s="227" t="s">
        <v>20</v>
      </c>
      <c r="AB986" s="227"/>
      <c r="AC986" s="227"/>
      <c r="AD986" s="2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9" t="str">
        <f>IF(Y991&lt;0,"NO PAGAR","COBRAR'")</f>
        <v>COBRAR'</v>
      </c>
      <c r="Y992" s="2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9" t="str">
        <f>IF(C991&lt;0,"NO PAGAR","COBRAR'")</f>
        <v>COBRAR'</v>
      </c>
      <c r="C993" s="2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6" t="s">
        <v>28</v>
      </c>
      <c r="I1029" s="226"/>
      <c r="J1029" s="226"/>
      <c r="V1029" s="17"/>
      <c r="AC1029" s="225"/>
      <c r="AD1029" s="225"/>
      <c r="AE1029" s="225"/>
    </row>
    <row r="1030" spans="2:41" x14ac:dyDescent="0.25">
      <c r="H1030" s="226"/>
      <c r="I1030" s="226"/>
      <c r="J1030" s="226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7" t="s">
        <v>20</v>
      </c>
      <c r="F1034" s="227"/>
      <c r="G1034" s="227"/>
      <c r="H1034" s="227"/>
      <c r="V1034" s="17"/>
      <c r="X1034" s="23" t="s">
        <v>32</v>
      </c>
      <c r="Y1034" s="20">
        <f>IF(B1034="PAGADO",0,C1039)</f>
        <v>0</v>
      </c>
      <c r="AA1034" s="227" t="s">
        <v>20</v>
      </c>
      <c r="AB1034" s="227"/>
      <c r="AC1034" s="227"/>
      <c r="AD1034" s="2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6" t="s">
        <v>30</v>
      </c>
      <c r="I1074" s="226"/>
      <c r="J1074" s="226"/>
      <c r="V1074" s="17"/>
      <c r="AA1074" s="226" t="s">
        <v>31</v>
      </c>
      <c r="AB1074" s="226"/>
      <c r="AC1074" s="226"/>
    </row>
    <row r="1075" spans="2:41" x14ac:dyDescent="0.25">
      <c r="H1075" s="226"/>
      <c r="I1075" s="226"/>
      <c r="J1075" s="226"/>
      <c r="V1075" s="17"/>
      <c r="AA1075" s="226"/>
      <c r="AB1075" s="226"/>
      <c r="AC1075" s="2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7" t="s">
        <v>20</v>
      </c>
      <c r="F1079" s="227"/>
      <c r="G1079" s="227"/>
      <c r="H1079" s="227"/>
      <c r="V1079" s="17"/>
      <c r="X1079" s="23" t="s">
        <v>32</v>
      </c>
      <c r="Y1079" s="20">
        <f>IF(B1879="PAGADO",0,C1084)</f>
        <v>0</v>
      </c>
      <c r="AA1079" s="227" t="s">
        <v>20</v>
      </c>
      <c r="AB1079" s="227"/>
      <c r="AC1079" s="227"/>
      <c r="AD1079" s="2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9" t="str">
        <f>IF(Y1084&lt;0,"NO PAGAR","COBRAR'")</f>
        <v>COBRAR'</v>
      </c>
      <c r="Y1085" s="2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9" t="str">
        <f>IF(C1084&lt;0,"NO PAGAR","COBRAR'")</f>
        <v>COBRAR'</v>
      </c>
      <c r="C1086" s="2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150</v>
      </c>
      <c r="C8" s="20"/>
      <c r="E8" s="227" t="s">
        <v>213</v>
      </c>
      <c r="F8" s="227"/>
      <c r="G8" s="227"/>
      <c r="H8" s="227"/>
      <c r="V8" s="17"/>
      <c r="X8" s="23" t="s">
        <v>150</v>
      </c>
      <c r="Y8" s="20">
        <f>IF(B8="PAGADO",0,C13)</f>
        <v>0</v>
      </c>
      <c r="AA8" s="227" t="s">
        <v>204</v>
      </c>
      <c r="AB8" s="227"/>
      <c r="AC8" s="227"/>
      <c r="AD8" s="2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214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184</v>
      </c>
      <c r="AC10" s="3" t="s">
        <v>193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215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216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217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150</v>
      </c>
      <c r="C53" s="20">
        <f>IF(X8="PAGADO",0,Y13)</f>
        <v>0</v>
      </c>
      <c r="E53" s="227" t="s">
        <v>192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224</v>
      </c>
      <c r="AB53" s="227"/>
      <c r="AC53" s="227"/>
      <c r="AD53" s="2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189</v>
      </c>
      <c r="G55" s="3" t="s">
        <v>193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191</v>
      </c>
      <c r="AC55" s="3" t="s">
        <v>180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7" t="s">
        <v>20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125</v>
      </c>
      <c r="C200" s="20">
        <f>IF(X151="PAGADO",0,Y156)</f>
        <v>0</v>
      </c>
      <c r="E200" s="227" t="s">
        <v>373</v>
      </c>
      <c r="F200" s="227"/>
      <c r="G200" s="227"/>
      <c r="H200" s="227"/>
      <c r="V200" s="17"/>
      <c r="X200" s="23" t="s">
        <v>82</v>
      </c>
      <c r="Y200" s="20">
        <f>IF(B200="PAGADO",0,C205)</f>
        <v>0</v>
      </c>
      <c r="AA200" s="227" t="s">
        <v>410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189</v>
      </c>
      <c r="G202" s="3" t="s">
        <v>374</v>
      </c>
      <c r="H202" s="5">
        <v>135</v>
      </c>
      <c r="N202" s="25">
        <v>44967</v>
      </c>
      <c r="O202" s="3" t="s">
        <v>375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184</v>
      </c>
      <c r="AC202" s="3" t="s">
        <v>103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289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184</v>
      </c>
      <c r="AC203" s="3" t="s">
        <v>411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289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459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7" t="s">
        <v>488</v>
      </c>
      <c r="F245" s="227"/>
      <c r="G245" s="227"/>
      <c r="H245" s="227"/>
      <c r="O245" s="252" t="s">
        <v>230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7" t="s">
        <v>373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191</v>
      </c>
      <c r="G247" s="3" t="s">
        <v>506</v>
      </c>
      <c r="H247" s="5">
        <v>128</v>
      </c>
      <c r="N247" s="25">
        <v>44996</v>
      </c>
      <c r="O247" s="3" t="s">
        <v>230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106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191</v>
      </c>
      <c r="G248" s="3" t="s">
        <v>374</v>
      </c>
      <c r="H248" s="5">
        <v>129</v>
      </c>
      <c r="N248" s="25">
        <v>45002</v>
      </c>
      <c r="O248" s="3" t="s">
        <v>230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191</v>
      </c>
      <c r="G249" s="3" t="s">
        <v>306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191</v>
      </c>
      <c r="G250" s="3" t="s">
        <v>507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191</v>
      </c>
      <c r="G251" s="3" t="s">
        <v>508</v>
      </c>
      <c r="H251" s="5">
        <v>30</v>
      </c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>
        <v>44988</v>
      </c>
      <c r="F252" s="3" t="s">
        <v>191</v>
      </c>
      <c r="G252" s="3" t="s">
        <v>507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527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534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7" t="s">
        <v>20</v>
      </c>
      <c r="F292" s="227"/>
      <c r="G292" s="227"/>
      <c r="H292" s="227"/>
      <c r="V292" s="17"/>
      <c r="X292" s="23" t="s">
        <v>32</v>
      </c>
      <c r="Y292" s="20">
        <f>IF(B292="PAGADO",0,C297)</f>
        <v>-200</v>
      </c>
      <c r="AA292" s="227" t="s">
        <v>585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191</v>
      </c>
      <c r="AC294" s="3" t="s">
        <v>104</v>
      </c>
      <c r="AD294" s="5">
        <v>170</v>
      </c>
      <c r="AJ294" s="25">
        <v>45033</v>
      </c>
      <c r="AK294" s="3" t="s">
        <v>626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191</v>
      </c>
      <c r="AC295" s="3" t="s">
        <v>604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605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7" t="s">
        <v>20</v>
      </c>
      <c r="F337" s="227"/>
      <c r="G337" s="227"/>
      <c r="H337" s="227"/>
      <c r="V337" s="17"/>
      <c r="X337" s="23" t="s">
        <v>32</v>
      </c>
      <c r="Y337" s="20">
        <f>IF(B1129="PAGADO",0,C342)</f>
        <v>14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14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796</v>
      </c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7" t="s">
        <v>410</v>
      </c>
      <c r="F430" s="227"/>
      <c r="G430" s="227"/>
      <c r="H430" s="227"/>
      <c r="V430" s="17"/>
      <c r="X430" s="23" t="s">
        <v>75</v>
      </c>
      <c r="Y430" s="20">
        <f>IF(B430="PAGADO",0,C435)</f>
        <v>0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792</v>
      </c>
      <c r="G432" s="3" t="s">
        <v>793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COBRAR'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COBRAR'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6" t="s">
        <v>28</v>
      </c>
      <c r="I469" s="226"/>
      <c r="J469" s="226"/>
      <c r="V469" s="17"/>
      <c r="AC469" s="225"/>
      <c r="AD469" s="225"/>
      <c r="AE469" s="225"/>
    </row>
    <row r="470" spans="2:41" x14ac:dyDescent="0.25">
      <c r="H470" s="226"/>
      <c r="I470" s="226"/>
      <c r="J470" s="226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7" t="s">
        <v>20</v>
      </c>
      <c r="F474" s="227"/>
      <c r="G474" s="227"/>
      <c r="H474" s="227"/>
      <c r="V474" s="17"/>
      <c r="X474" s="23" t="s">
        <v>32</v>
      </c>
      <c r="Y474" s="20">
        <f>IF(B474="PAGADO",0,C479)</f>
        <v>0</v>
      </c>
      <c r="AA474" s="227" t="s">
        <v>20</v>
      </c>
      <c r="AB474" s="227"/>
      <c r="AC474" s="227"/>
      <c r="AD474" s="22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6" t="s">
        <v>30</v>
      </c>
      <c r="I514" s="226"/>
      <c r="J514" s="226"/>
      <c r="V514" s="17"/>
      <c r="AA514" s="226" t="s">
        <v>31</v>
      </c>
      <c r="AB514" s="226"/>
      <c r="AC514" s="226"/>
    </row>
    <row r="515" spans="2:41" x14ac:dyDescent="0.25">
      <c r="H515" s="226"/>
      <c r="I515" s="226"/>
      <c r="J515" s="226"/>
      <c r="V515" s="17"/>
      <c r="AA515" s="226"/>
      <c r="AB515" s="226"/>
      <c r="AC515" s="22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7" t="s">
        <v>20</v>
      </c>
      <c r="F519" s="227"/>
      <c r="G519" s="227"/>
      <c r="H519" s="227"/>
      <c r="V519" s="17"/>
      <c r="X519" s="23" t="s">
        <v>32</v>
      </c>
      <c r="Y519" s="20">
        <f>IF(B1319="PAGADO",0,C524)</f>
        <v>0</v>
      </c>
      <c r="AA519" s="227" t="s">
        <v>20</v>
      </c>
      <c r="AB519" s="227"/>
      <c r="AC519" s="227"/>
      <c r="AD519" s="22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9" t="str">
        <f>IF(Y524&lt;0,"NO PAGAR","COBRAR'")</f>
        <v>COBRAR'</v>
      </c>
      <c r="Y525" s="22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9" t="str">
        <f>IF(C524&lt;0,"NO PAGAR","COBRAR'")</f>
        <v>COBRAR'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6" t="s">
        <v>28</v>
      </c>
      <c r="I568" s="226"/>
      <c r="J568" s="226"/>
      <c r="V568" s="17"/>
      <c r="AC568" s="225"/>
      <c r="AD568" s="225"/>
      <c r="AE568" s="225"/>
    </row>
    <row r="569" spans="2:41" x14ac:dyDescent="0.25">
      <c r="H569" s="226"/>
      <c r="I569" s="226"/>
      <c r="J569" s="226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7" t="s">
        <v>20</v>
      </c>
      <c r="F573" s="227"/>
      <c r="G573" s="227"/>
      <c r="H573" s="227"/>
      <c r="V573" s="17"/>
      <c r="X573" s="23" t="s">
        <v>32</v>
      </c>
      <c r="Y573" s="20">
        <f>IF(B573="PAGADO",0,C578)</f>
        <v>0</v>
      </c>
      <c r="AA573" s="227" t="s">
        <v>20</v>
      </c>
      <c r="AB573" s="227"/>
      <c r="AC573" s="227"/>
      <c r="AD573" s="22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6" t="s">
        <v>30</v>
      </c>
      <c r="I613" s="226"/>
      <c r="J613" s="226"/>
      <c r="V613" s="17"/>
      <c r="AA613" s="226" t="s">
        <v>31</v>
      </c>
      <c r="AB613" s="226"/>
      <c r="AC613" s="226"/>
    </row>
    <row r="614" spans="1:43" x14ac:dyDescent="0.25">
      <c r="H614" s="226"/>
      <c r="I614" s="226"/>
      <c r="J614" s="226"/>
      <c r="V614" s="17"/>
      <c r="AA614" s="226"/>
      <c r="AB614" s="226"/>
      <c r="AC614" s="22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7" t="s">
        <v>20</v>
      </c>
      <c r="F618" s="227"/>
      <c r="G618" s="227"/>
      <c r="H618" s="227"/>
      <c r="V618" s="17"/>
      <c r="X618" s="23" t="s">
        <v>32</v>
      </c>
      <c r="Y618" s="20">
        <f>IF(B1418="PAGADO",0,C623)</f>
        <v>0</v>
      </c>
      <c r="AA618" s="227" t="s">
        <v>20</v>
      </c>
      <c r="AB618" s="227"/>
      <c r="AC618" s="227"/>
      <c r="AD618" s="22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9" t="str">
        <f>IF(Y623&lt;0,"NO PAGAR","COBRAR'")</f>
        <v>COBRAR'</v>
      </c>
      <c r="Y624" s="22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9" t="str">
        <f>IF(C623&lt;0,"NO PAGAR","COBRAR'")</f>
        <v>COBRAR'</v>
      </c>
      <c r="C625" s="22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6" t="s">
        <v>28</v>
      </c>
      <c r="I661" s="226"/>
      <c r="J661" s="226"/>
      <c r="V661" s="17"/>
      <c r="AC661" s="225"/>
      <c r="AD661" s="225"/>
      <c r="AE661" s="225"/>
    </row>
    <row r="662" spans="2:41" x14ac:dyDescent="0.25">
      <c r="H662" s="226"/>
      <c r="I662" s="226"/>
      <c r="J662" s="226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7" t="s">
        <v>20</v>
      </c>
      <c r="F666" s="227"/>
      <c r="G666" s="227"/>
      <c r="H666" s="227"/>
      <c r="V666" s="17"/>
      <c r="X666" s="23" t="s">
        <v>32</v>
      </c>
      <c r="Y666" s="20">
        <f>IF(B666="PAGADO",0,C671)</f>
        <v>0</v>
      </c>
      <c r="AA666" s="227" t="s">
        <v>20</v>
      </c>
      <c r="AB666" s="227"/>
      <c r="AC666" s="227"/>
      <c r="AD666" s="22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6" t="s">
        <v>30</v>
      </c>
      <c r="I706" s="226"/>
      <c r="J706" s="226"/>
      <c r="V706" s="17"/>
      <c r="AA706" s="226" t="s">
        <v>31</v>
      </c>
      <c r="AB706" s="226"/>
      <c r="AC706" s="226"/>
    </row>
    <row r="707" spans="2:41" x14ac:dyDescent="0.25">
      <c r="H707" s="226"/>
      <c r="I707" s="226"/>
      <c r="J707" s="226"/>
      <c r="V707" s="17"/>
      <c r="AA707" s="226"/>
      <c r="AB707" s="226"/>
      <c r="AC707" s="22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7" t="s">
        <v>20</v>
      </c>
      <c r="F711" s="227"/>
      <c r="G711" s="227"/>
      <c r="H711" s="227"/>
      <c r="V711" s="17"/>
      <c r="X711" s="23" t="s">
        <v>32</v>
      </c>
      <c r="Y711" s="20">
        <f>IF(B1511="PAGADO",0,C716)</f>
        <v>0</v>
      </c>
      <c r="AA711" s="227" t="s">
        <v>20</v>
      </c>
      <c r="AB711" s="227"/>
      <c r="AC711" s="227"/>
      <c r="AD711" s="22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9" t="str">
        <f>IF(Y716&lt;0,"NO PAGAR","COBRAR'")</f>
        <v>COBRAR'</v>
      </c>
      <c r="Y717" s="22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9" t="str">
        <f>IF(C716&lt;0,"NO PAGAR","COBRAR'")</f>
        <v>COBRAR'</v>
      </c>
      <c r="C718" s="22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6" t="s">
        <v>28</v>
      </c>
      <c r="I754" s="226"/>
      <c r="J754" s="226"/>
      <c r="V754" s="17"/>
      <c r="AC754" s="225"/>
      <c r="AD754" s="225"/>
      <c r="AE754" s="225"/>
    </row>
    <row r="755" spans="2:41" x14ac:dyDescent="0.25">
      <c r="H755" s="226"/>
      <c r="I755" s="226"/>
      <c r="J755" s="226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7" t="s">
        <v>20</v>
      </c>
      <c r="F759" s="227"/>
      <c r="G759" s="227"/>
      <c r="H759" s="227"/>
      <c r="V759" s="17"/>
      <c r="X759" s="23" t="s">
        <v>32</v>
      </c>
      <c r="Y759" s="20">
        <f>IF(B759="PAGADO",0,C764)</f>
        <v>0</v>
      </c>
      <c r="AA759" s="227" t="s">
        <v>20</v>
      </c>
      <c r="AB759" s="227"/>
      <c r="AC759" s="227"/>
      <c r="AD759" s="22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6" t="s">
        <v>30</v>
      </c>
      <c r="I799" s="226"/>
      <c r="J799" s="226"/>
      <c r="V799" s="17"/>
      <c r="AA799" s="226" t="s">
        <v>31</v>
      </c>
      <c r="AB799" s="226"/>
      <c r="AC799" s="226"/>
    </row>
    <row r="800" spans="1:43" x14ac:dyDescent="0.25">
      <c r="H800" s="226"/>
      <c r="I800" s="226"/>
      <c r="J800" s="226"/>
      <c r="V800" s="17"/>
      <c r="AA800" s="226"/>
      <c r="AB800" s="226"/>
      <c r="AC800" s="22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7" t="s">
        <v>20</v>
      </c>
      <c r="F804" s="227"/>
      <c r="G804" s="227"/>
      <c r="H804" s="227"/>
      <c r="V804" s="17"/>
      <c r="X804" s="23" t="s">
        <v>32</v>
      </c>
      <c r="Y804" s="20">
        <f>IF(B1604="PAGADO",0,C809)</f>
        <v>0</v>
      </c>
      <c r="AA804" s="227" t="s">
        <v>20</v>
      </c>
      <c r="AB804" s="227"/>
      <c r="AC804" s="227"/>
      <c r="AD804" s="22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9" t="str">
        <f>IF(Y809&lt;0,"NO PAGAR","COBRAR'")</f>
        <v>COBRAR'</v>
      </c>
      <c r="Y810" s="22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9" t="str">
        <f>IF(C809&lt;0,"NO PAGAR","COBRAR'")</f>
        <v>COBRAR'</v>
      </c>
      <c r="C811" s="22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6" t="s">
        <v>28</v>
      </c>
      <c r="I847" s="226"/>
      <c r="J847" s="226"/>
      <c r="V847" s="17"/>
      <c r="AC847" s="225"/>
      <c r="AD847" s="225"/>
      <c r="AE847" s="225"/>
    </row>
    <row r="848" spans="5:31" x14ac:dyDescent="0.25">
      <c r="H848" s="226"/>
      <c r="I848" s="226"/>
      <c r="J848" s="226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7" t="s">
        <v>20</v>
      </c>
      <c r="F852" s="227"/>
      <c r="G852" s="227"/>
      <c r="H852" s="227"/>
      <c r="V852" s="17"/>
      <c r="X852" s="23" t="s">
        <v>32</v>
      </c>
      <c r="Y852" s="20">
        <f>IF(B852="PAGADO",0,C857)</f>
        <v>0</v>
      </c>
      <c r="AA852" s="227" t="s">
        <v>20</v>
      </c>
      <c r="AB852" s="227"/>
      <c r="AC852" s="227"/>
      <c r="AD852" s="22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6" t="s">
        <v>30</v>
      </c>
      <c r="I892" s="226"/>
      <c r="J892" s="226"/>
      <c r="V892" s="17"/>
      <c r="AA892" s="226" t="s">
        <v>31</v>
      </c>
      <c r="AB892" s="226"/>
      <c r="AC892" s="226"/>
    </row>
    <row r="893" spans="1:43" x14ac:dyDescent="0.25">
      <c r="H893" s="226"/>
      <c r="I893" s="226"/>
      <c r="J893" s="226"/>
      <c r="V893" s="17"/>
      <c r="AA893" s="226"/>
      <c r="AB893" s="226"/>
      <c r="AC893" s="22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7" t="s">
        <v>20</v>
      </c>
      <c r="F897" s="227"/>
      <c r="G897" s="227"/>
      <c r="H897" s="227"/>
      <c r="V897" s="17"/>
      <c r="X897" s="23" t="s">
        <v>32</v>
      </c>
      <c r="Y897" s="20">
        <f>IF(B1697="PAGADO",0,C902)</f>
        <v>0</v>
      </c>
      <c r="AA897" s="227" t="s">
        <v>20</v>
      </c>
      <c r="AB897" s="227"/>
      <c r="AC897" s="227"/>
      <c r="AD897" s="22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9" t="str">
        <f>IF(Y902&lt;0,"NO PAGAR","COBRAR'")</f>
        <v>COBRAR'</v>
      </c>
      <c r="Y903" s="22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9" t="str">
        <f>IF(C902&lt;0,"NO PAGAR","COBRAR'")</f>
        <v>COBRAR'</v>
      </c>
      <c r="C904" s="22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6" t="s">
        <v>28</v>
      </c>
      <c r="I941" s="226"/>
      <c r="J941" s="226"/>
      <c r="V941" s="17"/>
      <c r="AC941" s="225"/>
      <c r="AD941" s="225"/>
      <c r="AE941" s="225"/>
    </row>
    <row r="942" spans="8:31" x14ac:dyDescent="0.25">
      <c r="H942" s="226"/>
      <c r="I942" s="226"/>
      <c r="J942" s="226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7" t="s">
        <v>20</v>
      </c>
      <c r="F946" s="227"/>
      <c r="G946" s="227"/>
      <c r="H946" s="227"/>
      <c r="V946" s="17"/>
      <c r="X946" s="23" t="s">
        <v>32</v>
      </c>
      <c r="Y946" s="20">
        <f>IF(B946="PAGADO",0,C951)</f>
        <v>0</v>
      </c>
      <c r="AA946" s="227" t="s">
        <v>20</v>
      </c>
      <c r="AB946" s="227"/>
      <c r="AC946" s="227"/>
      <c r="AD946" s="22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6" t="s">
        <v>30</v>
      </c>
      <c r="I986" s="226"/>
      <c r="J986" s="226"/>
      <c r="V986" s="17"/>
      <c r="AA986" s="226" t="s">
        <v>31</v>
      </c>
      <c r="AB986" s="226"/>
      <c r="AC986" s="226"/>
    </row>
    <row r="987" spans="1:43" x14ac:dyDescent="0.25">
      <c r="H987" s="226"/>
      <c r="I987" s="226"/>
      <c r="J987" s="226"/>
      <c r="V987" s="17"/>
      <c r="AA987" s="226"/>
      <c r="AB987" s="226"/>
      <c r="AC987" s="22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7" t="s">
        <v>20</v>
      </c>
      <c r="F991" s="227"/>
      <c r="G991" s="227"/>
      <c r="H991" s="227"/>
      <c r="V991" s="17"/>
      <c r="X991" s="23" t="s">
        <v>32</v>
      </c>
      <c r="Y991" s="20">
        <f>IF(B1791="PAGADO",0,C996)</f>
        <v>0</v>
      </c>
      <c r="AA991" s="227" t="s">
        <v>20</v>
      </c>
      <c r="AB991" s="227"/>
      <c r="AC991" s="227"/>
      <c r="AD991" s="22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9" t="str">
        <f>IF(Y996&lt;0,"NO PAGAR","COBRAR'")</f>
        <v>COBRAR'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9" t="str">
        <f>IF(C996&lt;0,"NO PAGAR","COBRAR'")</f>
        <v>COBRAR'</v>
      </c>
      <c r="C998" s="22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6" t="s">
        <v>28</v>
      </c>
      <c r="I1034" s="226"/>
      <c r="J1034" s="226"/>
      <c r="V1034" s="17"/>
      <c r="AC1034" s="225"/>
      <c r="AD1034" s="225"/>
      <c r="AE1034" s="225"/>
    </row>
    <row r="1035" spans="2:41" x14ac:dyDescent="0.25">
      <c r="H1035" s="226"/>
      <c r="I1035" s="226"/>
      <c r="J1035" s="226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7" t="s">
        <v>1700</v>
      </c>
      <c r="F1039" s="227"/>
      <c r="G1039" s="227"/>
      <c r="H1039" s="227"/>
      <c r="V1039" s="17"/>
      <c r="X1039" s="23" t="s">
        <v>32</v>
      </c>
      <c r="Y1039" s="20">
        <f>IF(B1039="PAGADO",0,C1044)</f>
        <v>170</v>
      </c>
      <c r="AA1039" s="227" t="s">
        <v>20</v>
      </c>
      <c r="AB1039" s="227"/>
      <c r="AC1039" s="227"/>
      <c r="AD1039" s="22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189</v>
      </c>
      <c r="G1041" s="3" t="s">
        <v>190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6" t="s">
        <v>30</v>
      </c>
      <c r="I1079" s="226"/>
      <c r="J1079" s="226"/>
      <c r="V1079" s="17"/>
      <c r="AA1079" s="226" t="s">
        <v>31</v>
      </c>
      <c r="AB1079" s="226"/>
      <c r="AC1079" s="226"/>
    </row>
    <row r="1080" spans="1:43" x14ac:dyDescent="0.25">
      <c r="H1080" s="226"/>
      <c r="I1080" s="226"/>
      <c r="J1080" s="226"/>
      <c r="V1080" s="17"/>
      <c r="AA1080" s="226"/>
      <c r="AB1080" s="226"/>
      <c r="AC1080" s="22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7" t="s">
        <v>20</v>
      </c>
      <c r="F1084" s="227"/>
      <c r="G1084" s="227"/>
      <c r="H1084" s="227"/>
      <c r="V1084" s="17"/>
      <c r="X1084" s="23" t="s">
        <v>32</v>
      </c>
      <c r="Y1084" s="20">
        <f>IF(B1884="PAGADO",0,C1089)</f>
        <v>170</v>
      </c>
      <c r="AA1084" s="227" t="s">
        <v>20</v>
      </c>
      <c r="AB1084" s="227"/>
      <c r="AC1084" s="227"/>
      <c r="AD1084" s="22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9" t="str">
        <f>IF(Y1089&lt;0,"NO PAGAR","COBRAR'")</f>
        <v>COBRAR'</v>
      </c>
      <c r="Y1090" s="22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9" t="str">
        <f>IF(C1089&lt;0,"NO PAGAR","COBRAR'")</f>
        <v>COBRAR'</v>
      </c>
      <c r="C1091" s="22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150</v>
      </c>
      <c r="C8" s="20"/>
      <c r="E8" s="227"/>
      <c r="F8" s="227"/>
      <c r="G8" s="227"/>
      <c r="H8" s="227"/>
      <c r="V8" s="17"/>
      <c r="X8" s="23" t="s">
        <v>150</v>
      </c>
      <c r="Y8" s="20">
        <f>IF(B8="PAGADO",0,C13)</f>
        <v>0</v>
      </c>
      <c r="AA8" s="227" t="s">
        <v>204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150</v>
      </c>
      <c r="C53" s="20">
        <f>IF(X8="PAGADO",0,Y13)</f>
        <v>0</v>
      </c>
      <c r="E53" s="227" t="s">
        <v>192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239</v>
      </c>
      <c r="AC55" s="3" t="s">
        <v>240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247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284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150</v>
      </c>
      <c r="C151" s="20">
        <f>IF(X106="PAGADO",0,C111)</f>
        <v>0</v>
      </c>
      <c r="E151" s="227" t="s">
        <v>213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333</v>
      </c>
      <c r="G153" s="3" t="s">
        <v>334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335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336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337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257</v>
      </c>
      <c r="C200" s="20">
        <f>IF(X151="PAGADO",0,Y156)</f>
        <v>0</v>
      </c>
      <c r="E200" s="227" t="s">
        <v>412</v>
      </c>
      <c r="F200" s="227"/>
      <c r="G200" s="227"/>
      <c r="H200" s="227"/>
      <c r="V200" s="17"/>
      <c r="X200" s="23" t="s">
        <v>125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189</v>
      </c>
      <c r="G202" s="3" t="s">
        <v>193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459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150</v>
      </c>
      <c r="C245" s="20">
        <f>IF(X200="PAGADO",0,C205)</f>
        <v>0</v>
      </c>
      <c r="E245" s="227" t="s">
        <v>213</v>
      </c>
      <c r="F245" s="227"/>
      <c r="G245" s="227"/>
      <c r="H245" s="227"/>
      <c r="V245" s="17"/>
      <c r="X245" s="23" t="s">
        <v>125</v>
      </c>
      <c r="Y245" s="20">
        <f>IF(B245="PAGADO",0,C250)</f>
        <v>0</v>
      </c>
      <c r="AA245" s="227" t="s">
        <v>537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333</v>
      </c>
      <c r="F247" s="3" t="s">
        <v>334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189</v>
      </c>
      <c r="AC247" s="3" t="s">
        <v>180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336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459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554</v>
      </c>
      <c r="Y292" s="20">
        <f>IF(B292="PAGADO",0,C297)</f>
        <v>0</v>
      </c>
      <c r="AA292" s="227" t="s">
        <v>213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334</v>
      </c>
      <c r="AC294" s="3" t="s">
        <v>588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589</v>
      </c>
      <c r="AC295" s="3" t="s">
        <v>590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125</v>
      </c>
      <c r="C337" s="20">
        <f>IF(X292="PAGADO",0,C297)</f>
        <v>0</v>
      </c>
      <c r="E337" s="227" t="s">
        <v>537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184</v>
      </c>
      <c r="G339" s="3" t="s">
        <v>180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184</v>
      </c>
      <c r="G340" s="3" t="s">
        <v>180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537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191</v>
      </c>
      <c r="AC381" s="3" t="s">
        <v>180</v>
      </c>
      <c r="AD381" s="5">
        <v>550</v>
      </c>
      <c r="AE381" t="s">
        <v>709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IF(B1158="PAGADO",0,C424)</f>
        <v>0</v>
      </c>
      <c r="AA419" s="227" t="s">
        <v>821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822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823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IF(B1255="PAGADO",0,C514)</f>
        <v>0</v>
      </c>
      <c r="AA509" s="227" t="s">
        <v>821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194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504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150</v>
      </c>
      <c r="C556" s="20">
        <f>IF(X509="PAGADO",0,Y514)</f>
        <v>0</v>
      </c>
      <c r="E556" s="227" t="s">
        <v>996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992</v>
      </c>
      <c r="G558" s="3" t="s">
        <v>993</v>
      </c>
      <c r="H558" s="5">
        <v>580</v>
      </c>
      <c r="I558" t="s">
        <v>994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992</v>
      </c>
      <c r="G559" s="3" t="s">
        <v>993</v>
      </c>
      <c r="H559" s="5">
        <v>580</v>
      </c>
      <c r="I559" t="s">
        <v>995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IF(B1354="PAGADO",0,C601)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150</v>
      </c>
      <c r="C644" s="20">
        <f>IF(X596="PAGADO",0,Y601)</f>
        <v>0</v>
      </c>
      <c r="E644" s="227" t="s">
        <v>537</v>
      </c>
      <c r="F644" s="227"/>
      <c r="G644" s="227"/>
      <c r="H644" s="227"/>
      <c r="V644" s="17"/>
      <c r="X644" s="23" t="s">
        <v>150</v>
      </c>
      <c r="Y644" s="20">
        <f>IF(B644="PAGADO",0,C649)</f>
        <v>0</v>
      </c>
      <c r="AA644" s="227" t="s">
        <v>1077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191</v>
      </c>
      <c r="G646" s="3" t="s">
        <v>180</v>
      </c>
      <c r="H646" s="5">
        <v>550</v>
      </c>
      <c r="I646" t="s">
        <v>1075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191</v>
      </c>
      <c r="AC646" s="3" t="s">
        <v>135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191</v>
      </c>
      <c r="G647" s="3" t="s">
        <v>180</v>
      </c>
      <c r="H647" s="5">
        <v>550</v>
      </c>
      <c r="I647" t="s">
        <v>971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125</v>
      </c>
      <c r="C684" s="20">
        <f>IF(X644="PAGADO",0,C649)</f>
        <v>0</v>
      </c>
      <c r="E684" s="227" t="s">
        <v>833</v>
      </c>
      <c r="F684" s="227"/>
      <c r="G684" s="227"/>
      <c r="H684" s="227"/>
      <c r="V684" s="17"/>
      <c r="X684" s="23" t="s">
        <v>257</v>
      </c>
      <c r="Y684" s="20">
        <f>IF(B684="PAGADO",0,C689)</f>
        <v>0</v>
      </c>
      <c r="AA684" s="227" t="s">
        <v>1213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1177</v>
      </c>
      <c r="G686" s="3" t="s">
        <v>146</v>
      </c>
      <c r="H686" s="5">
        <v>600</v>
      </c>
      <c r="I686" t="s">
        <v>1214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1212</v>
      </c>
      <c r="AC686" s="3" t="s">
        <v>1178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1212</v>
      </c>
      <c r="AC687" s="3" t="s">
        <v>193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125</v>
      </c>
      <c r="C728" s="20"/>
      <c r="E728" s="227" t="s">
        <v>1282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1342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372</v>
      </c>
      <c r="G730" s="3" t="s">
        <v>193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189</v>
      </c>
      <c r="AC730" s="3" t="s">
        <v>193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189</v>
      </c>
      <c r="AC731" s="3" t="s">
        <v>1260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1343</v>
      </c>
      <c r="AC732" s="3" t="s">
        <v>193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459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459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1284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1286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1285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125</v>
      </c>
      <c r="C767" s="20">
        <f>IF(X728="PAGADO",0,C733)</f>
        <v>0</v>
      </c>
      <c r="E767" s="227" t="s">
        <v>1385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1384</v>
      </c>
      <c r="G769" s="3" t="s">
        <v>219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1393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125</v>
      </c>
      <c r="C807" s="20">
        <f>IF(X767="PAGADO",0,Y772)</f>
        <v>0</v>
      </c>
      <c r="E807" s="227" t="s">
        <v>1558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1283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189</v>
      </c>
      <c r="G809" s="3" t="s">
        <v>163</v>
      </c>
      <c r="H809" s="5">
        <v>100</v>
      </c>
      <c r="I809" t="s">
        <v>1076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372</v>
      </c>
      <c r="AC809" s="3" t="s">
        <v>193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189</v>
      </c>
      <c r="G810" s="3" t="s">
        <v>164</v>
      </c>
      <c r="H810" s="5">
        <v>180</v>
      </c>
      <c r="I810" t="s">
        <v>1076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189</v>
      </c>
      <c r="G811" s="3" t="s">
        <v>163</v>
      </c>
      <c r="H811" s="5">
        <v>90</v>
      </c>
      <c r="I811" t="s">
        <v>1076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459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459</v>
      </c>
      <c r="AB825" s="3" t="s">
        <v>1574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1385</v>
      </c>
      <c r="F849" s="227"/>
      <c r="G849" s="227"/>
      <c r="H849" s="227"/>
      <c r="V849" s="17"/>
      <c r="X849" s="23" t="s">
        <v>125</v>
      </c>
      <c r="Y849" s="20">
        <f>IF(B849="PAGADO",0,C854)</f>
        <v>0</v>
      </c>
      <c r="AA849" s="227" t="s">
        <v>1339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372</v>
      </c>
      <c r="G851" s="3" t="s">
        <v>1519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1545</v>
      </c>
      <c r="AC851" s="3" t="s">
        <v>193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459</v>
      </c>
      <c r="AB867" s="3" t="s">
        <v>1585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1558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189</v>
      </c>
      <c r="G896" s="3" t="s">
        <v>190</v>
      </c>
      <c r="H896" s="5">
        <v>80</v>
      </c>
      <c r="I896" t="s">
        <v>1076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IF(B1727="PAGADO",0,C944)</f>
        <v>0</v>
      </c>
      <c r="AA939" s="227" t="s">
        <v>262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189</v>
      </c>
      <c r="AC941" s="3" t="s">
        <v>193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957</v>
      </c>
      <c r="AC942" s="3" t="s">
        <v>146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1177</v>
      </c>
      <c r="AC943" s="3" t="s">
        <v>1736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7" t="s">
        <v>1753</v>
      </c>
      <c r="F979" s="227"/>
      <c r="G979" s="227"/>
      <c r="H979" s="227"/>
      <c r="V979" s="17"/>
      <c r="X979" s="23" t="s">
        <v>32</v>
      </c>
      <c r="Y979" s="20">
        <f>IF(B979="PAGADO",0,C984)</f>
        <v>0</v>
      </c>
      <c r="AA979" s="227" t="s">
        <v>20</v>
      </c>
      <c r="AB979" s="227"/>
      <c r="AC979" s="227"/>
      <c r="AD979" s="227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1754</v>
      </c>
      <c r="G981" s="3" t="s">
        <v>193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459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6" t="s">
        <v>30</v>
      </c>
      <c r="I1019" s="226"/>
      <c r="J1019" s="226"/>
      <c r="V1019" s="17"/>
      <c r="AA1019" s="226" t="s">
        <v>31</v>
      </c>
      <c r="AB1019" s="226"/>
      <c r="AC1019" s="226"/>
    </row>
    <row r="1020" spans="1:43" x14ac:dyDescent="0.25">
      <c r="H1020" s="226"/>
      <c r="I1020" s="226"/>
      <c r="J1020" s="226"/>
      <c r="V1020" s="17"/>
      <c r="AA1020" s="226"/>
      <c r="AB1020" s="226"/>
      <c r="AC1020" s="226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7" t="s">
        <v>185</v>
      </c>
      <c r="F1022" s="227"/>
      <c r="G1022" s="227"/>
      <c r="H1022" s="227"/>
      <c r="V1022" s="17"/>
      <c r="X1022" s="23" t="s">
        <v>32</v>
      </c>
      <c r="Y1022" s="20">
        <f>IF(B1022="PAGADO",0,C1027)</f>
        <v>0</v>
      </c>
      <c r="AA1022" s="227" t="s">
        <v>20</v>
      </c>
      <c r="AB1022" s="227"/>
      <c r="AC1022" s="227"/>
      <c r="AD1022" s="227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372</v>
      </c>
      <c r="G1024" s="3" t="s">
        <v>193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9" t="str">
        <f>IF(Y1027&lt;0,"NO PAGAR","COBRAR'")</f>
        <v>COBRAR'</v>
      </c>
      <c r="Y1028" s="22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9" t="str">
        <f>IF(C1027&lt;0,"NO PAGAR","COBRAR'")</f>
        <v>COBRAR'</v>
      </c>
      <c r="C1029" s="22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459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150</v>
      </c>
      <c r="C8" s="20"/>
      <c r="E8" s="227"/>
      <c r="F8" s="227"/>
      <c r="G8" s="227"/>
      <c r="H8" s="227"/>
      <c r="V8" s="17"/>
      <c r="X8" s="23" t="s">
        <v>150</v>
      </c>
      <c r="Y8" s="20">
        <f>IF(B8="PAGADO",0,C13)</f>
        <v>0</v>
      </c>
      <c r="AA8" s="227" t="s">
        <v>204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150</v>
      </c>
      <c r="C53" s="20">
        <f>IF(X8="PAGADO",0,Y13)</f>
        <v>0</v>
      </c>
      <c r="E53" s="227" t="s">
        <v>192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239</v>
      </c>
      <c r="AC55" s="3" t="s">
        <v>240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247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284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150</v>
      </c>
      <c r="C151" s="20">
        <f>IF(X106="PAGADO",0,C111)</f>
        <v>0</v>
      </c>
      <c r="E151" s="227" t="s">
        <v>213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333</v>
      </c>
      <c r="G153" s="3" t="s">
        <v>334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335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336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337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257</v>
      </c>
      <c r="C200" s="20">
        <f>IF(X151="PAGADO",0,Y156)</f>
        <v>0</v>
      </c>
      <c r="E200" s="227" t="s">
        <v>412</v>
      </c>
      <c r="F200" s="227"/>
      <c r="G200" s="227"/>
      <c r="H200" s="227"/>
      <c r="V200" s="17"/>
      <c r="X200" s="23" t="s">
        <v>125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189</v>
      </c>
      <c r="G202" s="3" t="s">
        <v>193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459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150</v>
      </c>
      <c r="C245" s="20">
        <f>IF(X200="PAGADO",0,C205)</f>
        <v>0</v>
      </c>
      <c r="E245" s="227" t="s">
        <v>213</v>
      </c>
      <c r="F245" s="227"/>
      <c r="G245" s="227"/>
      <c r="H245" s="227"/>
      <c r="V245" s="17"/>
      <c r="X245" s="23" t="s">
        <v>125</v>
      </c>
      <c r="Y245" s="20">
        <f>IF(B245="PAGADO",0,C250)</f>
        <v>0</v>
      </c>
      <c r="AA245" s="227" t="s">
        <v>537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333</v>
      </c>
      <c r="F247" s="3" t="s">
        <v>334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189</v>
      </c>
      <c r="AC247" s="3" t="s">
        <v>180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336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459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554</v>
      </c>
      <c r="Y292" s="20">
        <f>IF(B292="PAGADO",0,C297)</f>
        <v>0</v>
      </c>
      <c r="AA292" s="227" t="s">
        <v>213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334</v>
      </c>
      <c r="AC294" s="3" t="s">
        <v>588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589</v>
      </c>
      <c r="AC295" s="3" t="s">
        <v>590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125</v>
      </c>
      <c r="C337" s="20">
        <f>IF(X292="PAGADO",0,C297)</f>
        <v>0</v>
      </c>
      <c r="E337" s="227" t="s">
        <v>537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184</v>
      </c>
      <c r="G339" s="3" t="s">
        <v>180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184</v>
      </c>
      <c r="G340" s="3" t="s">
        <v>180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537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191</v>
      </c>
      <c r="AC381" s="3" t="s">
        <v>180</v>
      </c>
      <c r="AD381" s="5">
        <v>550</v>
      </c>
      <c r="AE381" t="s">
        <v>709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IF(B1162="PAGADO",0,C424)</f>
        <v>0</v>
      </c>
      <c r="AA419" s="227" t="s">
        <v>821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822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823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IF(B1259="PAGADO",0,C514)</f>
        <v>0</v>
      </c>
      <c r="AA509" s="227" t="s">
        <v>821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194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504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150</v>
      </c>
      <c r="C556" s="20">
        <f>IF(X509="PAGADO",0,Y514)</f>
        <v>0</v>
      </c>
      <c r="E556" s="227" t="s">
        <v>996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992</v>
      </c>
      <c r="G558" s="3" t="s">
        <v>993</v>
      </c>
      <c r="H558" s="5">
        <v>580</v>
      </c>
      <c r="I558" t="s">
        <v>994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992</v>
      </c>
      <c r="G559" s="3" t="s">
        <v>993</v>
      </c>
      <c r="H559" s="5">
        <v>580</v>
      </c>
      <c r="I559" t="s">
        <v>995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IF(B1358="PAGADO",0,C601)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150</v>
      </c>
      <c r="C644" s="20">
        <f>IF(X596="PAGADO",0,Y601)</f>
        <v>0</v>
      </c>
      <c r="E644" s="227" t="s">
        <v>537</v>
      </c>
      <c r="F644" s="227"/>
      <c r="G644" s="227"/>
      <c r="H644" s="227"/>
      <c r="V644" s="17"/>
      <c r="X644" s="23" t="s">
        <v>150</v>
      </c>
      <c r="Y644" s="20">
        <f>IF(B644="PAGADO",0,C649)</f>
        <v>0</v>
      </c>
      <c r="AA644" s="227" t="s">
        <v>1077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191</v>
      </c>
      <c r="G646" s="3" t="s">
        <v>180</v>
      </c>
      <c r="H646" s="5">
        <v>550</v>
      </c>
      <c r="I646" t="s">
        <v>1075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191</v>
      </c>
      <c r="AC646" s="3" t="s">
        <v>135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191</v>
      </c>
      <c r="G647" s="3" t="s">
        <v>180</v>
      </c>
      <c r="H647" s="5">
        <v>550</v>
      </c>
      <c r="I647" t="s">
        <v>971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125</v>
      </c>
      <c r="C684" s="20">
        <f>IF(X644="PAGADO",0,C649)</f>
        <v>0</v>
      </c>
      <c r="E684" s="227" t="s">
        <v>833</v>
      </c>
      <c r="F684" s="227"/>
      <c r="G684" s="227"/>
      <c r="H684" s="227"/>
      <c r="V684" s="17"/>
      <c r="X684" s="23" t="s">
        <v>257</v>
      </c>
      <c r="Y684" s="20">
        <f>IF(B684="PAGADO",0,C689)</f>
        <v>0</v>
      </c>
      <c r="AA684" s="227" t="s">
        <v>1213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1177</v>
      </c>
      <c r="G686" s="3" t="s">
        <v>146</v>
      </c>
      <c r="H686" s="5">
        <v>600</v>
      </c>
      <c r="I686" t="s">
        <v>1214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1212</v>
      </c>
      <c r="AC686" s="3" t="s">
        <v>1178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1212</v>
      </c>
      <c r="AC687" s="3" t="s">
        <v>193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125</v>
      </c>
      <c r="C728" s="20"/>
      <c r="E728" s="227" t="s">
        <v>1282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1342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372</v>
      </c>
      <c r="G730" s="3" t="s">
        <v>193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189</v>
      </c>
      <c r="AC730" s="3" t="s">
        <v>193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189</v>
      </c>
      <c r="AC731" s="3" t="s">
        <v>1260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1343</v>
      </c>
      <c r="AC732" s="3" t="s">
        <v>193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459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459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1284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1286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1285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125</v>
      </c>
      <c r="C767" s="20">
        <f>IF(X728="PAGADO",0,C733)</f>
        <v>0</v>
      </c>
      <c r="E767" s="227" t="s">
        <v>1385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1384</v>
      </c>
      <c r="G769" s="3" t="s">
        <v>219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1393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125</v>
      </c>
      <c r="C807" s="20">
        <f>IF(X767="PAGADO",0,Y772)</f>
        <v>0</v>
      </c>
      <c r="E807" s="227" t="s">
        <v>1558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1283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189</v>
      </c>
      <c r="G809" s="3" t="s">
        <v>163</v>
      </c>
      <c r="H809" s="5">
        <v>100</v>
      </c>
      <c r="I809" t="s">
        <v>1076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372</v>
      </c>
      <c r="AC809" s="3" t="s">
        <v>193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189</v>
      </c>
      <c r="G810" s="3" t="s">
        <v>164</v>
      </c>
      <c r="H810" s="5">
        <v>180</v>
      </c>
      <c r="I810" t="s">
        <v>1076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189</v>
      </c>
      <c r="G811" s="3" t="s">
        <v>163</v>
      </c>
      <c r="H811" s="5">
        <v>90</v>
      </c>
      <c r="I811" t="s">
        <v>1076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459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459</v>
      </c>
      <c r="AB825" s="3" t="s">
        <v>1574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1385</v>
      </c>
      <c r="F849" s="227"/>
      <c r="G849" s="227"/>
      <c r="H849" s="227"/>
      <c r="V849" s="17"/>
      <c r="X849" s="23" t="s">
        <v>125</v>
      </c>
      <c r="Y849" s="20">
        <f>IF(B849="PAGADO",0,C854)</f>
        <v>0</v>
      </c>
      <c r="AA849" s="227" t="s">
        <v>1339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372</v>
      </c>
      <c r="G851" s="3" t="s">
        <v>1519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1545</v>
      </c>
      <c r="AC851" s="3" t="s">
        <v>193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459</v>
      </c>
      <c r="AB867" s="3" t="s">
        <v>1585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1558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189</v>
      </c>
      <c r="G896" s="3" t="s">
        <v>190</v>
      </c>
      <c r="H896" s="5">
        <v>80</v>
      </c>
      <c r="I896" t="s">
        <v>1076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IF(B1731="PAGADO",0,C944)</f>
        <v>0</v>
      </c>
      <c r="AA939" s="227" t="s">
        <v>262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189</v>
      </c>
      <c r="AC941" s="3" t="s">
        <v>193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957</v>
      </c>
      <c r="AC942" s="3" t="s">
        <v>146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1177</v>
      </c>
      <c r="AC943" s="3" t="s">
        <v>1736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7" t="s">
        <v>1753</v>
      </c>
      <c r="F981" s="227"/>
      <c r="G981" s="227"/>
      <c r="H981" s="227"/>
      <c r="V981" s="17"/>
      <c r="X981" s="23" t="s">
        <v>32</v>
      </c>
      <c r="Y981" s="20">
        <f>IF(B981="PAGADO",0,C986)</f>
        <v>0</v>
      </c>
      <c r="AA981" s="227" t="s">
        <v>20</v>
      </c>
      <c r="AB981" s="227"/>
      <c r="AC981" s="227"/>
      <c r="AD981" s="2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6" t="s">
        <v>30</v>
      </c>
      <c r="I1021" s="226"/>
      <c r="J1021" s="226"/>
      <c r="V1021" s="17"/>
      <c r="AA1021" s="226" t="s">
        <v>31</v>
      </c>
      <c r="AB1021" s="226"/>
      <c r="AC1021" s="226"/>
    </row>
    <row r="1022" spans="1:43" x14ac:dyDescent="0.25">
      <c r="H1022" s="226"/>
      <c r="I1022" s="226"/>
      <c r="J1022" s="226"/>
      <c r="V1022" s="17"/>
      <c r="AA1022" s="226"/>
      <c r="AB1022" s="226"/>
      <c r="AC1022" s="226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257</v>
      </c>
      <c r="C1024" s="20">
        <f>IF(X981="PAGADO",0,C986)</f>
        <v>0</v>
      </c>
      <c r="E1024" s="227" t="s">
        <v>1760</v>
      </c>
      <c r="F1024" s="227"/>
      <c r="G1024" s="227"/>
      <c r="H1024" s="227"/>
      <c r="V1024" s="17"/>
      <c r="X1024" s="23" t="s">
        <v>32</v>
      </c>
      <c r="Y1024" s="20">
        <f>IF(B1824="PAGADO",0,C1029)</f>
        <v>550</v>
      </c>
      <c r="AA1024" s="227" t="s">
        <v>20</v>
      </c>
      <c r="AB1024" s="227"/>
      <c r="AC1024" s="227"/>
      <c r="AD1024" s="227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1761</v>
      </c>
      <c r="G1026" s="3" t="s">
        <v>193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9" t="str">
        <f>IF(Y1029&lt;0,"NO PAGAR","COBRAR'")</f>
        <v>COBRAR'</v>
      </c>
      <c r="Y1030" s="22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9" t="str">
        <f>IF(C1029&lt;0,"NO PAGAR","COBRAR'")</f>
        <v>COBRAR'</v>
      </c>
      <c r="C1031" s="22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459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150</v>
      </c>
      <c r="C8" s="20"/>
      <c r="E8" s="227" t="s">
        <v>128</v>
      </c>
      <c r="F8" s="227"/>
      <c r="G8" s="227"/>
      <c r="H8" s="227"/>
      <c r="V8" s="17"/>
      <c r="X8" s="23" t="s">
        <v>150</v>
      </c>
      <c r="Y8" s="20">
        <f>IF(B8="PAGADO",0,C13)</f>
        <v>0</v>
      </c>
      <c r="AA8" s="227" t="s">
        <v>151</v>
      </c>
      <c r="AB8" s="227"/>
      <c r="AC8" s="227"/>
      <c r="AD8" s="2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129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138</v>
      </c>
      <c r="AC10" s="3" t="s">
        <v>133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ht="15" customHeight="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150</v>
      </c>
      <c r="C53" s="20">
        <f>IF(X8="PAGADO",0,Y13)</f>
        <v>0</v>
      </c>
      <c r="E53" s="227" t="s">
        <v>185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225</v>
      </c>
      <c r="AB53" s="227"/>
      <c r="AC53" s="227"/>
      <c r="AD53" s="2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184</v>
      </c>
      <c r="G55" s="3" t="s">
        <v>180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189</v>
      </c>
      <c r="AC55" s="3" t="s">
        <v>193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184</v>
      </c>
      <c r="G56" s="3" t="s">
        <v>180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6" t="s">
        <v>28</v>
      </c>
      <c r="I94" s="226"/>
      <c r="J94" s="226"/>
      <c r="V94" s="17"/>
      <c r="AC94" s="225"/>
      <c r="AD94" s="225"/>
      <c r="AE94" s="225"/>
    </row>
    <row r="95" spans="2:31" x14ac:dyDescent="0.25">
      <c r="H95" s="226"/>
      <c r="I95" s="226"/>
      <c r="J95" s="226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7" t="s">
        <v>262</v>
      </c>
      <c r="F99" s="227"/>
      <c r="G99" s="227"/>
      <c r="H99" s="227"/>
      <c r="V99" s="17"/>
      <c r="X99" s="23" t="s">
        <v>257</v>
      </c>
      <c r="Y99" s="20">
        <f>IF(B99="PAGADO",0,C104)</f>
        <v>0</v>
      </c>
      <c r="AA99" s="227" t="s">
        <v>128</v>
      </c>
      <c r="AB99" s="227"/>
      <c r="AC99" s="227"/>
      <c r="AD99" s="2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189</v>
      </c>
      <c r="G101" s="3" t="s">
        <v>193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295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7" t="s">
        <v>20</v>
      </c>
      <c r="F136" s="227"/>
      <c r="G136" s="227"/>
      <c r="H136" s="227"/>
      <c r="V136" s="17"/>
      <c r="X136" s="23" t="s">
        <v>82</v>
      </c>
      <c r="Y136" s="20">
        <f>IF(B136="PAGADO",0,C141)</f>
        <v>0</v>
      </c>
      <c r="AA136" s="227" t="s">
        <v>20</v>
      </c>
      <c r="AB136" s="227"/>
      <c r="AC136" s="227"/>
      <c r="AD136" s="2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COBRAR'</v>
      </c>
      <c r="Y142" s="2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COBRAR'</v>
      </c>
      <c r="C143" s="2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6" t="s">
        <v>28</v>
      </c>
      <c r="I180" s="226"/>
      <c r="J180" s="226"/>
      <c r="V180" s="17"/>
      <c r="AC180" s="225"/>
      <c r="AD180" s="225"/>
      <c r="AE180" s="225"/>
    </row>
    <row r="181" spans="2:41" x14ac:dyDescent="0.25">
      <c r="H181" s="226"/>
      <c r="I181" s="226"/>
      <c r="J181" s="226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7" t="s">
        <v>20</v>
      </c>
      <c r="F185" s="227"/>
      <c r="G185" s="227"/>
      <c r="H185" s="227"/>
      <c r="V185" s="17"/>
      <c r="X185" s="23" t="s">
        <v>82</v>
      </c>
      <c r="Y185" s="20">
        <f>IF(B185="PAGADO",0,C190)</f>
        <v>0</v>
      </c>
      <c r="AA185" s="227" t="s">
        <v>20</v>
      </c>
      <c r="AB185" s="227"/>
      <c r="AC185" s="227"/>
      <c r="AD185" s="2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6" t="s">
        <v>30</v>
      </c>
      <c r="I225" s="226"/>
      <c r="J225" s="226"/>
      <c r="V225" s="17"/>
      <c r="AA225" s="226" t="s">
        <v>31</v>
      </c>
      <c r="AB225" s="226"/>
      <c r="AC225" s="226"/>
    </row>
    <row r="226" spans="2:41" x14ac:dyDescent="0.25">
      <c r="H226" s="226"/>
      <c r="I226" s="226"/>
      <c r="J226" s="226"/>
      <c r="V226" s="17"/>
      <c r="AA226" s="226"/>
      <c r="AB226" s="226"/>
      <c r="AC226" s="2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7" t="s">
        <v>20</v>
      </c>
      <c r="F230" s="227"/>
      <c r="G230" s="227"/>
      <c r="H230" s="227"/>
      <c r="V230" s="17"/>
      <c r="X230" s="23" t="s">
        <v>32</v>
      </c>
      <c r="Y230" s="20" t="e">
        <f>IF(#REF!="PAGADO",0,C235)</f>
        <v>#REF!</v>
      </c>
      <c r="AA230" s="227" t="s">
        <v>20</v>
      </c>
      <c r="AB230" s="227"/>
      <c r="AC230" s="227"/>
      <c r="AD230" s="2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9" t="e">
        <f>IF(Y235&lt;0,"NO PAGAR","COBRAR'")</f>
        <v>#REF!</v>
      </c>
      <c r="Y236" s="2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9" t="str">
        <f>IF(C235&lt;0,"NO PAGAR","COBRAR'")</f>
        <v>COBRAR'</v>
      </c>
      <c r="C237" s="2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6" t="s">
        <v>28</v>
      </c>
      <c r="I272" s="226"/>
      <c r="J272" s="226"/>
      <c r="V272" s="17"/>
      <c r="AC272" s="225"/>
      <c r="AD272" s="225"/>
      <c r="AE272" s="225"/>
    </row>
    <row r="273" spans="2:41" x14ac:dyDescent="0.25">
      <c r="H273" s="226"/>
      <c r="I273" s="226"/>
      <c r="J273" s="226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7" t="s">
        <v>20</v>
      </c>
      <c r="F277" s="227"/>
      <c r="G277" s="227"/>
      <c r="H277" s="227"/>
      <c r="V277" s="17"/>
      <c r="X277" s="23" t="s">
        <v>257</v>
      </c>
      <c r="Y277" s="20" t="e">
        <f>IF(B277="PAGADO",0,C282)</f>
        <v>#REF!</v>
      </c>
      <c r="AA277" s="227" t="s">
        <v>128</v>
      </c>
      <c r="AB277" s="227"/>
      <c r="AC277" s="227"/>
      <c r="AD277" s="2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591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6" t="s">
        <v>30</v>
      </c>
      <c r="I317" s="226"/>
      <c r="J317" s="226"/>
      <c r="V317" s="17"/>
      <c r="AA317" s="226" t="s">
        <v>31</v>
      </c>
      <c r="AB317" s="226"/>
      <c r="AC317" s="226"/>
    </row>
    <row r="318" spans="1:43" x14ac:dyDescent="0.25">
      <c r="H318" s="226"/>
      <c r="I318" s="226"/>
      <c r="J318" s="226"/>
      <c r="V318" s="17"/>
      <c r="AA318" s="226"/>
      <c r="AB318" s="226"/>
      <c r="AC318" s="2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7" t="s">
        <v>20</v>
      </c>
      <c r="F322" s="227"/>
      <c r="G322" s="227"/>
      <c r="H322" s="227"/>
      <c r="V322" s="17"/>
      <c r="X322" s="23" t="s">
        <v>32</v>
      </c>
      <c r="Y322" s="20" t="e">
        <f>IF(B1061="PAGADO",0,C327)</f>
        <v>#REF!</v>
      </c>
      <c r="AA322" s="227" t="s">
        <v>20</v>
      </c>
      <c r="AB322" s="227"/>
      <c r="AC322" s="227"/>
      <c r="AD322" s="2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9" t="e">
        <f>IF(Y327&lt;0,"NO PAGAR","COBRAR'")</f>
        <v>#REF!</v>
      </c>
      <c r="Y328" s="2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9" t="e">
        <f>IF(C327&lt;0,"NO PAGAR","COBRAR'")</f>
        <v>#REF!</v>
      </c>
      <c r="C329" s="2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6" t="s">
        <v>28</v>
      </c>
      <c r="I365" s="226"/>
      <c r="J365" s="226"/>
      <c r="V365" s="17"/>
      <c r="AC365" s="225"/>
      <c r="AD365" s="225"/>
      <c r="AE365" s="225"/>
    </row>
    <row r="366" spans="8:31" x14ac:dyDescent="0.25">
      <c r="H366" s="226"/>
      <c r="I366" s="226"/>
      <c r="J366" s="226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7" t="s">
        <v>20</v>
      </c>
      <c r="F370" s="227"/>
      <c r="G370" s="227"/>
      <c r="H370" s="227"/>
      <c r="V370" s="17"/>
      <c r="X370" s="23" t="s">
        <v>32</v>
      </c>
      <c r="Y370" s="20" t="e">
        <f>IF(B370="PAGADO",0,C375)</f>
        <v>#REF!</v>
      </c>
      <c r="AA370" s="227" t="s">
        <v>20</v>
      </c>
      <c r="AB370" s="227"/>
      <c r="AC370" s="227"/>
      <c r="AD370" s="2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6" t="s">
        <v>30</v>
      </c>
      <c r="I410" s="226"/>
      <c r="J410" s="226"/>
      <c r="V410" s="17"/>
      <c r="AA410" s="226" t="s">
        <v>31</v>
      </c>
      <c r="AB410" s="226"/>
      <c r="AC410" s="226"/>
    </row>
    <row r="411" spans="1:43" x14ac:dyDescent="0.25">
      <c r="H411" s="226"/>
      <c r="I411" s="226"/>
      <c r="J411" s="226"/>
      <c r="V411" s="17"/>
      <c r="AA411" s="226"/>
      <c r="AB411" s="226"/>
      <c r="AC411" s="2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7" t="s">
        <v>20</v>
      </c>
      <c r="F415" s="227"/>
      <c r="G415" s="227"/>
      <c r="H415" s="227"/>
      <c r="V415" s="17"/>
      <c r="X415" s="23" t="s">
        <v>150</v>
      </c>
      <c r="Y415" s="20" t="e">
        <f>IF(B1154="PAGADO",0,C420)</f>
        <v>#REF!</v>
      </c>
      <c r="AA415" s="227" t="s">
        <v>833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191</v>
      </c>
      <c r="AC417" s="3" t="s">
        <v>180</v>
      </c>
      <c r="AD417" s="5">
        <v>550</v>
      </c>
      <c r="AE417" t="s">
        <v>834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e">
        <f>IF(Y420&lt;0,"NO PAGAR","COBRAR'")</f>
        <v>#REF!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e">
        <f>IF(C420&lt;0,"NO PAGAR","COBRAR'")</f>
        <v>#REF!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6" t="s">
        <v>28</v>
      </c>
      <c r="I455" s="226"/>
      <c r="J455" s="226"/>
      <c r="V455" s="17"/>
      <c r="AC455" s="225"/>
      <c r="AD455" s="225"/>
      <c r="AE455" s="225"/>
    </row>
    <row r="456" spans="2:41" x14ac:dyDescent="0.25">
      <c r="H456" s="226"/>
      <c r="I456" s="226"/>
      <c r="J456" s="226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7" t="s">
        <v>20</v>
      </c>
      <c r="F460" s="227"/>
      <c r="G460" s="227"/>
      <c r="H460" s="227"/>
      <c r="V460" s="17"/>
      <c r="X460" s="23" t="s">
        <v>32</v>
      </c>
      <c r="Y460" s="20" t="e">
        <f>IF(B460="PAGADO",0,C465)</f>
        <v>#REF!</v>
      </c>
      <c r="AA460" s="227" t="s">
        <v>894</v>
      </c>
      <c r="AB460" s="227"/>
      <c r="AC460" s="227"/>
      <c r="AD460" s="22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895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6" t="s">
        <v>30</v>
      </c>
      <c r="I500" s="226"/>
      <c r="J500" s="226"/>
      <c r="V500" s="17"/>
      <c r="AA500" s="226" t="s">
        <v>31</v>
      </c>
      <c r="AB500" s="226"/>
      <c r="AC500" s="226"/>
    </row>
    <row r="501" spans="1:43" x14ac:dyDescent="0.25">
      <c r="H501" s="226"/>
      <c r="I501" s="226"/>
      <c r="J501" s="226"/>
      <c r="V501" s="17"/>
      <c r="AA501" s="226"/>
      <c r="AB501" s="226"/>
      <c r="AC501" s="22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7" t="s">
        <v>964</v>
      </c>
      <c r="F505" s="227"/>
      <c r="G505" s="227"/>
      <c r="H505" s="227"/>
      <c r="V505" s="17"/>
      <c r="X505" s="23" t="s">
        <v>150</v>
      </c>
      <c r="Y505" s="20">
        <f>IF(B505="PAGADO",0,C510)</f>
        <v>0</v>
      </c>
      <c r="AA505" s="227" t="s">
        <v>20</v>
      </c>
      <c r="AB505" s="227"/>
      <c r="AC505" s="227"/>
      <c r="AD505" s="22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965</v>
      </c>
      <c r="G507" s="3" t="s">
        <v>746</v>
      </c>
      <c r="H507" s="5">
        <v>500</v>
      </c>
      <c r="I507" t="s">
        <v>896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184</v>
      </c>
      <c r="AC507" s="3" t="s">
        <v>893</v>
      </c>
      <c r="AD507" s="5">
        <v>550</v>
      </c>
      <c r="AE507" t="s">
        <v>971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9" t="e">
        <f>IF(Y510&lt;0,"NO PAGAR","COBRAR'")</f>
        <v>#REF!</v>
      </c>
      <c r="Y511" s="22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9" t="s">
        <v>966</v>
      </c>
      <c r="C512" s="22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928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7" t="s">
        <v>20</v>
      </c>
      <c r="F552" s="227"/>
      <c r="G552" s="227"/>
      <c r="H552" s="227"/>
      <c r="V552" s="17"/>
      <c r="X552" s="23" t="s">
        <v>32</v>
      </c>
      <c r="Y552" s="20" t="e">
        <f>IF(B552="PAGADO",0,C557)</f>
        <v>#REF!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6" t="s">
        <v>30</v>
      </c>
      <c r="I592" s="226"/>
      <c r="J592" s="226"/>
      <c r="V592" s="17"/>
      <c r="AA592" s="226" t="s">
        <v>31</v>
      </c>
      <c r="AB592" s="226"/>
      <c r="AC592" s="226"/>
    </row>
    <row r="593" spans="2:41" x14ac:dyDescent="0.25">
      <c r="H593" s="226"/>
      <c r="I593" s="226"/>
      <c r="J593" s="226"/>
      <c r="V593" s="17"/>
      <c r="AA593" s="226"/>
      <c r="AB593" s="226"/>
      <c r="AC593" s="22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7" t="s">
        <v>20</v>
      </c>
      <c r="F597" s="227"/>
      <c r="G597" s="227"/>
      <c r="H597" s="227"/>
      <c r="V597" s="17"/>
      <c r="X597" s="23" t="s">
        <v>32</v>
      </c>
      <c r="Y597" s="20" t="e">
        <f>IF(B1350="PAGADO",0,C602)</f>
        <v>#REF!</v>
      </c>
      <c r="AA597" s="227" t="s">
        <v>20</v>
      </c>
      <c r="AB597" s="227"/>
      <c r="AC597" s="227"/>
      <c r="AD597" s="22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9" t="e">
        <f>IF(Y602&lt;0,"NO PAGAR","COBRAR'")</f>
        <v>#REF!</v>
      </c>
      <c r="Y603" s="22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9" t="e">
        <f>IF(C602&lt;0,"NO PAGAR","COBRAR'")</f>
        <v>#REF!</v>
      </c>
      <c r="C604" s="22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6" t="s">
        <v>28</v>
      </c>
      <c r="I640" s="226"/>
      <c r="J640" s="226"/>
      <c r="V640" s="17"/>
      <c r="AC640" s="225"/>
      <c r="AD640" s="225"/>
      <c r="AE640" s="225"/>
    </row>
    <row r="641" spans="2:41" x14ac:dyDescent="0.25">
      <c r="H641" s="226"/>
      <c r="I641" s="226"/>
      <c r="J641" s="226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7" t="s">
        <v>20</v>
      </c>
      <c r="F645" s="227"/>
      <c r="G645" s="227"/>
      <c r="H645" s="227"/>
      <c r="V645" s="17"/>
      <c r="X645" s="23" t="s">
        <v>32</v>
      </c>
      <c r="Y645" s="20" t="e">
        <f>IF(B645="PAGADO",0,C650)</f>
        <v>#REF!</v>
      </c>
      <c r="AA645" s="227" t="s">
        <v>412</v>
      </c>
      <c r="AB645" s="227"/>
      <c r="AC645" s="227"/>
      <c r="AD645" s="22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191</v>
      </c>
      <c r="AC647" s="3" t="s">
        <v>1148</v>
      </c>
      <c r="AD647" s="5">
        <v>550</v>
      </c>
      <c r="AE647" t="s">
        <v>1149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150</v>
      </c>
      <c r="C684" s="20" t="e">
        <f>IF(X645="PAGADO",0,C650)</f>
        <v>#REF!</v>
      </c>
      <c r="E684" s="227" t="s">
        <v>1162</v>
      </c>
      <c r="F684" s="227"/>
      <c r="G684" s="227"/>
      <c r="H684" s="227"/>
      <c r="V684" s="17"/>
      <c r="X684" s="23" t="s">
        <v>82</v>
      </c>
      <c r="Y684" s="20">
        <f>IF(B684="PAGADO",0,C689)</f>
        <v>0</v>
      </c>
      <c r="AA684" s="227" t="s">
        <v>1242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1161</v>
      </c>
      <c r="G686" s="3" t="s">
        <v>193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1177</v>
      </c>
      <c r="AC686" s="3" t="s">
        <v>193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e">
        <f>IF(Y689&lt;0,"NO PAGAR","COBRAR'")</f>
        <v>#REF!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e">
        <f>IF(C689&lt;0,"NO PAGAR","COBRAR'")</f>
        <v>#REF!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6" t="s">
        <v>28</v>
      </c>
      <c r="I720" s="226"/>
      <c r="J720" s="226"/>
      <c r="V720" s="17"/>
      <c r="AC720" s="225"/>
      <c r="AD720" s="225"/>
      <c r="AE720" s="225"/>
    </row>
    <row r="721" spans="2:41" x14ac:dyDescent="0.25">
      <c r="H721" s="226"/>
      <c r="I721" s="226"/>
      <c r="J721" s="226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125</v>
      </c>
      <c r="C725" s="20">
        <f>IF(X684="PAGADO",0,Y689)</f>
        <v>0</v>
      </c>
      <c r="E725" s="227" t="s">
        <v>1283</v>
      </c>
      <c r="F725" s="227"/>
      <c r="G725" s="227"/>
      <c r="H725" s="227"/>
      <c r="V725" s="17"/>
      <c r="X725" s="23" t="s">
        <v>82</v>
      </c>
      <c r="Y725" s="20">
        <f>IF(B725="PAGADO",0,C730)</f>
        <v>0</v>
      </c>
      <c r="AA725" s="227" t="s">
        <v>1339</v>
      </c>
      <c r="AB725" s="227"/>
      <c r="AC725" s="227"/>
      <c r="AD725" s="22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189</v>
      </c>
      <c r="G727" s="3" t="s">
        <v>1260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189</v>
      </c>
      <c r="AC727" s="3" t="s">
        <v>1260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1293</v>
      </c>
      <c r="F743" s="47" t="s">
        <v>1289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1293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1294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1296</v>
      </c>
      <c r="H748" t="s">
        <v>1295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1285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7" t="s">
        <v>20</v>
      </c>
      <c r="F763" s="227"/>
      <c r="G763" s="227"/>
      <c r="H763" s="227"/>
      <c r="V763" s="17"/>
      <c r="X763" s="23" t="s">
        <v>125</v>
      </c>
      <c r="Y763" s="20">
        <f>IF(B1536="PAGADO",0,C768)</f>
        <v>0</v>
      </c>
      <c r="AA763" s="227" t="s">
        <v>185</v>
      </c>
      <c r="AB763" s="227"/>
      <c r="AC763" s="227"/>
      <c r="AD763" s="22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189</v>
      </c>
      <c r="AC765" s="3" t="s">
        <v>193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189</v>
      </c>
      <c r="AC766" s="3" t="s">
        <v>193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COBRAR'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COBRAR'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1293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6" t="s">
        <v>28</v>
      </c>
      <c r="H802" s="226"/>
      <c r="V802" s="17"/>
      <c r="AC802" s="225" t="s">
        <v>29</v>
      </c>
      <c r="AD802" s="225"/>
      <c r="AE802" s="225"/>
    </row>
    <row r="803" spans="2:41" ht="15" customHeight="1" x14ac:dyDescent="0.4">
      <c r="G803" s="226"/>
      <c r="H803" s="226"/>
      <c r="I803" s="75"/>
      <c r="V803" s="17"/>
      <c r="AC803" s="225"/>
      <c r="AD803" s="225"/>
      <c r="AE803" s="225"/>
    </row>
    <row r="804" spans="2:41" ht="15" customHeight="1" x14ac:dyDescent="0.4">
      <c r="G804" s="226"/>
      <c r="H804" s="226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125</v>
      </c>
      <c r="C806" s="20">
        <f>IF(X763="PAGADO",0,Y768)</f>
        <v>0</v>
      </c>
      <c r="E806" s="227" t="s">
        <v>1557</v>
      </c>
      <c r="F806" s="227"/>
      <c r="G806" s="227"/>
      <c r="H806" s="227"/>
      <c r="V806" s="17"/>
      <c r="X806" s="23" t="s">
        <v>82</v>
      </c>
      <c r="Y806" s="20">
        <f>IF(B806="PAGADO",0,C811)</f>
        <v>0</v>
      </c>
      <c r="AA806" s="227" t="s">
        <v>1556</v>
      </c>
      <c r="AB806" s="227"/>
      <c r="AC806" s="227"/>
      <c r="AD806" s="22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189</v>
      </c>
      <c r="G808" s="3" t="s">
        <v>193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372</v>
      </c>
      <c r="AC808" s="3" t="s">
        <v>193</v>
      </c>
      <c r="AD808" s="5">
        <v>550</v>
      </c>
      <c r="AE808" t="s">
        <v>1555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189</v>
      </c>
      <c r="G809" s="3" t="s">
        <v>193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372</v>
      </c>
      <c r="AC809" s="3" t="s">
        <v>193</v>
      </c>
      <c r="AD809" s="5">
        <v>550</v>
      </c>
      <c r="AE809" t="s">
        <v>1077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459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459</v>
      </c>
      <c r="AB824" s="3" t="s">
        <v>1576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1586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6" t="s">
        <v>30</v>
      </c>
      <c r="I843" s="226"/>
      <c r="J843" s="226"/>
      <c r="V843" s="17"/>
      <c r="AA843" s="226" t="s">
        <v>31</v>
      </c>
      <c r="AB843" s="226"/>
      <c r="AC843" s="226"/>
    </row>
    <row r="844" spans="1:43" x14ac:dyDescent="0.25">
      <c r="H844" s="226"/>
      <c r="I844" s="226"/>
      <c r="J844" s="226"/>
      <c r="V844" s="17"/>
      <c r="AA844" s="226"/>
      <c r="AB844" s="226"/>
      <c r="AC844" s="22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7" t="s">
        <v>262</v>
      </c>
      <c r="F846" s="227"/>
      <c r="G846" s="227"/>
      <c r="H846" s="227"/>
      <c r="V846" s="17"/>
      <c r="X846" s="23" t="s">
        <v>82</v>
      </c>
      <c r="Y846" s="20">
        <f>IF(B846="PAGADO",0,C851)</f>
        <v>0</v>
      </c>
      <c r="AA846" s="227" t="s">
        <v>1588</v>
      </c>
      <c r="AB846" s="227"/>
      <c r="AC846" s="227"/>
      <c r="AD846" s="22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189</v>
      </c>
      <c r="G848" s="3" t="s">
        <v>1519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189</v>
      </c>
      <c r="AC848" s="3" t="s">
        <v>193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189</v>
      </c>
      <c r="G849" s="3" t="s">
        <v>193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9" t="str">
        <f>IF(Y851&lt;0,"NO PAGAR","COBRAR'")</f>
        <v>COBRAR'</v>
      </c>
      <c r="Y852" s="22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9" t="str">
        <f>IF(C851&lt;0,"NO PAGAR","COBRAR'")</f>
        <v>COBRAR'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459</v>
      </c>
      <c r="F864" s="3" t="s">
        <v>1576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459</v>
      </c>
      <c r="AB864" s="3" t="s">
        <v>1578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1586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6" t="s">
        <v>28</v>
      </c>
      <c r="G886" s="226"/>
      <c r="H886" s="226"/>
      <c r="V886" s="17"/>
      <c r="AC886" s="225"/>
      <c r="AD886" s="225"/>
      <c r="AE886" s="225"/>
    </row>
    <row r="887" spans="2:41" ht="15" customHeight="1" x14ac:dyDescent="0.25">
      <c r="F887" s="226"/>
      <c r="G887" s="226"/>
      <c r="H887" s="226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7" t="s">
        <v>1559</v>
      </c>
      <c r="F889" s="227"/>
      <c r="G889" s="227"/>
      <c r="H889" s="227"/>
      <c r="V889" s="17"/>
      <c r="X889" s="23" t="s">
        <v>32</v>
      </c>
      <c r="Y889" s="20">
        <f>IF(B889="PAGADO",0,C894)</f>
        <v>0</v>
      </c>
      <c r="AA889" s="227" t="s">
        <v>20</v>
      </c>
      <c r="AB889" s="227"/>
      <c r="AC889" s="227"/>
      <c r="AD889" s="22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189</v>
      </c>
      <c r="G891" s="3" t="s">
        <v>193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459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6" t="s">
        <v>30</v>
      </c>
      <c r="I929" s="226"/>
      <c r="J929" s="226"/>
      <c r="V929" s="17"/>
      <c r="AA929" s="226" t="s">
        <v>31</v>
      </c>
      <c r="AB929" s="226"/>
      <c r="AC929" s="226"/>
    </row>
    <row r="930" spans="2:41" x14ac:dyDescent="0.25">
      <c r="H930" s="226"/>
      <c r="I930" s="226"/>
      <c r="J930" s="226"/>
      <c r="V930" s="17"/>
      <c r="AA930" s="226"/>
      <c r="AB930" s="226"/>
      <c r="AC930" s="22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125</v>
      </c>
      <c r="C934" s="20">
        <f>IF(X889="PAGADO",0,Y894)</f>
        <v>0</v>
      </c>
      <c r="E934" s="227" t="s">
        <v>1283</v>
      </c>
      <c r="F934" s="227"/>
      <c r="G934" s="227"/>
      <c r="H934" s="227"/>
      <c r="V934" s="17"/>
      <c r="X934" s="23" t="s">
        <v>32</v>
      </c>
      <c r="Y934" s="20">
        <f>IF(B934="PAGADO",0,C939)</f>
        <v>0</v>
      </c>
      <c r="AA934" s="227" t="s">
        <v>20</v>
      </c>
      <c r="AB934" s="227"/>
      <c r="AC934" s="227"/>
      <c r="AD934" s="22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1177</v>
      </c>
      <c r="G936" s="3" t="s">
        <v>193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1177</v>
      </c>
      <c r="G937" s="3" t="s">
        <v>146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1177</v>
      </c>
      <c r="G938" s="3" t="s">
        <v>193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9" t="str">
        <f>IF(Y939&lt;0,"NO PAGAR","COBRAR'")</f>
        <v>COBRAR'</v>
      </c>
      <c r="Y940" s="22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9" t="str">
        <f>IF(C939&lt;0,"NO PAGAR","COBRAR'")</f>
        <v>COBRAR'</v>
      </c>
      <c r="C941" s="22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6" t="s">
        <v>28</v>
      </c>
      <c r="H977" s="226"/>
      <c r="I977" s="226"/>
      <c r="J977" s="208"/>
      <c r="V977" s="17"/>
      <c r="AC977" s="225"/>
      <c r="AD977" s="225"/>
      <c r="AE977" s="225"/>
    </row>
    <row r="978" spans="2:41" ht="15" customHeight="1" x14ac:dyDescent="0.4">
      <c r="G978" s="226"/>
      <c r="H978" s="226"/>
      <c r="I978" s="226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125</v>
      </c>
      <c r="C980" s="20">
        <f>IF(X934="PAGADO",0,Y939)</f>
        <v>0</v>
      </c>
      <c r="E980" s="227" t="s">
        <v>1283</v>
      </c>
      <c r="F980" s="227"/>
      <c r="G980" s="227"/>
      <c r="H980" s="227"/>
      <c r="V980" s="17"/>
      <c r="X980" s="23" t="s">
        <v>125</v>
      </c>
      <c r="Y980" s="20">
        <f>IF(B980="PAGADO",0,C985)</f>
        <v>0</v>
      </c>
      <c r="AA980" s="227" t="s">
        <v>1762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1177</v>
      </c>
      <c r="G982" s="3" t="s">
        <v>193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1177</v>
      </c>
      <c r="AC982" s="3" t="s">
        <v>1519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1177</v>
      </c>
      <c r="G983" s="3" t="s">
        <v>1735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1177</v>
      </c>
      <c r="G984" s="3" t="s">
        <v>193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459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6" t="s">
        <v>30</v>
      </c>
      <c r="I1014" s="226"/>
      <c r="J1014" s="226"/>
      <c r="V1014" s="17"/>
      <c r="AA1014" s="226" t="s">
        <v>31</v>
      </c>
      <c r="AB1014" s="226"/>
      <c r="AC1014" s="226"/>
    </row>
    <row r="1015" spans="1:43" x14ac:dyDescent="0.25">
      <c r="H1015" s="226"/>
      <c r="I1015" s="226"/>
      <c r="J1015" s="226"/>
      <c r="V1015" s="17"/>
      <c r="AA1015" s="226"/>
      <c r="AB1015" s="226"/>
      <c r="AC1015" s="22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125</v>
      </c>
      <c r="C1019" s="20">
        <f>IF(X980="PAGADO",0,Y985)</f>
        <v>0</v>
      </c>
      <c r="E1019" s="227" t="s">
        <v>1756</v>
      </c>
      <c r="F1019" s="227"/>
      <c r="G1019" s="227"/>
      <c r="H1019" s="227"/>
      <c r="V1019" s="17"/>
      <c r="X1019" s="23" t="s">
        <v>358</v>
      </c>
      <c r="Y1019" s="20">
        <f>IF(B1816="PAGADO",0,C1024)</f>
        <v>1070</v>
      </c>
      <c r="AA1019" s="227" t="s">
        <v>20</v>
      </c>
      <c r="AB1019" s="227"/>
      <c r="AC1019" s="227"/>
      <c r="AD1019" s="227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372</v>
      </c>
      <c r="G1021" s="3" t="s">
        <v>193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1212</v>
      </c>
      <c r="G1022" s="3" t="s">
        <v>1759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9" t="str">
        <f>IF(Y1024&lt;0,"NO PAGAR","COBRAR'")</f>
        <v>COBRAR'</v>
      </c>
      <c r="Y1025" s="22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9" t="str">
        <f>IF(C1024&lt;0,"NO PAGAR","COBRAR'")</f>
        <v>COBRAR'</v>
      </c>
      <c r="C1026" s="22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459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62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161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162</v>
      </c>
      <c r="AC10" s="3" t="s">
        <v>163</v>
      </c>
      <c r="AD10" s="5">
        <v>10</v>
      </c>
      <c r="AE10" s="3" t="s">
        <v>115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162</v>
      </c>
      <c r="AC11" s="3" t="s">
        <v>163</v>
      </c>
      <c r="AD11" s="5">
        <v>10</v>
      </c>
      <c r="AE11" s="3" t="s">
        <v>121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162</v>
      </c>
      <c r="AC12" s="3" t="s">
        <v>163</v>
      </c>
      <c r="AD12" s="5">
        <v>10</v>
      </c>
      <c r="AE12" s="3" t="s">
        <v>101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162</v>
      </c>
      <c r="AC13" s="3" t="s">
        <v>163</v>
      </c>
      <c r="AD13" s="5">
        <v>10</v>
      </c>
      <c r="AE13" s="3" t="s">
        <v>101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162</v>
      </c>
      <c r="AC14" s="3" t="s">
        <v>164</v>
      </c>
      <c r="AD14" s="5">
        <v>10</v>
      </c>
      <c r="AE14" s="3" t="s">
        <v>119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162</v>
      </c>
      <c r="AC15" s="3" t="s">
        <v>163</v>
      </c>
      <c r="AD15" s="5">
        <v>10</v>
      </c>
      <c r="AE15" s="3" t="s">
        <v>111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162</v>
      </c>
      <c r="AC16" s="3" t="s">
        <v>163</v>
      </c>
      <c r="AD16" s="5">
        <v>10</v>
      </c>
      <c r="AE16" s="3" t="s">
        <v>114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162</v>
      </c>
      <c r="AC17" s="3" t="s">
        <v>164</v>
      </c>
      <c r="AD17" s="5">
        <v>10</v>
      </c>
      <c r="AE17" s="3" t="s">
        <v>118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162</v>
      </c>
      <c r="AC18" s="3" t="s">
        <v>144</v>
      </c>
      <c r="AD18" s="5">
        <v>10</v>
      </c>
      <c r="AE18" s="3" t="s">
        <v>101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162</v>
      </c>
      <c r="AC19" s="3" t="s">
        <v>164</v>
      </c>
      <c r="AD19" s="5">
        <v>10</v>
      </c>
      <c r="AE19" s="3" t="s">
        <v>116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162</v>
      </c>
      <c r="AC20" s="3" t="s">
        <v>163</v>
      </c>
      <c r="AD20" s="5">
        <v>10</v>
      </c>
      <c r="AE20" s="3" t="s">
        <v>121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162</v>
      </c>
      <c r="AC21" s="3" t="s">
        <v>163</v>
      </c>
      <c r="AD21" s="5">
        <v>10</v>
      </c>
      <c r="AE21" s="3" t="s">
        <v>101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195</v>
      </c>
      <c r="F53" s="227"/>
      <c r="G53" s="227"/>
      <c r="H53" s="227"/>
      <c r="V53" s="17"/>
      <c r="X53" s="23" t="s">
        <v>32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143</v>
      </c>
      <c r="G55" s="3" t="s">
        <v>144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143</v>
      </c>
      <c r="G56" s="3" t="s">
        <v>144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143</v>
      </c>
      <c r="G57" s="3" t="s">
        <v>144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196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7" t="s">
        <v>317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319</v>
      </c>
      <c r="G153" s="3" t="s">
        <v>163</v>
      </c>
      <c r="H153" s="5">
        <v>10</v>
      </c>
      <c r="I153" t="s">
        <v>115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319</v>
      </c>
      <c r="G154" s="3" t="s">
        <v>163</v>
      </c>
      <c r="H154" s="5">
        <v>10</v>
      </c>
      <c r="I154" t="s">
        <v>101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319</v>
      </c>
      <c r="G155" s="3" t="s">
        <v>163</v>
      </c>
      <c r="H155" s="5">
        <v>10</v>
      </c>
      <c r="I155" t="s">
        <v>118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319</v>
      </c>
      <c r="G156" s="3" t="s">
        <v>163</v>
      </c>
      <c r="H156" s="5">
        <v>10</v>
      </c>
      <c r="I156" t="s">
        <v>325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319</v>
      </c>
      <c r="G157" s="3" t="s">
        <v>163</v>
      </c>
      <c r="H157" s="5">
        <v>10</v>
      </c>
      <c r="I157" t="s">
        <v>121</v>
      </c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>
        <v>44921</v>
      </c>
      <c r="F158" s="3" t="s">
        <v>319</v>
      </c>
      <c r="G158" s="3" t="s">
        <v>163</v>
      </c>
      <c r="H158" s="5">
        <v>10</v>
      </c>
      <c r="I158" t="s">
        <v>325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319</v>
      </c>
      <c r="G159" s="3" t="s">
        <v>163</v>
      </c>
      <c r="H159" s="5">
        <v>10</v>
      </c>
      <c r="I159" t="s">
        <v>320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194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324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323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322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150</v>
      </c>
      <c r="C191" s="20">
        <f>IF(X151="PAGADO",0,Y156)</f>
        <v>0</v>
      </c>
      <c r="E191" s="227" t="s">
        <v>283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372</v>
      </c>
      <c r="G193" s="3" t="s">
        <v>397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143</v>
      </c>
      <c r="G194" s="3" t="s">
        <v>144</v>
      </c>
      <c r="H194" s="5">
        <v>10</v>
      </c>
      <c r="I194" t="s">
        <v>98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143</v>
      </c>
      <c r="G195" s="3" t="s">
        <v>144</v>
      </c>
      <c r="H195" s="5">
        <v>10</v>
      </c>
      <c r="I195" t="s">
        <v>118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398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400</v>
      </c>
      <c r="G197" s="3" t="s">
        <v>401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82</v>
      </c>
      <c r="Y236" s="20">
        <f>IF(B1005="PAGADO",0,C241)</f>
        <v>0</v>
      </c>
      <c r="AA236" s="227" t="s">
        <v>234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132</v>
      </c>
      <c r="AC238" s="3" t="s">
        <v>163</v>
      </c>
      <c r="AD238" s="5">
        <v>10</v>
      </c>
      <c r="AE238" t="s">
        <v>121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132</v>
      </c>
      <c r="AC239" s="3" t="s">
        <v>163</v>
      </c>
      <c r="AD239" s="5">
        <v>10</v>
      </c>
      <c r="AE239" t="s">
        <v>553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132</v>
      </c>
      <c r="AC240" s="3" t="s">
        <v>163</v>
      </c>
      <c r="AD240" s="5">
        <v>10</v>
      </c>
      <c r="AE240" t="s">
        <v>111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132</v>
      </c>
      <c r="AC241" s="3" t="s">
        <v>163</v>
      </c>
      <c r="AD241" s="5">
        <v>10</v>
      </c>
      <c r="AE241" t="s">
        <v>121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>
        <v>45007</v>
      </c>
      <c r="AB242" s="3" t="s">
        <v>184</v>
      </c>
      <c r="AC242" s="3" t="s">
        <v>188</v>
      </c>
      <c r="AD242" s="5">
        <v>30</v>
      </c>
      <c r="AE242" t="s">
        <v>119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578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579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7" t="s">
        <v>20</v>
      </c>
      <c r="F328" s="227"/>
      <c r="G328" s="227"/>
      <c r="H328" s="227"/>
      <c r="V328" s="17"/>
      <c r="X328" s="23" t="s">
        <v>82</v>
      </c>
      <c r="Y328" s="20">
        <f>IF(B1097="PAGADO",0,C333)</f>
        <v>0</v>
      </c>
      <c r="AA328" s="227" t="s">
        <v>672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369</v>
      </c>
      <c r="AC330" s="3" t="s">
        <v>144</v>
      </c>
      <c r="AD330" s="5">
        <v>10</v>
      </c>
      <c r="AE330" t="s">
        <v>445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369</v>
      </c>
      <c r="AC331" s="3" t="s">
        <v>144</v>
      </c>
      <c r="AD331" s="5">
        <v>10</v>
      </c>
      <c r="AE331" t="s">
        <v>648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369</v>
      </c>
      <c r="AC332" s="3" t="s">
        <v>671</v>
      </c>
      <c r="AD332" s="5">
        <v>10</v>
      </c>
      <c r="AE332" t="s">
        <v>531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369</v>
      </c>
      <c r="AC333" s="3" t="s">
        <v>671</v>
      </c>
      <c r="AD333" s="5">
        <v>10</v>
      </c>
      <c r="AE333" t="s">
        <v>670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>
        <v>44979</v>
      </c>
      <c r="AB334" s="3" t="s">
        <v>369</v>
      </c>
      <c r="AC334" s="3" t="s">
        <v>144</v>
      </c>
      <c r="AD334" s="5">
        <v>10</v>
      </c>
      <c r="AE334" t="s">
        <v>448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369</v>
      </c>
      <c r="AC335" s="3" t="s">
        <v>144</v>
      </c>
      <c r="AD335" s="5">
        <v>10</v>
      </c>
      <c r="AE335" t="s">
        <v>444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369</v>
      </c>
      <c r="AC336" s="3" t="s">
        <v>671</v>
      </c>
      <c r="AD336" s="5">
        <v>10</v>
      </c>
      <c r="AE336" t="s">
        <v>439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369</v>
      </c>
      <c r="AC337" s="3" t="s">
        <v>144</v>
      </c>
      <c r="AD337" s="5">
        <v>10</v>
      </c>
      <c r="AE337" t="s">
        <v>441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369</v>
      </c>
      <c r="AC338" s="3" t="s">
        <v>163</v>
      </c>
      <c r="AD338" s="5">
        <v>10</v>
      </c>
      <c r="AE338" t="s">
        <v>442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696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6" t="s">
        <v>28</v>
      </c>
      <c r="I364" s="226"/>
      <c r="J364" s="226"/>
      <c r="V364" s="17"/>
      <c r="AC364" s="225"/>
      <c r="AD364" s="225"/>
      <c r="AE364" s="225"/>
    </row>
    <row r="365" spans="2:31" x14ac:dyDescent="0.25">
      <c r="H365" s="226"/>
      <c r="I365" s="226"/>
      <c r="J365" s="226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7" t="s">
        <v>20</v>
      </c>
      <c r="F369" s="227"/>
      <c r="G369" s="227"/>
      <c r="H369" s="227"/>
      <c r="V369" s="17"/>
      <c r="X369" s="23" t="s">
        <v>32</v>
      </c>
      <c r="Y369" s="20">
        <f>IF(B369="PAGADO",0,C374)</f>
        <v>0</v>
      </c>
      <c r="AA369" s="227" t="s">
        <v>20</v>
      </c>
      <c r="AB369" s="227"/>
      <c r="AC369" s="227"/>
      <c r="AD369" s="2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6" t="s">
        <v>30</v>
      </c>
      <c r="I409" s="226"/>
      <c r="J409" s="226"/>
      <c r="V409" s="17"/>
      <c r="AA409" s="226" t="s">
        <v>31</v>
      </c>
      <c r="AB409" s="226"/>
      <c r="AC409" s="226"/>
    </row>
    <row r="410" spans="1:43" x14ac:dyDescent="0.25">
      <c r="H410" s="226"/>
      <c r="I410" s="226"/>
      <c r="J410" s="226"/>
      <c r="V410" s="17"/>
      <c r="AA410" s="226"/>
      <c r="AB410" s="226"/>
      <c r="AC410" s="2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125</v>
      </c>
      <c r="C414" s="20">
        <f>IF(X369="PAGADO",0,C374)</f>
        <v>0</v>
      </c>
      <c r="E414" s="227" t="s">
        <v>283</v>
      </c>
      <c r="F414" s="227"/>
      <c r="G414" s="227"/>
      <c r="H414" s="227"/>
      <c r="V414" s="17"/>
      <c r="X414" s="23" t="s">
        <v>32</v>
      </c>
      <c r="Y414" s="20">
        <f>IF(B414="PAGADO",0,C419)</f>
        <v>0</v>
      </c>
      <c r="AA414" s="227" t="s">
        <v>20</v>
      </c>
      <c r="AB414" s="227"/>
      <c r="AC414" s="227"/>
      <c r="AD414" s="22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473</v>
      </c>
      <c r="G416" s="3" t="s">
        <v>95</v>
      </c>
      <c r="H416" s="5">
        <v>40</v>
      </c>
      <c r="I416" t="s">
        <v>623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766</v>
      </c>
      <c r="G417" s="3" t="s">
        <v>767</v>
      </c>
      <c r="H417" s="5">
        <v>10</v>
      </c>
      <c r="I417" t="s">
        <v>130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766</v>
      </c>
      <c r="G418" s="3" t="s">
        <v>767</v>
      </c>
      <c r="H418" s="5">
        <v>10</v>
      </c>
      <c r="I418" t="s">
        <v>351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766</v>
      </c>
      <c r="G419" s="3" t="s">
        <v>767</v>
      </c>
      <c r="H419" s="5">
        <v>10</v>
      </c>
      <c r="I419" t="s">
        <v>615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766</v>
      </c>
      <c r="G420" s="3" t="s">
        <v>767</v>
      </c>
      <c r="H420" s="5">
        <v>10</v>
      </c>
      <c r="I420" t="s">
        <v>130</v>
      </c>
      <c r="N420" s="3"/>
      <c r="O420" s="3"/>
      <c r="P420" s="3"/>
      <c r="Q420" s="3"/>
      <c r="R420" s="18"/>
      <c r="S420" s="3"/>
      <c r="V420" s="17"/>
      <c r="X420" s="229" t="str">
        <f>IF(Y419&lt;0,"NO PAGAR","COBRAR'")</f>
        <v>COBRAR'</v>
      </c>
      <c r="Y420" s="2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9" t="str">
        <f>IF(C419&lt;0,"NO PAGAR","COBRAR'")</f>
        <v>COBRAR'</v>
      </c>
      <c r="C421" s="229"/>
      <c r="E421" s="4">
        <v>45015</v>
      </c>
      <c r="F421" s="3" t="s">
        <v>766</v>
      </c>
      <c r="G421" s="3" t="s">
        <v>767</v>
      </c>
      <c r="H421" s="5">
        <v>10</v>
      </c>
      <c r="I421" t="s">
        <v>199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766</v>
      </c>
      <c r="G422" s="3" t="s">
        <v>135</v>
      </c>
      <c r="H422" s="5">
        <v>10</v>
      </c>
      <c r="I422" t="s">
        <v>365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766</v>
      </c>
      <c r="G423" s="3" t="s">
        <v>767</v>
      </c>
      <c r="H423" s="5">
        <v>10</v>
      </c>
      <c r="I423" t="s">
        <v>130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766</v>
      </c>
      <c r="G424" s="3" t="s">
        <v>135</v>
      </c>
      <c r="H424" s="5">
        <v>10</v>
      </c>
      <c r="I424" t="s">
        <v>623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766</v>
      </c>
      <c r="G425" s="3" t="s">
        <v>135</v>
      </c>
      <c r="H425" s="5">
        <v>10</v>
      </c>
      <c r="I425" t="s">
        <v>130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766</v>
      </c>
      <c r="G426" s="3" t="s">
        <v>135</v>
      </c>
      <c r="H426" s="5">
        <v>10</v>
      </c>
      <c r="I426" t="s">
        <v>837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766</v>
      </c>
      <c r="G427" s="3" t="s">
        <v>767</v>
      </c>
      <c r="H427" s="5">
        <v>10</v>
      </c>
      <c r="I427" t="s">
        <v>199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766</v>
      </c>
      <c r="G428" s="3" t="s">
        <v>767</v>
      </c>
      <c r="H428" s="5">
        <v>10</v>
      </c>
      <c r="I428" t="s">
        <v>623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766</v>
      </c>
      <c r="G429" s="3" t="s">
        <v>767</v>
      </c>
      <c r="H429" s="5">
        <v>10</v>
      </c>
      <c r="I429" t="s">
        <v>623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6" t="s">
        <v>28</v>
      </c>
      <c r="I454" s="226"/>
      <c r="J454" s="226"/>
      <c r="V454" s="17"/>
      <c r="AC454" s="225"/>
      <c r="AD454" s="225"/>
      <c r="AE454" s="225"/>
    </row>
    <row r="455" spans="2:41" x14ac:dyDescent="0.25">
      <c r="H455" s="226"/>
      <c r="I455" s="226"/>
      <c r="J455" s="226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7" t="s">
        <v>20</v>
      </c>
      <c r="F459" s="227"/>
      <c r="G459" s="227"/>
      <c r="H459" s="227"/>
      <c r="V459" s="17"/>
      <c r="X459" s="23" t="s">
        <v>32</v>
      </c>
      <c r="Y459" s="20">
        <f>IF(B459="PAGADO",0,C464)</f>
        <v>0</v>
      </c>
      <c r="AA459" s="227" t="s">
        <v>20</v>
      </c>
      <c r="AB459" s="227"/>
      <c r="AC459" s="227"/>
      <c r="AD459" s="22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6" t="s">
        <v>30</v>
      </c>
      <c r="I499" s="226"/>
      <c r="J499" s="226"/>
      <c r="V499" s="17"/>
      <c r="AA499" s="226" t="s">
        <v>31</v>
      </c>
      <c r="AB499" s="226"/>
      <c r="AC499" s="226"/>
    </row>
    <row r="500" spans="1:43" x14ac:dyDescent="0.25">
      <c r="H500" s="226"/>
      <c r="I500" s="226"/>
      <c r="J500" s="226"/>
      <c r="V500" s="17"/>
      <c r="AA500" s="226"/>
      <c r="AB500" s="226"/>
      <c r="AC500" s="22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125</v>
      </c>
      <c r="C504" s="20">
        <f>IF(X459="PAGADO",0,C464)</f>
        <v>0</v>
      </c>
      <c r="E504" s="227" t="s">
        <v>234</v>
      </c>
      <c r="F504" s="227"/>
      <c r="G504" s="227"/>
      <c r="H504" s="227"/>
      <c r="V504" s="17"/>
      <c r="X504" s="23" t="s">
        <v>32</v>
      </c>
      <c r="Y504" s="20">
        <f>IF(B504="PAGADO",0,C509)</f>
        <v>0</v>
      </c>
      <c r="AA504" s="227" t="s">
        <v>978</v>
      </c>
      <c r="AB504" s="227"/>
      <c r="AC504" s="227"/>
      <c r="AD504" s="22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132</v>
      </c>
      <c r="G506" s="3" t="s">
        <v>144</v>
      </c>
      <c r="H506" s="5">
        <v>10</v>
      </c>
      <c r="I506" t="s">
        <v>940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132</v>
      </c>
      <c r="G507" s="3" t="s">
        <v>939</v>
      </c>
      <c r="H507" s="5">
        <v>10</v>
      </c>
      <c r="I507" t="s">
        <v>941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132</v>
      </c>
      <c r="G508" s="3" t="s">
        <v>939</v>
      </c>
      <c r="H508" s="5">
        <v>10</v>
      </c>
      <c r="I508" t="s">
        <v>114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473</v>
      </c>
      <c r="G509" s="3" t="s">
        <v>97</v>
      </c>
      <c r="H509" s="5">
        <v>40</v>
      </c>
      <c r="I509" t="s">
        <v>942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943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9" t="str">
        <f>IF(Y509&lt;0,"NO PAGAR","COBRAR'")</f>
        <v>COBRAR'</v>
      </c>
      <c r="Y510" s="22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9" t="str">
        <f>IF(C509&lt;0,"NO PAGAR","COBRAR'")</f>
        <v>COBRAR'</v>
      </c>
      <c r="C511" s="22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125</v>
      </c>
      <c r="C552" s="20">
        <f>IF(X504="PAGADO",0,Y509)</f>
        <v>0</v>
      </c>
      <c r="E552" s="227" t="s">
        <v>234</v>
      </c>
      <c r="F552" s="227"/>
      <c r="G552" s="227"/>
      <c r="H552" s="227"/>
      <c r="V552" s="17"/>
      <c r="X552" s="23" t="s">
        <v>32</v>
      </c>
      <c r="Y552" s="20">
        <f>IF(B552="PAGADO",0,C557)</f>
        <v>0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144</v>
      </c>
      <c r="H554" s="5">
        <v>10</v>
      </c>
      <c r="I554" t="s">
        <v>199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144</v>
      </c>
      <c r="H555" s="5">
        <v>10</v>
      </c>
      <c r="I555" t="s">
        <v>367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997</v>
      </c>
      <c r="G556" s="3" t="s">
        <v>135</v>
      </c>
      <c r="H556" s="5">
        <v>10</v>
      </c>
      <c r="I556" t="s">
        <v>140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997</v>
      </c>
      <c r="G557" s="3" t="s">
        <v>144</v>
      </c>
      <c r="H557" s="5">
        <v>10</v>
      </c>
      <c r="I557" t="s">
        <v>140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997</v>
      </c>
      <c r="G558" s="3" t="s">
        <v>144</v>
      </c>
      <c r="H558" s="5">
        <v>10</v>
      </c>
      <c r="I558" t="s">
        <v>246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997</v>
      </c>
      <c r="G559" s="3" t="s">
        <v>144</v>
      </c>
      <c r="H559" s="5">
        <v>10</v>
      </c>
      <c r="I559" t="s">
        <v>140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616</v>
      </c>
      <c r="G560" s="3" t="s">
        <v>1037</v>
      </c>
      <c r="H560" s="5">
        <v>20</v>
      </c>
      <c r="I560" t="s">
        <v>166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143</v>
      </c>
      <c r="G561" s="3" t="s">
        <v>1040</v>
      </c>
      <c r="H561" s="5">
        <v>10</v>
      </c>
      <c r="I561" t="s">
        <v>167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143</v>
      </c>
      <c r="G562" s="3" t="s">
        <v>144</v>
      </c>
      <c r="H562" s="5">
        <v>10</v>
      </c>
      <c r="I562" t="s">
        <v>140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143</v>
      </c>
      <c r="G563" s="3" t="s">
        <v>144</v>
      </c>
      <c r="H563" s="5">
        <v>10</v>
      </c>
      <c r="I563" t="s">
        <v>503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143</v>
      </c>
      <c r="G564" s="3" t="s">
        <v>767</v>
      </c>
      <c r="H564" s="5">
        <v>10</v>
      </c>
      <c r="I564" t="s">
        <v>503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143</v>
      </c>
      <c r="G565" s="3" t="s">
        <v>144</v>
      </c>
      <c r="H565" s="5">
        <v>10</v>
      </c>
      <c r="I565" t="s">
        <v>503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143</v>
      </c>
      <c r="G566" s="3" t="s">
        <v>144</v>
      </c>
      <c r="H566" s="5">
        <v>10</v>
      </c>
      <c r="I566" t="s">
        <v>166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143</v>
      </c>
      <c r="G567" s="3" t="s">
        <v>149</v>
      </c>
      <c r="H567" s="5">
        <v>10</v>
      </c>
      <c r="I567" t="s">
        <v>367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143</v>
      </c>
      <c r="G568" s="3" t="s">
        <v>149</v>
      </c>
      <c r="H568" s="5">
        <v>10</v>
      </c>
      <c r="I568" t="s">
        <v>503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143</v>
      </c>
      <c r="G569" s="148" t="s">
        <v>144</v>
      </c>
      <c r="H569" s="167">
        <v>10</v>
      </c>
      <c r="I569" t="s">
        <v>166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144</v>
      </c>
      <c r="H570" s="5">
        <v>10</v>
      </c>
      <c r="I570" t="s">
        <v>227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144</v>
      </c>
      <c r="H571" s="18">
        <v>10</v>
      </c>
      <c r="I571" t="s">
        <v>167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1051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6" t="s">
        <v>30</v>
      </c>
      <c r="I586" s="226"/>
      <c r="J586" s="226"/>
      <c r="V586" s="17"/>
      <c r="AA586" s="226" t="s">
        <v>31</v>
      </c>
      <c r="AB586" s="226"/>
      <c r="AC586" s="226"/>
    </row>
    <row r="587" spans="1:43" x14ac:dyDescent="0.25">
      <c r="H587" s="226"/>
      <c r="I587" s="226"/>
      <c r="J587" s="226"/>
      <c r="V587" s="17"/>
      <c r="AA587" s="226"/>
      <c r="AB587" s="226"/>
      <c r="AC587" s="22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7" t="s">
        <v>20</v>
      </c>
      <c r="F591" s="227"/>
      <c r="G591" s="227"/>
      <c r="H591" s="227"/>
      <c r="V591" s="17"/>
      <c r="X591" s="23" t="s">
        <v>32</v>
      </c>
      <c r="Y591" s="20">
        <f>IF(B1386="PAGADO",0,C596)</f>
        <v>0</v>
      </c>
      <c r="AA591" s="227" t="s">
        <v>20</v>
      </c>
      <c r="AB591" s="227"/>
      <c r="AC591" s="227"/>
      <c r="AD591" s="22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9" t="str">
        <f>IF(Y596&lt;0,"NO PAGAR","COBRAR'")</f>
        <v>COBRAR'</v>
      </c>
      <c r="Y597" s="22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9" t="str">
        <f>IF(C596&lt;0,"NO PAGAR","COBRAR'")</f>
        <v>COBRAR'</v>
      </c>
      <c r="C598" s="22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6" t="s">
        <v>28</v>
      </c>
      <c r="I634" s="226"/>
      <c r="J634" s="226"/>
      <c r="V634" s="17"/>
      <c r="AC634" s="225"/>
      <c r="AD634" s="225"/>
      <c r="AE634" s="225"/>
    </row>
    <row r="635" spans="2:41" x14ac:dyDescent="0.25">
      <c r="H635" s="226"/>
      <c r="I635" s="226"/>
      <c r="J635" s="226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125</v>
      </c>
      <c r="C639" s="20">
        <f>IF(X591="PAGADO",0,Y596)</f>
        <v>0</v>
      </c>
      <c r="E639" s="227" t="s">
        <v>283</v>
      </c>
      <c r="F639" s="227"/>
      <c r="G639" s="227"/>
      <c r="H639" s="227"/>
      <c r="V639" s="17"/>
      <c r="X639" s="23" t="s">
        <v>32</v>
      </c>
      <c r="Y639" s="20">
        <f>IF(B639="PAGADO",0,C644)</f>
        <v>0</v>
      </c>
      <c r="AA639" s="227" t="s">
        <v>20</v>
      </c>
      <c r="AB639" s="227"/>
      <c r="AC639" s="227"/>
      <c r="AD639" s="22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191</v>
      </c>
      <c r="G641" s="3" t="s">
        <v>135</v>
      </c>
      <c r="H641" s="5">
        <v>10</v>
      </c>
      <c r="I641" t="s">
        <v>1076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135</v>
      </c>
      <c r="H642" s="5">
        <v>10</v>
      </c>
      <c r="I642" t="s">
        <v>351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132</v>
      </c>
      <c r="G643" s="3" t="s">
        <v>300</v>
      </c>
      <c r="H643" s="5">
        <v>10</v>
      </c>
      <c r="I643" t="s">
        <v>497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132</v>
      </c>
      <c r="G644" s="3" t="s">
        <v>135</v>
      </c>
      <c r="H644" s="5">
        <v>10</v>
      </c>
      <c r="I644" t="s">
        <v>199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132</v>
      </c>
      <c r="G645" s="3" t="s">
        <v>300</v>
      </c>
      <c r="H645" s="5">
        <v>10</v>
      </c>
      <c r="I645" t="s">
        <v>351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132</v>
      </c>
      <c r="G646" s="3" t="s">
        <v>300</v>
      </c>
      <c r="H646" s="5">
        <v>10</v>
      </c>
      <c r="I646" t="s">
        <v>615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132</v>
      </c>
      <c r="G647" s="3" t="s">
        <v>135</v>
      </c>
      <c r="H647" s="5">
        <v>10</v>
      </c>
      <c r="I647" t="s">
        <v>166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132</v>
      </c>
      <c r="G648" s="3" t="s">
        <v>135</v>
      </c>
      <c r="H648" s="5">
        <v>10</v>
      </c>
      <c r="I648" t="s">
        <v>365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132</v>
      </c>
      <c r="G649" s="3" t="s">
        <v>300</v>
      </c>
      <c r="H649" s="5">
        <v>10</v>
      </c>
      <c r="I649" t="s">
        <v>166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473</v>
      </c>
      <c r="G650" s="3" t="s">
        <v>306</v>
      </c>
      <c r="H650" s="5">
        <v>30</v>
      </c>
      <c r="I650" t="s">
        <v>503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1268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6" t="s">
        <v>30</v>
      </c>
      <c r="I674" s="226"/>
      <c r="J674" s="226"/>
      <c r="V674" s="17"/>
      <c r="AA674" s="226" t="s">
        <v>31</v>
      </c>
      <c r="AB674" s="226"/>
      <c r="AC674" s="226"/>
    </row>
    <row r="675" spans="2:41" x14ac:dyDescent="0.25">
      <c r="H675" s="226"/>
      <c r="I675" s="226"/>
      <c r="J675" s="226"/>
      <c r="V675" s="17"/>
      <c r="AA675" s="226"/>
      <c r="AB675" s="226"/>
      <c r="AC675" s="22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7" t="s">
        <v>20</v>
      </c>
      <c r="F679" s="227"/>
      <c r="G679" s="227"/>
      <c r="H679" s="227"/>
      <c r="V679" s="17"/>
      <c r="X679" s="23" t="s">
        <v>32</v>
      </c>
      <c r="Y679" s="20">
        <f>IF(B1479="PAGADO",0,C684)</f>
        <v>0</v>
      </c>
      <c r="AA679" s="227" t="s">
        <v>20</v>
      </c>
      <c r="AB679" s="227"/>
      <c r="AC679" s="227"/>
      <c r="AD679" s="22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9" t="str">
        <f>IF(Y684&lt;0,"NO PAGAR","COBRAR'")</f>
        <v>COBRAR'</v>
      </c>
      <c r="Y685" s="22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9" t="str">
        <f>IF(C684&lt;0,"NO PAGAR","COBRAR'")</f>
        <v>COBRAR'</v>
      </c>
      <c r="C686" s="22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6" t="s">
        <v>28</v>
      </c>
      <c r="I722" s="226"/>
      <c r="J722" s="226"/>
      <c r="V722" s="17"/>
      <c r="AC722" s="225"/>
      <c r="AD722" s="225"/>
      <c r="AE722" s="225"/>
    </row>
    <row r="723" spans="2:41" x14ac:dyDescent="0.25">
      <c r="H723" s="226"/>
      <c r="I723" s="226"/>
      <c r="J723" s="226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125</v>
      </c>
      <c r="C727" s="20">
        <f>IF(X679="PAGADO",0,Y684)</f>
        <v>0</v>
      </c>
      <c r="E727" s="227" t="s">
        <v>283</v>
      </c>
      <c r="F727" s="227"/>
      <c r="G727" s="227"/>
      <c r="H727" s="227"/>
      <c r="V727" s="17"/>
      <c r="X727" s="23" t="s">
        <v>32</v>
      </c>
      <c r="Y727" s="20">
        <f>IF(B727="PAGADO",0,C732)</f>
        <v>0</v>
      </c>
      <c r="AA727" s="227" t="s">
        <v>20</v>
      </c>
      <c r="AB727" s="227"/>
      <c r="AC727" s="227"/>
      <c r="AD727" s="22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189</v>
      </c>
      <c r="G729" s="3" t="s">
        <v>163</v>
      </c>
      <c r="H729" s="5">
        <v>10</v>
      </c>
      <c r="I729" t="s">
        <v>101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189</v>
      </c>
      <c r="G730" s="3" t="s">
        <v>163</v>
      </c>
      <c r="H730" s="5">
        <v>10</v>
      </c>
      <c r="I730" t="s">
        <v>1405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138</v>
      </c>
      <c r="G731" s="3" t="s">
        <v>164</v>
      </c>
      <c r="H731" s="5">
        <v>10</v>
      </c>
      <c r="I731" t="s">
        <v>199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138</v>
      </c>
      <c r="G732" s="3" t="s">
        <v>163</v>
      </c>
      <c r="H732" s="5">
        <v>10</v>
      </c>
      <c r="I732" t="s">
        <v>167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138</v>
      </c>
      <c r="G733" s="3" t="s">
        <v>163</v>
      </c>
      <c r="H733" s="5">
        <v>10</v>
      </c>
      <c r="I733" t="s">
        <v>199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138</v>
      </c>
      <c r="G734" s="3" t="s">
        <v>163</v>
      </c>
      <c r="H734" s="5">
        <v>10</v>
      </c>
      <c r="I734" t="s">
        <v>199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1547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1546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1548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6" t="s">
        <v>30</v>
      </c>
      <c r="I767" s="226"/>
      <c r="J767" s="226"/>
      <c r="V767" s="17"/>
      <c r="AA767" s="226" t="s">
        <v>31</v>
      </c>
      <c r="AB767" s="226"/>
      <c r="AC767" s="226"/>
    </row>
    <row r="768" spans="1:43" x14ac:dyDescent="0.25">
      <c r="H768" s="226"/>
      <c r="I768" s="226"/>
      <c r="J768" s="226"/>
      <c r="V768" s="17"/>
      <c r="AA768" s="226"/>
      <c r="AB768" s="226"/>
      <c r="AC768" s="22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7" t="s">
        <v>20</v>
      </c>
      <c r="F772" s="227"/>
      <c r="G772" s="227"/>
      <c r="H772" s="227"/>
      <c r="V772" s="17"/>
      <c r="X772" s="23" t="s">
        <v>32</v>
      </c>
      <c r="Y772" s="20">
        <f>IF(B1572="PAGADO",0,C777)</f>
        <v>0</v>
      </c>
      <c r="AA772" s="227" t="s">
        <v>20</v>
      </c>
      <c r="AB772" s="227"/>
      <c r="AC772" s="227"/>
      <c r="AD772" s="22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9" t="str">
        <f>IF(Y777&lt;0,"NO PAGAR","COBRAR'")</f>
        <v>COBRAR'</v>
      </c>
      <c r="Y778" s="22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9" t="str">
        <f>IF(C777&lt;0,"NO PAGAR","COBRAR'")</f>
        <v>COBRAR'</v>
      </c>
      <c r="C779" s="22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6" t="s">
        <v>28</v>
      </c>
      <c r="I815" s="226"/>
      <c r="J815" s="226"/>
      <c r="V815" s="17"/>
      <c r="AC815" s="225"/>
      <c r="AD815" s="225"/>
      <c r="AE815" s="225"/>
    </row>
    <row r="816" spans="5:31" x14ac:dyDescent="0.25">
      <c r="H816" s="226"/>
      <c r="I816" s="226"/>
      <c r="J816" s="226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7" t="s">
        <v>20</v>
      </c>
      <c r="F820" s="227"/>
      <c r="G820" s="227"/>
      <c r="H820" s="227"/>
      <c r="V820" s="17"/>
      <c r="X820" s="23" t="s">
        <v>32</v>
      </c>
      <c r="Y820" s="20">
        <f>IF(B820="PAGADO",0,C825)</f>
        <v>0</v>
      </c>
      <c r="AA820" s="227" t="s">
        <v>20</v>
      </c>
      <c r="AB820" s="227"/>
      <c r="AC820" s="227"/>
      <c r="AD820" s="22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6" t="s">
        <v>30</v>
      </c>
      <c r="I860" s="226"/>
      <c r="J860" s="226"/>
      <c r="V860" s="17"/>
      <c r="AA860" s="226" t="s">
        <v>31</v>
      </c>
      <c r="AB860" s="226"/>
      <c r="AC860" s="226"/>
    </row>
    <row r="861" spans="1:43" x14ac:dyDescent="0.25">
      <c r="H861" s="226"/>
      <c r="I861" s="226"/>
      <c r="J861" s="226"/>
      <c r="V861" s="17"/>
      <c r="AA861" s="226"/>
      <c r="AB861" s="226"/>
      <c r="AC861" s="22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7" t="s">
        <v>20</v>
      </c>
      <c r="F865" s="227"/>
      <c r="G865" s="227"/>
      <c r="H865" s="227"/>
      <c r="V865" s="17"/>
      <c r="X865" s="23" t="s">
        <v>82</v>
      </c>
      <c r="Y865" s="20">
        <f>IF(B1665="PAGADO",0,C870)</f>
        <v>0</v>
      </c>
      <c r="AA865" s="227" t="s">
        <v>283</v>
      </c>
      <c r="AB865" s="227"/>
      <c r="AC865" s="227"/>
      <c r="AD865" s="22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372</v>
      </c>
      <c r="AC867" s="3" t="s">
        <v>163</v>
      </c>
      <c r="AD867" s="5">
        <v>10</v>
      </c>
      <c r="AE867" t="s">
        <v>1553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372</v>
      </c>
      <c r="AC868" s="3" t="s">
        <v>164</v>
      </c>
      <c r="AD868" s="5">
        <v>10</v>
      </c>
      <c r="AE868" t="s">
        <v>1554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162</v>
      </c>
      <c r="AC869" s="3" t="s">
        <v>163</v>
      </c>
      <c r="AD869" s="5">
        <v>10</v>
      </c>
      <c r="AE869" t="s">
        <v>140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162</v>
      </c>
      <c r="AC870" s="3" t="s">
        <v>163</v>
      </c>
      <c r="AD870" s="5">
        <v>10</v>
      </c>
      <c r="AE870" t="s">
        <v>837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9" t="str">
        <f>IF(Y870&lt;0,"NO PAGAR","COBRAR'")</f>
        <v>COBRAR'</v>
      </c>
      <c r="Y871" s="229"/>
      <c r="AA871" s="4">
        <v>45153</v>
      </c>
      <c r="AB871" s="3" t="s">
        <v>162</v>
      </c>
      <c r="AC871" s="3" t="s">
        <v>163</v>
      </c>
      <c r="AD871" s="5">
        <v>10</v>
      </c>
      <c r="AE871" t="s">
        <v>1554</v>
      </c>
      <c r="AJ871" s="3"/>
      <c r="AK871" s="3"/>
      <c r="AL871" s="3"/>
      <c r="AM871" s="3"/>
      <c r="AN871" s="18"/>
      <c r="AO871" s="3"/>
    </row>
    <row r="872" spans="2:41" ht="23.25" x14ac:dyDescent="0.35">
      <c r="B872" s="229" t="str">
        <f>IF(C870&lt;0,"NO PAGAR","COBRAR'")</f>
        <v>COBRAR'</v>
      </c>
      <c r="C872" s="22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162</v>
      </c>
      <c r="AC872" s="3" t="s">
        <v>164</v>
      </c>
      <c r="AD872" s="5">
        <v>10</v>
      </c>
      <c r="AE872" t="s">
        <v>1595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162</v>
      </c>
      <c r="AC873" s="3" t="s">
        <v>163</v>
      </c>
      <c r="AD873" s="5">
        <v>10</v>
      </c>
      <c r="AE873" t="s">
        <v>837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162</v>
      </c>
      <c r="AC874" s="3" t="s">
        <v>164</v>
      </c>
      <c r="AD874" s="5">
        <v>10</v>
      </c>
      <c r="AE874" t="s">
        <v>365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162</v>
      </c>
      <c r="AC875" s="3" t="s">
        <v>164</v>
      </c>
      <c r="AD875" s="5">
        <v>10</v>
      </c>
      <c r="AE875" t="s">
        <v>365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162</v>
      </c>
      <c r="AC876" s="3" t="s">
        <v>163</v>
      </c>
      <c r="AD876" s="5">
        <v>10</v>
      </c>
      <c r="AE876" t="s">
        <v>140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372</v>
      </c>
      <c r="AC877" s="3" t="s">
        <v>163</v>
      </c>
      <c r="AD877" s="5">
        <v>10</v>
      </c>
      <c r="AE877" t="s">
        <v>140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372</v>
      </c>
      <c r="AC878" s="3" t="s">
        <v>163</v>
      </c>
      <c r="AD878" s="5">
        <v>10</v>
      </c>
      <c r="AE878" t="s">
        <v>140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372</v>
      </c>
      <c r="AC879" s="3" t="s">
        <v>163</v>
      </c>
      <c r="AD879" s="5">
        <v>10</v>
      </c>
      <c r="AE879" t="s">
        <v>140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162</v>
      </c>
      <c r="AC880" s="3" t="s">
        <v>163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1692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6" t="s">
        <v>28</v>
      </c>
      <c r="I909" s="226"/>
      <c r="J909" s="226"/>
      <c r="V909" s="17"/>
      <c r="AE909" s="184"/>
    </row>
    <row r="910" spans="8:31" ht="15" customHeight="1" x14ac:dyDescent="0.35">
      <c r="H910" s="226"/>
      <c r="I910" s="226"/>
      <c r="J910" s="22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7" t="s">
        <v>20</v>
      </c>
      <c r="F914" s="227"/>
      <c r="G914" s="227"/>
      <c r="H914" s="227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7" t="s">
        <v>20</v>
      </c>
      <c r="AB916" s="227"/>
      <c r="AC916" s="227"/>
      <c r="AD916" s="22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6" t="s">
        <v>30</v>
      </c>
      <c r="I954" s="226"/>
      <c r="J954" s="226"/>
      <c r="V954" s="17"/>
      <c r="AA954" s="17"/>
      <c r="AB954" s="17"/>
      <c r="AC954" s="17"/>
      <c r="AD954" s="17"/>
    </row>
    <row r="955" spans="1:43" x14ac:dyDescent="0.25">
      <c r="H955" s="226"/>
      <c r="I955" s="226"/>
      <c r="J955" s="226"/>
      <c r="V955" s="17"/>
    </row>
    <row r="956" spans="1:43" x14ac:dyDescent="0.25">
      <c r="V956" s="17"/>
      <c r="AA956" s="226" t="s">
        <v>31</v>
      </c>
      <c r="AB956" s="226"/>
      <c r="AC956" s="226"/>
    </row>
    <row r="957" spans="1:43" x14ac:dyDescent="0.25">
      <c r="V957" s="17"/>
      <c r="AA957" s="226"/>
      <c r="AB957" s="226"/>
      <c r="AC957" s="22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7" t="s">
        <v>20</v>
      </c>
      <c r="F959" s="227"/>
      <c r="G959" s="227"/>
      <c r="H959" s="227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7" t="s">
        <v>20</v>
      </c>
      <c r="AB961" s="227"/>
      <c r="AC961" s="227"/>
      <c r="AD961" s="22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9" t="str">
        <f>IF(Y964&lt;0,"NO PAGAR","COBRAR'")</f>
        <v>COBRAR'</v>
      </c>
      <c r="Y965" s="22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9" t="str">
        <f>IF(C964&lt;0,"NO PAGAR","COBRAR'")</f>
        <v>COBRAR'</v>
      </c>
      <c r="C966" s="22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6" t="s">
        <v>28</v>
      </c>
      <c r="I1002" s="226"/>
      <c r="J1002" s="226"/>
      <c r="V1002" s="17"/>
      <c r="AE1002" s="184"/>
    </row>
    <row r="1003" spans="2:41" ht="15" customHeight="1" x14ac:dyDescent="0.35">
      <c r="H1003" s="226"/>
      <c r="I1003" s="226"/>
      <c r="J1003" s="22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7" t="s">
        <v>20</v>
      </c>
      <c r="F1007" s="227"/>
      <c r="G1007" s="227"/>
      <c r="H1007" s="227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7" t="s">
        <v>20</v>
      </c>
      <c r="AB1009" s="227"/>
      <c r="AC1009" s="227"/>
      <c r="AD1009" s="22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6" t="s">
        <v>30</v>
      </c>
      <c r="I1047" s="226"/>
      <c r="J1047" s="226"/>
      <c r="V1047" s="17"/>
      <c r="AA1047" s="17"/>
      <c r="AB1047" s="17"/>
      <c r="AC1047" s="17"/>
      <c r="AD1047" s="17"/>
    </row>
    <row r="1048" spans="1:43" x14ac:dyDescent="0.25">
      <c r="H1048" s="226"/>
      <c r="I1048" s="226"/>
      <c r="J1048" s="226"/>
      <c r="V1048" s="17"/>
    </row>
    <row r="1049" spans="1:43" x14ac:dyDescent="0.25">
      <c r="V1049" s="17"/>
      <c r="AA1049" s="226" t="s">
        <v>31</v>
      </c>
      <c r="AB1049" s="226"/>
      <c r="AC1049" s="226"/>
    </row>
    <row r="1050" spans="1:43" x14ac:dyDescent="0.25">
      <c r="V1050" s="17"/>
      <c r="AA1050" s="226"/>
      <c r="AB1050" s="226"/>
      <c r="AC1050" s="22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7" t="s">
        <v>20</v>
      </c>
      <c r="F1052" s="227"/>
      <c r="G1052" s="227"/>
      <c r="H1052" s="227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7" t="s">
        <v>20</v>
      </c>
      <c r="AB1054" s="227"/>
      <c r="AC1054" s="227"/>
      <c r="AD1054" s="22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9" t="str">
        <f>IF(Y1057&lt;0,"NO PAGAR","COBRAR'")</f>
        <v>COBRAR'</v>
      </c>
      <c r="Y1058" s="22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9" t="str">
        <f>IF(C1057&lt;0,"NO PAGAR","COBRAR'")</f>
        <v>COBRAR'</v>
      </c>
      <c r="C1059" s="22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1109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1112</v>
      </c>
      <c r="C3" s="176" t="s">
        <v>1113</v>
      </c>
      <c r="D3" s="176" t="s">
        <v>1106</v>
      </c>
      <c r="E3" s="176" t="s">
        <v>1111</v>
      </c>
      <c r="F3" s="176" t="s">
        <v>106</v>
      </c>
      <c r="G3" s="176" t="s">
        <v>1107</v>
      </c>
      <c r="H3" s="176" t="s">
        <v>1108</v>
      </c>
    </row>
    <row r="4" spans="1:8" x14ac:dyDescent="0.25">
      <c r="A4" s="25">
        <v>45139</v>
      </c>
      <c r="B4" s="3" t="s">
        <v>1110</v>
      </c>
      <c r="C4" s="3" t="s">
        <v>194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134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1114</v>
      </c>
      <c r="C6" s="3" t="s">
        <v>518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1115</v>
      </c>
      <c r="C7" s="3" t="s">
        <v>1116</v>
      </c>
      <c r="D7" s="3"/>
      <c r="E7" s="47" t="s">
        <v>1117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1118</v>
      </c>
      <c r="C8" s="3" t="s">
        <v>1118</v>
      </c>
      <c r="D8" s="3"/>
      <c r="E8" s="47" t="s">
        <v>1119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1122</v>
      </c>
      <c r="E9" s="47" t="s">
        <v>1120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1123</v>
      </c>
      <c r="C10" s="3" t="s">
        <v>1124</v>
      </c>
      <c r="D10" s="3" t="s">
        <v>1122</v>
      </c>
      <c r="E10" s="47" t="s">
        <v>1121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1125</v>
      </c>
      <c r="C11" s="3" t="s">
        <v>566</v>
      </c>
      <c r="D11" s="3" t="s">
        <v>1122</v>
      </c>
      <c r="E11" s="47" t="s">
        <v>1126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334</v>
      </c>
      <c r="C12" s="3" t="s">
        <v>194</v>
      </c>
      <c r="D12" s="3" t="s">
        <v>1122</v>
      </c>
      <c r="E12" s="47" t="s">
        <v>1127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1128</v>
      </c>
      <c r="C13" s="3" t="s">
        <v>1128</v>
      </c>
      <c r="D13" s="3"/>
      <c r="E13" s="47" t="s">
        <v>1129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334</v>
      </c>
      <c r="C14" s="3" t="s">
        <v>1130</v>
      </c>
      <c r="D14" s="3" t="s">
        <v>1122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847</v>
      </c>
      <c r="C15" s="3" t="s">
        <v>847</v>
      </c>
      <c r="D15" s="3" t="s">
        <v>1122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334</v>
      </c>
      <c r="C16" s="3" t="s">
        <v>1131</v>
      </c>
      <c r="D16" s="3" t="s">
        <v>1132</v>
      </c>
      <c r="E16" s="47" t="s">
        <v>1137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1133</v>
      </c>
      <c r="C17" s="3" t="s">
        <v>1134</v>
      </c>
      <c r="D17" s="3">
        <v>1254</v>
      </c>
      <c r="E17" s="47" t="s">
        <v>1138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408</v>
      </c>
      <c r="C18" s="3" t="s">
        <v>768</v>
      </c>
      <c r="D18" s="3">
        <v>3</v>
      </c>
      <c r="E18" s="47" t="s">
        <v>1139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1135</v>
      </c>
      <c r="C19" s="3" t="s">
        <v>1136</v>
      </c>
      <c r="D19" s="3">
        <v>1040</v>
      </c>
      <c r="E19" s="47" t="s">
        <v>1140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1110</v>
      </c>
      <c r="C20" s="3" t="s">
        <v>283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1110</v>
      </c>
      <c r="C21" s="3" t="s">
        <v>194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1110</v>
      </c>
      <c r="C22" s="3" t="s">
        <v>518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334</v>
      </c>
      <c r="C23" s="3" t="s">
        <v>194</v>
      </c>
      <c r="D23" s="3">
        <v>98</v>
      </c>
      <c r="E23" s="47" t="s">
        <v>1164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1135</v>
      </c>
      <c r="C24" s="3" t="s">
        <v>224</v>
      </c>
      <c r="D24" s="3">
        <v>1015</v>
      </c>
      <c r="E24" s="47" t="s">
        <v>1163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128</v>
      </c>
      <c r="C25" s="3" t="s">
        <v>1165</v>
      </c>
      <c r="D25" s="3" t="s">
        <v>1132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1170</v>
      </c>
      <c r="C26" s="3" t="s">
        <v>1171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847</v>
      </c>
      <c r="C27" s="3" t="s">
        <v>134</v>
      </c>
      <c r="D27" s="3">
        <v>21</v>
      </c>
      <c r="E27" s="47" t="s">
        <v>1173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1110</v>
      </c>
      <c r="C28" s="3" t="s">
        <v>518</v>
      </c>
      <c r="D28" s="3">
        <v>17</v>
      </c>
      <c r="E28" s="47" t="s">
        <v>1174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1110</v>
      </c>
      <c r="C29" s="3" t="s">
        <v>1175</v>
      </c>
      <c r="D29" s="3" t="s">
        <v>1132</v>
      </c>
      <c r="E29" s="47" t="s">
        <v>1174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1179</v>
      </c>
      <c r="C30" s="3" t="s">
        <v>1179</v>
      </c>
      <c r="D30" s="3" t="s">
        <v>1180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1189</v>
      </c>
      <c r="C32" s="3" t="s">
        <v>283</v>
      </c>
      <c r="D32" s="3" t="s">
        <v>1190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1125</v>
      </c>
      <c r="C33" s="3" t="s">
        <v>566</v>
      </c>
      <c r="D33" s="3" t="s">
        <v>1122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847</v>
      </c>
      <c r="C34" s="3" t="s">
        <v>134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566</v>
      </c>
      <c r="D35" s="3">
        <v>31</v>
      </c>
      <c r="E35" s="3" t="s">
        <v>1202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1114</v>
      </c>
      <c r="C36" s="3" t="s">
        <v>518</v>
      </c>
      <c r="D36" s="3">
        <v>16</v>
      </c>
      <c r="E36" s="3" t="s">
        <v>1203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408</v>
      </c>
      <c r="C37" s="3" t="s">
        <v>768</v>
      </c>
      <c r="D37" s="178">
        <v>5</v>
      </c>
      <c r="E37" s="3" t="s">
        <v>1204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334</v>
      </c>
      <c r="C38" s="3" t="s">
        <v>194</v>
      </c>
      <c r="D38" s="3" t="s">
        <v>1122</v>
      </c>
      <c r="E38" s="3" t="s">
        <v>1205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1206</v>
      </c>
      <c r="C39" s="3" t="s">
        <v>1206</v>
      </c>
      <c r="D39" s="3">
        <v>324803</v>
      </c>
      <c r="E39" s="3" t="s">
        <v>1207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1125</v>
      </c>
      <c r="C40" s="3" t="s">
        <v>566</v>
      </c>
      <c r="D40" s="3">
        <v>1</v>
      </c>
      <c r="E40" s="3" t="s">
        <v>1221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1110</v>
      </c>
      <c r="C41" s="3" t="s">
        <v>283</v>
      </c>
      <c r="D41" s="3">
        <v>18</v>
      </c>
      <c r="E41" s="3" t="s">
        <v>1222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1110</v>
      </c>
      <c r="C42" s="3" t="s">
        <v>194</v>
      </c>
      <c r="D42" s="3">
        <v>18</v>
      </c>
      <c r="E42" s="3" t="s">
        <v>1222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1110</v>
      </c>
      <c r="C43" s="3" t="s">
        <v>1228</v>
      </c>
      <c r="D43" s="3">
        <v>18</v>
      </c>
      <c r="E43" s="3" t="s">
        <v>1222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1110</v>
      </c>
      <c r="C44" s="3" t="s">
        <v>194</v>
      </c>
      <c r="D44" s="3">
        <v>19</v>
      </c>
      <c r="E44" s="3" t="s">
        <v>1223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1110</v>
      </c>
      <c r="C45" s="3" t="s">
        <v>194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408</v>
      </c>
      <c r="C46" s="3" t="s">
        <v>768</v>
      </c>
      <c r="D46" s="3" t="s">
        <v>1224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408</v>
      </c>
      <c r="C47" s="3" t="s">
        <v>768</v>
      </c>
      <c r="D47" s="3" t="s">
        <v>1225</v>
      </c>
      <c r="E47" s="3" t="s">
        <v>1227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408</v>
      </c>
      <c r="C48" s="3" t="s">
        <v>768</v>
      </c>
      <c r="D48" s="3" t="s">
        <v>1225</v>
      </c>
      <c r="E48" s="3" t="s">
        <v>1226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134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408</v>
      </c>
      <c r="C50" s="3" t="s">
        <v>768</v>
      </c>
      <c r="D50" s="3" t="s">
        <v>1236</v>
      </c>
      <c r="E50" s="3" t="s">
        <v>1234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1125</v>
      </c>
      <c r="C51" s="3" t="s">
        <v>134</v>
      </c>
      <c r="D51" s="3">
        <v>3</v>
      </c>
      <c r="E51" s="3" t="s">
        <v>1235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1125</v>
      </c>
      <c r="C52" s="3" t="s">
        <v>134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1135</v>
      </c>
      <c r="C53" s="3" t="s">
        <v>224</v>
      </c>
      <c r="D53" s="3">
        <v>1092</v>
      </c>
      <c r="E53" s="3" t="s">
        <v>1244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1133</v>
      </c>
      <c r="C54" s="3" t="s">
        <v>1245</v>
      </c>
      <c r="D54" s="3">
        <v>1254</v>
      </c>
      <c r="E54" s="3" t="s">
        <v>1246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1179</v>
      </c>
      <c r="C55" s="3" t="s">
        <v>1179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1247</v>
      </c>
      <c r="C56" s="3" t="s">
        <v>1248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1249</v>
      </c>
      <c r="C57" s="3" t="s">
        <v>1245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1110</v>
      </c>
      <c r="C58" s="3" t="s">
        <v>194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1110</v>
      </c>
      <c r="C59" s="3" t="s">
        <v>283</v>
      </c>
      <c r="D59" s="3">
        <v>21</v>
      </c>
      <c r="E59" s="3" t="s">
        <v>1259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408</v>
      </c>
      <c r="C60" s="3" t="s">
        <v>768</v>
      </c>
      <c r="D60" s="3">
        <v>9</v>
      </c>
      <c r="E60" s="3" t="s">
        <v>1255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1125</v>
      </c>
      <c r="C61" s="3" t="s">
        <v>134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1256</v>
      </c>
      <c r="C62" s="3" t="s">
        <v>134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1110</v>
      </c>
      <c r="C63" s="3" t="s">
        <v>194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1114</v>
      </c>
      <c r="C64" s="3" t="s">
        <v>518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1125</v>
      </c>
      <c r="C65" s="3" t="s">
        <v>235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1125</v>
      </c>
      <c r="C66" s="3" t="s">
        <v>134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408</v>
      </c>
      <c r="C67" s="3" t="s">
        <v>768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334</v>
      </c>
      <c r="C68" s="3" t="s">
        <v>194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1110</v>
      </c>
      <c r="C69" s="3" t="s">
        <v>1175</v>
      </c>
      <c r="D69" s="3" t="s">
        <v>1257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1114</v>
      </c>
      <c r="C70" s="3" t="s">
        <v>518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847</v>
      </c>
      <c r="C71" s="3" t="s">
        <v>847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1271</v>
      </c>
      <c r="C72" s="3" t="s">
        <v>1271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1128</v>
      </c>
      <c r="C73" s="3" t="s">
        <v>1128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1275</v>
      </c>
      <c r="C74" s="3" t="s">
        <v>1128</v>
      </c>
      <c r="D74" s="3" t="s">
        <v>1257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1277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1112</v>
      </c>
      <c r="C82" s="176" t="s">
        <v>1113</v>
      </c>
      <c r="D82" s="176" t="s">
        <v>1106</v>
      </c>
      <c r="E82" s="176" t="s">
        <v>1111</v>
      </c>
      <c r="F82" s="176" t="s">
        <v>106</v>
      </c>
      <c r="G82" s="176" t="s">
        <v>1107</v>
      </c>
      <c r="H82" s="176" t="s">
        <v>1108</v>
      </c>
    </row>
    <row r="83" spans="1:8" x14ac:dyDescent="0.25">
      <c r="A83" s="25">
        <v>45170</v>
      </c>
      <c r="B83" s="3" t="s">
        <v>331</v>
      </c>
      <c r="C83" s="3" t="s">
        <v>331</v>
      </c>
      <c r="D83" s="3" t="s">
        <v>1122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1278</v>
      </c>
      <c r="C84" s="3" t="s">
        <v>1144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1279</v>
      </c>
      <c r="C85" s="3" t="s">
        <v>1280</v>
      </c>
      <c r="D85" s="3" t="s">
        <v>1122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1281</v>
      </c>
      <c r="C86" s="3" t="s">
        <v>1281</v>
      </c>
      <c r="D86" s="3" t="s">
        <v>1122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1279</v>
      </c>
      <c r="C87" s="3" t="s">
        <v>1280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1125</v>
      </c>
      <c r="C88" s="3" t="s">
        <v>283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1287</v>
      </c>
      <c r="C89" s="3" t="s">
        <v>1288</v>
      </c>
      <c r="D89" s="3">
        <v>416</v>
      </c>
      <c r="E89" s="47" t="s">
        <v>1289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1122</v>
      </c>
      <c r="E90" s="47" t="s">
        <v>1290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1291</v>
      </c>
      <c r="C91" s="3" t="s">
        <v>1292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1297</v>
      </c>
      <c r="C92" s="3" t="s">
        <v>1298</v>
      </c>
      <c r="D92" s="3" t="s">
        <v>1122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1125</v>
      </c>
      <c r="C93" s="3" t="s">
        <v>1124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1297</v>
      </c>
      <c r="C94" s="3" t="s">
        <v>1124</v>
      </c>
      <c r="D94" s="3" t="s">
        <v>1314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1279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1278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1315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1278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1125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1110</v>
      </c>
      <c r="C102" s="3" t="s">
        <v>283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1315</v>
      </c>
      <c r="C104" s="3" t="s">
        <v>330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1278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1179</v>
      </c>
      <c r="C106" s="3" t="s">
        <v>1179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1347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1347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1345</v>
      </c>
      <c r="C110" s="3" t="s">
        <v>1346</v>
      </c>
      <c r="D110" s="3" t="s">
        <v>1257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1347</v>
      </c>
      <c r="C111" s="3" t="s">
        <v>1344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1125</v>
      </c>
      <c r="C112" s="3" t="s">
        <v>1280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1348</v>
      </c>
      <c r="C113" s="3" t="s">
        <v>55</v>
      </c>
      <c r="D113" s="3" t="s">
        <v>1371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1110</v>
      </c>
      <c r="C114" s="3" t="s">
        <v>283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1349</v>
      </c>
      <c r="C115" s="3" t="s">
        <v>283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1125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1125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1358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1358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1367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1368</v>
      </c>
      <c r="C121" s="3" t="s">
        <v>537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1291</v>
      </c>
      <c r="C122" s="3" t="s">
        <v>1369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1125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1278</v>
      </c>
      <c r="C124" s="3" t="s">
        <v>20</v>
      </c>
      <c r="D124" s="3">
        <v>15</v>
      </c>
      <c r="E124" s="3" t="s">
        <v>1375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331</v>
      </c>
      <c r="C125" s="3" t="s">
        <v>1370</v>
      </c>
      <c r="D125" s="3" t="s">
        <v>1257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1315</v>
      </c>
      <c r="C126" s="3" t="s">
        <v>330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234</v>
      </c>
      <c r="C127" s="3" t="s">
        <v>1372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234</v>
      </c>
      <c r="C128" s="3" t="s">
        <v>283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1125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1376</v>
      </c>
      <c r="C133" s="3" t="s">
        <v>1377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1110</v>
      </c>
      <c r="C134" s="3" t="s">
        <v>234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1125</v>
      </c>
      <c r="C135" s="3" t="s">
        <v>1379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1179</v>
      </c>
      <c r="C136" s="3" t="s">
        <v>1179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1315</v>
      </c>
      <c r="C137" s="3" t="s">
        <v>330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1390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1125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1249</v>
      </c>
      <c r="C141" s="3" t="s">
        <v>1385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1278</v>
      </c>
      <c r="C142" s="3" t="s">
        <v>20</v>
      </c>
      <c r="D142" s="3">
        <v>16</v>
      </c>
      <c r="E142" s="3" t="s">
        <v>1392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213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1125</v>
      </c>
      <c r="C144" s="3" t="s">
        <v>1399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1398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1367</v>
      </c>
      <c r="C146" s="3" t="s">
        <v>248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1278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1125</v>
      </c>
      <c r="C148" s="3" t="s">
        <v>589</v>
      </c>
      <c r="D148" s="3" t="s">
        <v>1400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1206</v>
      </c>
      <c r="C149" s="3" t="s">
        <v>248</v>
      </c>
      <c r="D149" s="3" t="s">
        <v>1404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1110</v>
      </c>
      <c r="C150" s="3" t="s">
        <v>283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1407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1125</v>
      </c>
      <c r="C152" s="3" t="s">
        <v>248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1278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1315</v>
      </c>
      <c r="C155" s="3" t="s">
        <v>330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1368</v>
      </c>
      <c r="C156" s="3" t="s">
        <v>537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1367</v>
      </c>
      <c r="C157" s="3" t="s">
        <v>235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1125</v>
      </c>
      <c r="C158" s="3" t="s">
        <v>589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1278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1125</v>
      </c>
      <c r="C161" s="3" t="s">
        <v>248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1367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1420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1112</v>
      </c>
      <c r="C179" s="176" t="s">
        <v>1113</v>
      </c>
      <c r="D179" s="176" t="s">
        <v>1106</v>
      </c>
      <c r="E179" s="176" t="s">
        <v>1111</v>
      </c>
      <c r="F179" s="176" t="s">
        <v>106</v>
      </c>
      <c r="G179" s="176" t="s">
        <v>1107</v>
      </c>
      <c r="H179" s="176" t="s">
        <v>1108</v>
      </c>
    </row>
    <row r="180" spans="1:8" x14ac:dyDescent="0.25">
      <c r="A180" s="25">
        <v>45201</v>
      </c>
      <c r="B180" s="3" t="s">
        <v>331</v>
      </c>
      <c r="C180" s="3" t="s">
        <v>1421</v>
      </c>
      <c r="D180" s="47" t="s">
        <v>1427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408</v>
      </c>
      <c r="C181" s="3" t="s">
        <v>1422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408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1423</v>
      </c>
      <c r="C183" s="3" t="s">
        <v>283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1428</v>
      </c>
      <c r="E184" s="47" t="s">
        <v>1424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1128</v>
      </c>
      <c r="C185" s="3" t="s">
        <v>1128</v>
      </c>
      <c r="D185" s="47">
        <v>158</v>
      </c>
      <c r="E185" s="47" t="s">
        <v>1425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1097</v>
      </c>
      <c r="C186" s="3" t="s">
        <v>1097</v>
      </c>
      <c r="D186" s="47" t="s">
        <v>1429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194</v>
      </c>
      <c r="C187" s="3" t="s">
        <v>334</v>
      </c>
      <c r="D187" s="47" t="s">
        <v>1430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1110</v>
      </c>
      <c r="C188" s="3" t="s">
        <v>1426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847</v>
      </c>
      <c r="C189" s="3" t="s">
        <v>847</v>
      </c>
      <c r="D189" s="47" t="s">
        <v>1431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408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1110</v>
      </c>
      <c r="C191" s="3" t="s">
        <v>1433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1110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1423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1110</v>
      </c>
      <c r="C195" s="3" t="s">
        <v>283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1344</v>
      </c>
      <c r="C196" s="3" t="s">
        <v>1422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1179</v>
      </c>
      <c r="C197" s="3" t="s">
        <v>1179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1486</v>
      </c>
      <c r="C198" s="3" t="s">
        <v>1487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408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408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1114</v>
      </c>
      <c r="C201" s="3" t="s">
        <v>330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1494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1494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194</v>
      </c>
      <c r="C204" s="3" t="s">
        <v>334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1550</v>
      </c>
      <c r="D205" s="190" t="s">
        <v>1398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1110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408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408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1398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1423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194</v>
      </c>
      <c r="C211" s="194" t="s">
        <v>334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1114</v>
      </c>
      <c r="C212" s="190" t="s">
        <v>330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408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1110</v>
      </c>
      <c r="C214" s="190" t="s">
        <v>283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194</v>
      </c>
      <c r="C215" s="3" t="s">
        <v>334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1423</v>
      </c>
      <c r="C216" s="3" t="s">
        <v>1515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331</v>
      </c>
      <c r="C217" s="3" t="s">
        <v>1514</v>
      </c>
      <c r="D217" s="3" t="s">
        <v>1122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1097</v>
      </c>
      <c r="C218" s="3" t="s">
        <v>1097</v>
      </c>
      <c r="D218" s="3" t="s">
        <v>1122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1520</v>
      </c>
      <c r="C219" s="3" t="s">
        <v>1422</v>
      </c>
      <c r="D219" s="3" t="s">
        <v>1132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1423</v>
      </c>
      <c r="C220" s="3" t="s">
        <v>283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1110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1423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408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1521</v>
      </c>
      <c r="C224" s="3" t="s">
        <v>330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1110</v>
      </c>
      <c r="C225" s="3" t="s">
        <v>77</v>
      </c>
      <c r="D225" s="3" t="s">
        <v>1539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1537</v>
      </c>
      <c r="C226" s="3" t="s">
        <v>283</v>
      </c>
      <c r="D226" s="3" t="s">
        <v>1539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1541</v>
      </c>
      <c r="C227" s="3" t="s">
        <v>1422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194</v>
      </c>
      <c r="C228" s="3" t="s">
        <v>334</v>
      </c>
      <c r="D228" s="3" t="s">
        <v>1539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1538</v>
      </c>
      <c r="C229" s="3" t="s">
        <v>262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1249</v>
      </c>
      <c r="C230" s="3" t="s">
        <v>1077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408</v>
      </c>
      <c r="C231" s="3" t="s">
        <v>20</v>
      </c>
      <c r="D231" s="3" t="s">
        <v>1539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1537</v>
      </c>
      <c r="C232" s="3" t="s">
        <v>283</v>
      </c>
      <c r="D232" s="3" t="s">
        <v>1539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1189</v>
      </c>
      <c r="C233" s="3" t="s">
        <v>283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1423</v>
      </c>
      <c r="C234" s="3" t="s">
        <v>80</v>
      </c>
      <c r="D234" s="3" t="s">
        <v>1539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408</v>
      </c>
      <c r="C235" s="3" t="s">
        <v>20</v>
      </c>
      <c r="D235" s="3" t="s">
        <v>1539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1537</v>
      </c>
      <c r="C236" s="3" t="s">
        <v>283</v>
      </c>
      <c r="D236" s="3" t="s">
        <v>1539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408</v>
      </c>
      <c r="C237" s="3" t="s">
        <v>20</v>
      </c>
      <c r="D237" s="3" t="s">
        <v>1539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1537</v>
      </c>
      <c r="C238" s="3" t="s">
        <v>77</v>
      </c>
      <c r="D238" s="3" t="s">
        <v>1539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1423</v>
      </c>
      <c r="C239" s="3" t="s">
        <v>1565</v>
      </c>
      <c r="D239" s="3" t="s">
        <v>1539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1423</v>
      </c>
      <c r="C240" s="3" t="s">
        <v>77</v>
      </c>
      <c r="D240" s="3" t="s">
        <v>1539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1566</v>
      </c>
      <c r="C241" s="3" t="s">
        <v>1175</v>
      </c>
      <c r="D241" s="3" t="s">
        <v>1567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1423</v>
      </c>
      <c r="C242" s="3" t="s">
        <v>235</v>
      </c>
      <c r="D242" s="3" t="s">
        <v>1539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1521</v>
      </c>
      <c r="C243" s="3" t="s">
        <v>330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1566</v>
      </c>
      <c r="C244" s="3" t="s">
        <v>1569</v>
      </c>
      <c r="D244" s="3" t="s">
        <v>1400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1570</v>
      </c>
      <c r="C245" s="3" t="s">
        <v>1558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1571</v>
      </c>
      <c r="C246" s="3" t="s">
        <v>1572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1538</v>
      </c>
      <c r="C247" s="3" t="s">
        <v>262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1573</v>
      </c>
      <c r="C248" s="3" t="s">
        <v>1283</v>
      </c>
      <c r="D248" s="3">
        <v>636</v>
      </c>
      <c r="E248" s="47" t="s">
        <v>1574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1249</v>
      </c>
      <c r="C249" s="3" t="s">
        <v>1575</v>
      </c>
      <c r="D249" s="3" t="s">
        <v>1586</v>
      </c>
      <c r="E249" s="47" t="s">
        <v>1576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1189</v>
      </c>
      <c r="C250" s="3" t="s">
        <v>1577</v>
      </c>
      <c r="D250" s="3">
        <v>2789</v>
      </c>
      <c r="E250" s="47" t="s">
        <v>1578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1128</v>
      </c>
      <c r="C251" s="3" t="s">
        <v>1128</v>
      </c>
      <c r="D251" s="3" t="s">
        <v>1583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1579</v>
      </c>
      <c r="C252" s="3" t="s">
        <v>1580</v>
      </c>
      <c r="D252" s="3">
        <v>15438</v>
      </c>
      <c r="E252" s="47" t="s">
        <v>1581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1582</v>
      </c>
      <c r="C253" s="3" t="s">
        <v>235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1584</v>
      </c>
      <c r="C254" s="3" t="s">
        <v>1339</v>
      </c>
      <c r="D254" s="3">
        <v>51</v>
      </c>
      <c r="E254" s="47" t="s">
        <v>1585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1423</v>
      </c>
      <c r="C255" s="3" t="s">
        <v>235</v>
      </c>
      <c r="D255" s="3" t="s">
        <v>1539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1423</v>
      </c>
      <c r="C256" s="3" t="s">
        <v>283</v>
      </c>
      <c r="D256" s="3" t="s">
        <v>1539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194</v>
      </c>
      <c r="C257" s="3" t="s">
        <v>334</v>
      </c>
      <c r="D257" s="3" t="s">
        <v>1539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1344</v>
      </c>
      <c r="C258" s="3" t="s">
        <v>1175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1110</v>
      </c>
      <c r="C259" s="3" t="s">
        <v>235</v>
      </c>
      <c r="D259" s="3" t="s">
        <v>1539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194</v>
      </c>
      <c r="C260" s="3" t="s">
        <v>1590</v>
      </c>
      <c r="D260" s="3" t="s">
        <v>1539</v>
      </c>
      <c r="E260" s="47" t="s">
        <v>1601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1611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1112</v>
      </c>
      <c r="C274" s="176" t="s">
        <v>1113</v>
      </c>
      <c r="D274" s="176" t="s">
        <v>1106</v>
      </c>
      <c r="E274" s="176" t="s">
        <v>1111</v>
      </c>
      <c r="F274" s="176" t="s">
        <v>106</v>
      </c>
      <c r="G274" s="176" t="s">
        <v>1107</v>
      </c>
      <c r="H274" s="176" t="s">
        <v>1108</v>
      </c>
    </row>
    <row r="275" spans="1:8" x14ac:dyDescent="0.25">
      <c r="A275" s="25">
        <v>45231</v>
      </c>
      <c r="B275" s="3" t="s">
        <v>1521</v>
      </c>
      <c r="C275" s="3" t="s">
        <v>330</v>
      </c>
      <c r="D275" s="47" t="s">
        <v>1539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194</v>
      </c>
      <c r="C276" s="3" t="s">
        <v>283</v>
      </c>
      <c r="D276" s="47" t="s">
        <v>1539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847</v>
      </c>
      <c r="C277" s="3" t="s">
        <v>847</v>
      </c>
      <c r="D277" s="47" t="s">
        <v>1122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194</v>
      </c>
      <c r="C278" s="3" t="s">
        <v>1600</v>
      </c>
      <c r="D278" s="47" t="s">
        <v>1539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1599</v>
      </c>
      <c r="C279" s="3" t="s">
        <v>1175</v>
      </c>
      <c r="D279" s="3" t="s">
        <v>1398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408</v>
      </c>
      <c r="C280" s="3" t="s">
        <v>20</v>
      </c>
      <c r="D280" s="3" t="s">
        <v>1539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1602</v>
      </c>
      <c r="C281" s="3" t="s">
        <v>450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1128</v>
      </c>
      <c r="C282" s="3" t="s">
        <v>194</v>
      </c>
      <c r="D282" s="47" t="s">
        <v>1539</v>
      </c>
      <c r="E282" s="47" t="s">
        <v>1603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1570</v>
      </c>
      <c r="C283" s="3" t="s">
        <v>1604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1128</v>
      </c>
      <c r="C284" s="3" t="s">
        <v>1128</v>
      </c>
      <c r="D284" s="47">
        <v>169</v>
      </c>
      <c r="E284" s="47" t="s">
        <v>1605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1122</v>
      </c>
      <c r="E285" s="47" t="s">
        <v>1606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1607</v>
      </c>
      <c r="C286" s="3" t="s">
        <v>1608</v>
      </c>
      <c r="D286" s="3" t="s">
        <v>1610</v>
      </c>
      <c r="E286" s="47" t="s">
        <v>1609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331</v>
      </c>
      <c r="C287" s="3" t="s">
        <v>331</v>
      </c>
      <c r="D287" s="3" t="s">
        <v>1122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1110</v>
      </c>
      <c r="C288" s="3" t="s">
        <v>1617</v>
      </c>
      <c r="D288" s="3" t="s">
        <v>1539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1521</v>
      </c>
      <c r="C289" s="3" t="s">
        <v>330</v>
      </c>
      <c r="D289" s="3" t="s">
        <v>1539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408</v>
      </c>
      <c r="C290" s="3" t="s">
        <v>20</v>
      </c>
      <c r="D290" s="3" t="s">
        <v>1539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1521</v>
      </c>
      <c r="C291" s="3" t="s">
        <v>248</v>
      </c>
      <c r="D291" s="3" t="s">
        <v>1539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1521</v>
      </c>
      <c r="C292" s="3" t="s">
        <v>248</v>
      </c>
      <c r="D292" s="3" t="s">
        <v>1539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1613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1614</v>
      </c>
      <c r="C294" s="3" t="s">
        <v>283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194</v>
      </c>
      <c r="C295" s="3" t="s">
        <v>194</v>
      </c>
      <c r="D295" s="3" t="s">
        <v>1539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1521</v>
      </c>
      <c r="C296" s="3" t="s">
        <v>248</v>
      </c>
      <c r="D296" s="3" t="s">
        <v>1539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1179</v>
      </c>
      <c r="C297" s="3" t="s">
        <v>1179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194</v>
      </c>
      <c r="C298" s="3" t="s">
        <v>283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1521</v>
      </c>
      <c r="C299" s="3" t="s">
        <v>248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1636</v>
      </c>
      <c r="C300" s="190" t="s">
        <v>1618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408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1521</v>
      </c>
      <c r="C302" s="194" t="s">
        <v>248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1344</v>
      </c>
      <c r="C303" s="194" t="s">
        <v>1175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1633</v>
      </c>
      <c r="C304" s="194" t="s">
        <v>283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408</v>
      </c>
      <c r="C305" s="194" t="s">
        <v>1634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1521</v>
      </c>
      <c r="C306" s="194" t="s">
        <v>248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1423</v>
      </c>
      <c r="C307" s="190" t="s">
        <v>235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194</v>
      </c>
      <c r="C308" s="190" t="s">
        <v>1635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726</v>
      </c>
      <c r="C309" s="190" t="s">
        <v>283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1636</v>
      </c>
      <c r="C310" s="3" t="s">
        <v>1618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847</v>
      </c>
      <c r="C311" s="3" t="s">
        <v>248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194</v>
      </c>
      <c r="C312" s="3" t="s">
        <v>1097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408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1423</v>
      </c>
      <c r="C314" s="3" t="s">
        <v>235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726</v>
      </c>
      <c r="C315" s="3" t="s">
        <v>283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194</v>
      </c>
      <c r="C316" s="3" t="s">
        <v>1649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194</v>
      </c>
      <c r="C317" s="3" t="s">
        <v>1650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1633</v>
      </c>
      <c r="C318" s="3" t="s">
        <v>283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1651</v>
      </c>
      <c r="C319" s="3" t="s">
        <v>1175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1521</v>
      </c>
      <c r="C320" s="3" t="s">
        <v>330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1657</v>
      </c>
      <c r="C321" s="3" t="s">
        <v>1288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1658</v>
      </c>
      <c r="C322" s="3" t="s">
        <v>1660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1659</v>
      </c>
      <c r="C323" s="3" t="s">
        <v>194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1661</v>
      </c>
      <c r="C324" s="3" t="s">
        <v>194</v>
      </c>
      <c r="D324" s="3"/>
      <c r="E324" s="3" t="s">
        <v>1667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408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1665</v>
      </c>
      <c r="C326" s="3" t="s">
        <v>194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1666</v>
      </c>
      <c r="C327" s="3" t="s">
        <v>248</v>
      </c>
      <c r="D327" s="3" t="s">
        <v>1539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1118</v>
      </c>
      <c r="C328" s="3" t="s">
        <v>1118</v>
      </c>
      <c r="D328" s="3" t="s">
        <v>1670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408</v>
      </c>
      <c r="C329" s="3" t="s">
        <v>20</v>
      </c>
      <c r="D329" s="3" t="s">
        <v>1539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1521</v>
      </c>
      <c r="C330" s="3" t="s">
        <v>248</v>
      </c>
      <c r="D330" s="3" t="s">
        <v>1539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194</v>
      </c>
      <c r="C331" s="3" t="s">
        <v>194</v>
      </c>
      <c r="D331" s="3" t="s">
        <v>1539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1521</v>
      </c>
      <c r="C332" s="3" t="s">
        <v>248</v>
      </c>
      <c r="D332" s="3" t="s">
        <v>1539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194</v>
      </c>
      <c r="C333" s="3" t="s">
        <v>194</v>
      </c>
      <c r="D333" s="3" t="s">
        <v>1539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726</v>
      </c>
      <c r="C334" s="3" t="s">
        <v>283</v>
      </c>
      <c r="D334" s="3" t="s">
        <v>1539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726</v>
      </c>
      <c r="C335" s="3" t="s">
        <v>283</v>
      </c>
      <c r="D335" s="3" t="s">
        <v>1539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1179</v>
      </c>
      <c r="C336" s="3" t="s">
        <v>1179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1680</v>
      </c>
      <c r="C337" s="3" t="s">
        <v>1681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1636</v>
      </c>
      <c r="C338" s="3" t="s">
        <v>1682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408</v>
      </c>
      <c r="C339" s="3" t="s">
        <v>20</v>
      </c>
      <c r="D339" s="3" t="s">
        <v>1539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1521</v>
      </c>
      <c r="C340" s="3" t="s">
        <v>330</v>
      </c>
      <c r="D340" s="3" t="s">
        <v>1539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1521</v>
      </c>
      <c r="C341" s="3" t="s">
        <v>330</v>
      </c>
      <c r="D341" s="3" t="s">
        <v>1539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194</v>
      </c>
      <c r="C342" s="3" t="s">
        <v>1683</v>
      </c>
      <c r="D342" s="3" t="s">
        <v>1539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194</v>
      </c>
      <c r="C343" s="3" t="s">
        <v>1690</v>
      </c>
      <c r="D343" s="3" t="s">
        <v>1539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1691</v>
      </c>
      <c r="C344" s="3" t="s">
        <v>1691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408</v>
      </c>
      <c r="C345" s="3" t="s">
        <v>20</v>
      </c>
      <c r="D345" s="3" t="s">
        <v>1539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1110</v>
      </c>
      <c r="C346" s="3" t="s">
        <v>1693</v>
      </c>
      <c r="D346" s="3" t="s">
        <v>1695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1169</v>
      </c>
      <c r="C347" s="3" t="s">
        <v>1694</v>
      </c>
      <c r="D347" s="3" t="s">
        <v>1695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194</v>
      </c>
      <c r="C348" s="3" t="s">
        <v>1697</v>
      </c>
      <c r="D348" s="3" t="s">
        <v>1539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1698</v>
      </c>
      <c r="C349" s="3" t="s">
        <v>1699</v>
      </c>
      <c r="D349" s="3" t="s">
        <v>1539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1521</v>
      </c>
      <c r="C350" s="3" t="s">
        <v>1702</v>
      </c>
      <c r="D350" s="3" t="s">
        <v>1539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1521</v>
      </c>
      <c r="C351" s="3" t="s">
        <v>1702</v>
      </c>
      <c r="D351" s="3" t="s">
        <v>1539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847</v>
      </c>
      <c r="C352" s="3" t="s">
        <v>1703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194</v>
      </c>
      <c r="C353" s="3" t="s">
        <v>248</v>
      </c>
      <c r="D353" s="3" t="s">
        <v>1539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1611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1112</v>
      </c>
      <c r="C358" s="176" t="s">
        <v>1113</v>
      </c>
      <c r="D358" s="176" t="s">
        <v>1106</v>
      </c>
      <c r="E358" s="176" t="s">
        <v>1111</v>
      </c>
      <c r="F358" s="176" t="s">
        <v>106</v>
      </c>
      <c r="G358" s="176" t="s">
        <v>1107</v>
      </c>
      <c r="H358" s="176" t="s">
        <v>1108</v>
      </c>
    </row>
    <row r="359" spans="1:8" x14ac:dyDescent="0.25">
      <c r="A359" s="25">
        <v>45261</v>
      </c>
      <c r="B359" s="3" t="s">
        <v>408</v>
      </c>
      <c r="C359" s="3" t="s">
        <v>1169</v>
      </c>
      <c r="D359" s="47" t="s">
        <v>1539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408</v>
      </c>
      <c r="C360" s="3" t="s">
        <v>1169</v>
      </c>
      <c r="D360" s="47" t="s">
        <v>1539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408</v>
      </c>
      <c r="C364" s="3" t="s">
        <v>1169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1730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408</v>
      </c>
      <c r="C366" s="3" t="s">
        <v>1169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1731</v>
      </c>
      <c r="C367" s="3" t="s">
        <v>330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1110</v>
      </c>
      <c r="C368" s="3" t="s">
        <v>1732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1423</v>
      </c>
      <c r="C369" s="3" t="s">
        <v>80</v>
      </c>
      <c r="D369" s="3" t="s">
        <v>1539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1747</v>
      </c>
      <c r="C370" s="3" t="s">
        <v>1288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1746</v>
      </c>
      <c r="C371" s="3" t="s">
        <v>185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1742</v>
      </c>
      <c r="C372" s="3" t="s">
        <v>1748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1128</v>
      </c>
      <c r="C373" s="3" t="s">
        <v>1741</v>
      </c>
      <c r="D373" s="3" t="s">
        <v>1749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1741</v>
      </c>
      <c r="D374" s="3" t="s">
        <v>1122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1179</v>
      </c>
      <c r="C375" s="3" t="s">
        <v>1743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1744</v>
      </c>
      <c r="D376" s="3" t="s">
        <v>1398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726</v>
      </c>
      <c r="C377" s="3" t="s">
        <v>62</v>
      </c>
      <c r="D377" s="3" t="s">
        <v>1539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726</v>
      </c>
      <c r="C378" s="3" t="s">
        <v>62</v>
      </c>
      <c r="D378" s="3" t="s">
        <v>1539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1745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1539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1423</v>
      </c>
      <c r="C381" s="3" t="s">
        <v>80</v>
      </c>
      <c r="D381" s="3" t="s">
        <v>1539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408</v>
      </c>
      <c r="C382" s="3" t="s">
        <v>1169</v>
      </c>
      <c r="D382" s="3" t="s">
        <v>1539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1731</v>
      </c>
      <c r="C384" s="190" t="s">
        <v>1755</v>
      </c>
      <c r="D384" s="190" t="s">
        <v>1539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1128</v>
      </c>
      <c r="C386" s="194" t="s">
        <v>1741</v>
      </c>
      <c r="D386" s="194" t="s">
        <v>1749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408</v>
      </c>
      <c r="C387" s="194" t="s">
        <v>1169</v>
      </c>
      <c r="D387" s="194" t="s">
        <v>1539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1731</v>
      </c>
      <c r="C389" s="194" t="s">
        <v>248</v>
      </c>
      <c r="D389" s="194" t="s">
        <v>1539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1423</v>
      </c>
      <c r="C390" s="194" t="s">
        <v>80</v>
      </c>
      <c r="D390" s="194" t="s">
        <v>1539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1731</v>
      </c>
      <c r="C391" s="190" t="s">
        <v>330</v>
      </c>
      <c r="D391" s="190" t="s">
        <v>1539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1423</v>
      </c>
      <c r="C392" s="190" t="s">
        <v>80</v>
      </c>
      <c r="D392" s="190" t="s">
        <v>1539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1539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1423</v>
      </c>
      <c r="C395" s="3" t="s">
        <v>80</v>
      </c>
      <c r="D395" s="3" t="s">
        <v>1539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1731</v>
      </c>
      <c r="C396" s="3" t="s">
        <v>77</v>
      </c>
      <c r="D396" s="3" t="s">
        <v>1539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1423</v>
      </c>
      <c r="C398" s="3" t="s">
        <v>80</v>
      </c>
      <c r="D398" s="3" t="s">
        <v>1539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408</v>
      </c>
      <c r="C399" s="3" t="s">
        <v>1169</v>
      </c>
      <c r="D399" s="3" t="s">
        <v>1539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726</v>
      </c>
      <c r="C400" s="3" t="s">
        <v>62</v>
      </c>
      <c r="D400" s="3" t="s">
        <v>1539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1731</v>
      </c>
      <c r="C401" s="3" t="s">
        <v>77</v>
      </c>
      <c r="D401" s="3" t="s">
        <v>1539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1769</v>
      </c>
      <c r="D402" s="3" t="s">
        <v>1539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1423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1731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1175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1175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1731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1731</v>
      </c>
      <c r="C410" s="3" t="s">
        <v>330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1782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847</v>
      </c>
      <c r="C412" s="3" t="s">
        <v>248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1179</v>
      </c>
      <c r="C413" s="3" t="s">
        <v>1179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408</v>
      </c>
      <c r="C414" s="3" t="s">
        <v>1169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1731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1731</v>
      </c>
      <c r="C416" s="3" t="s">
        <v>142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1423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1791</v>
      </c>
      <c r="C418" s="3" t="s">
        <v>1792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1793</v>
      </c>
      <c r="C419" s="3" t="s">
        <v>1794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1731</v>
      </c>
      <c r="C420" s="3" t="s">
        <v>330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1796</v>
      </c>
      <c r="C421" s="3" t="s">
        <v>1795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1797</v>
      </c>
      <c r="C422" s="3" t="s">
        <v>412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1423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1746</v>
      </c>
      <c r="C424" s="3" t="s">
        <v>185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1731</v>
      </c>
      <c r="C426" s="3" t="s">
        <v>1798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726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115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121</v>
      </c>
      <c r="D4" s="54">
        <v>30</v>
      </c>
      <c r="E4" s="53"/>
      <c r="F4" s="53"/>
      <c r="G4" s="3"/>
      <c r="J4" t="s">
        <v>115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112</v>
      </c>
      <c r="D5" s="54">
        <v>100</v>
      </c>
      <c r="E5" s="53"/>
      <c r="F5" s="53"/>
      <c r="G5" s="3"/>
      <c r="J5" t="s">
        <v>121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115</v>
      </c>
      <c r="D6" s="54">
        <v>100</v>
      </c>
      <c r="E6" s="53"/>
      <c r="F6" s="53"/>
      <c r="G6" s="3"/>
      <c r="J6" t="s">
        <v>112</v>
      </c>
      <c r="K6" s="55">
        <f>D5+D43+D53</f>
        <v>280</v>
      </c>
    </row>
    <row r="7" spans="2:11" x14ac:dyDescent="0.25">
      <c r="B7" s="52">
        <v>45265</v>
      </c>
      <c r="C7" s="53" t="s">
        <v>121</v>
      </c>
      <c r="D7" s="54">
        <v>100</v>
      </c>
      <c r="E7" s="53"/>
      <c r="F7" s="53"/>
      <c r="G7" s="3"/>
      <c r="J7" t="s">
        <v>101</v>
      </c>
      <c r="K7" s="55">
        <f>D8+D31+D54+D13</f>
        <v>330</v>
      </c>
    </row>
    <row r="8" spans="2:11" x14ac:dyDescent="0.25">
      <c r="B8" s="52">
        <v>45265</v>
      </c>
      <c r="C8" s="53" t="s">
        <v>101</v>
      </c>
      <c r="D8" s="54">
        <v>100</v>
      </c>
      <c r="E8" s="53"/>
      <c r="F8" s="53"/>
      <c r="G8" s="3"/>
      <c r="J8" t="s">
        <v>113</v>
      </c>
      <c r="K8" s="55">
        <f>D10+D48+D51</f>
        <v>329.98</v>
      </c>
    </row>
    <row r="9" spans="2:11" x14ac:dyDescent="0.25">
      <c r="B9" s="52">
        <v>45268</v>
      </c>
      <c r="C9" s="53" t="s">
        <v>121</v>
      </c>
      <c r="D9" s="54">
        <v>60</v>
      </c>
      <c r="E9" s="53"/>
      <c r="F9" s="53"/>
      <c r="G9" s="3"/>
      <c r="J9" t="s">
        <v>114</v>
      </c>
      <c r="K9" s="55">
        <f>D11+D24+D27+D36</f>
        <v>380</v>
      </c>
    </row>
    <row r="10" spans="2:11" x14ac:dyDescent="0.25">
      <c r="B10" s="52">
        <v>45269</v>
      </c>
      <c r="C10" s="53" t="s">
        <v>113</v>
      </c>
      <c r="D10" s="54">
        <v>145</v>
      </c>
      <c r="E10" s="53"/>
      <c r="F10" s="53"/>
      <c r="G10" s="3"/>
      <c r="J10" t="s">
        <v>119</v>
      </c>
      <c r="K10" s="55">
        <f>D14+D26+D33+D44</f>
        <v>339.6</v>
      </c>
    </row>
    <row r="11" spans="2:11" x14ac:dyDescent="0.25">
      <c r="B11" s="52">
        <v>45269</v>
      </c>
      <c r="C11" s="53" t="s">
        <v>114</v>
      </c>
      <c r="D11" s="54">
        <v>130</v>
      </c>
      <c r="E11" s="53"/>
      <c r="F11" s="53"/>
      <c r="G11" s="3"/>
      <c r="J11" t="s">
        <v>131</v>
      </c>
      <c r="K11" s="55">
        <f>D45+D32</f>
        <v>185</v>
      </c>
    </row>
    <row r="12" spans="2:11" x14ac:dyDescent="0.25">
      <c r="B12" s="52">
        <v>45269</v>
      </c>
      <c r="C12" s="53" t="s">
        <v>115</v>
      </c>
      <c r="D12" s="54">
        <v>100</v>
      </c>
      <c r="E12" s="53"/>
      <c r="F12" s="53"/>
      <c r="G12" s="3"/>
      <c r="J12" t="s">
        <v>118</v>
      </c>
      <c r="K12" s="55">
        <f>D52</f>
        <v>35</v>
      </c>
    </row>
    <row r="13" spans="2:11" x14ac:dyDescent="0.25">
      <c r="B13" s="25">
        <v>45269</v>
      </c>
      <c r="C13" s="3" t="s">
        <v>101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119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121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114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121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119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114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115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115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121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101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111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119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121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115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114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112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119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111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115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121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113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115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121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113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118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112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101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115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363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118</v>
      </c>
      <c r="D66" s="54">
        <v>84.01</v>
      </c>
      <c r="E66" s="53"/>
      <c r="F66" s="53"/>
      <c r="H66" t="s">
        <v>366</v>
      </c>
      <c r="I66" s="55">
        <f>D66+D68+D69+D70</f>
        <v>215.33</v>
      </c>
    </row>
    <row r="67" spans="2:9" x14ac:dyDescent="0.25">
      <c r="B67" s="52">
        <v>44930</v>
      </c>
      <c r="C67" s="53" t="s">
        <v>111</v>
      </c>
      <c r="D67" s="54">
        <v>49</v>
      </c>
      <c r="E67" s="53"/>
      <c r="F67" s="53"/>
      <c r="H67" t="s">
        <v>297</v>
      </c>
      <c r="I67" s="55">
        <f>D67+D73</f>
        <v>105</v>
      </c>
    </row>
    <row r="68" spans="2:9" x14ac:dyDescent="0.25">
      <c r="B68" s="52">
        <v>44931</v>
      </c>
      <c r="C68" s="53" t="s">
        <v>118</v>
      </c>
      <c r="D68" s="54">
        <v>31.32</v>
      </c>
      <c r="E68" s="53"/>
      <c r="F68" s="53"/>
      <c r="H68" t="s">
        <v>364</v>
      </c>
      <c r="I68" s="55">
        <f>D71</f>
        <v>120</v>
      </c>
    </row>
    <row r="69" spans="2:9" x14ac:dyDescent="0.25">
      <c r="B69" s="52">
        <v>44931</v>
      </c>
      <c r="C69" s="53" t="s">
        <v>118</v>
      </c>
      <c r="D69" s="54">
        <v>56</v>
      </c>
      <c r="E69" s="53"/>
      <c r="F69" s="53"/>
      <c r="H69" t="s">
        <v>365</v>
      </c>
      <c r="I69" s="55">
        <f>D72</f>
        <v>99.88</v>
      </c>
    </row>
    <row r="70" spans="2:9" x14ac:dyDescent="0.25">
      <c r="B70" s="52">
        <v>44932</v>
      </c>
      <c r="C70" s="53" t="s">
        <v>118</v>
      </c>
      <c r="D70" s="54">
        <v>44</v>
      </c>
      <c r="E70" s="53"/>
      <c r="F70" s="53"/>
      <c r="H70" t="s">
        <v>367</v>
      </c>
      <c r="I70" s="55">
        <f>D74</f>
        <v>50</v>
      </c>
    </row>
    <row r="71" spans="2:9" x14ac:dyDescent="0.25">
      <c r="B71" s="52">
        <v>44933</v>
      </c>
      <c r="C71" s="53" t="s">
        <v>112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121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111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115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118</v>
      </c>
      <c r="D83" s="54">
        <v>50</v>
      </c>
      <c r="E83" s="53"/>
      <c r="F83" s="53"/>
      <c r="H83" t="s">
        <v>366</v>
      </c>
      <c r="I83" s="55">
        <f>D83</f>
        <v>50</v>
      </c>
    </row>
    <row r="84" spans="2:9" x14ac:dyDescent="0.25">
      <c r="B84" s="52">
        <v>44938</v>
      </c>
      <c r="C84" s="53" t="s">
        <v>101</v>
      </c>
      <c r="D84" s="54">
        <v>60</v>
      </c>
      <c r="E84" s="53"/>
      <c r="F84" s="53"/>
      <c r="H84" t="s">
        <v>269</v>
      </c>
      <c r="I84" s="55">
        <f>D84+D86+D87</f>
        <v>260</v>
      </c>
    </row>
    <row r="85" spans="2:9" x14ac:dyDescent="0.25">
      <c r="B85" s="52">
        <v>44942</v>
      </c>
      <c r="C85" s="53" t="s">
        <v>112</v>
      </c>
      <c r="D85" s="54">
        <v>40</v>
      </c>
      <c r="E85" s="53"/>
      <c r="F85" s="53"/>
      <c r="H85" t="s">
        <v>364</v>
      </c>
      <c r="I85" s="55">
        <f>D85+D88</f>
        <v>90</v>
      </c>
    </row>
    <row r="86" spans="2:9" x14ac:dyDescent="0.25">
      <c r="B86" s="52">
        <v>44945</v>
      </c>
      <c r="C86" s="53" t="s">
        <v>101</v>
      </c>
      <c r="D86" s="54">
        <v>100</v>
      </c>
      <c r="E86" s="53"/>
      <c r="F86" s="53"/>
      <c r="H86" t="s">
        <v>167</v>
      </c>
      <c r="I86" s="55">
        <f>D89</f>
        <v>50</v>
      </c>
    </row>
    <row r="87" spans="2:9" x14ac:dyDescent="0.25">
      <c r="B87" s="52">
        <v>44945</v>
      </c>
      <c r="C87" s="53" t="s">
        <v>101</v>
      </c>
      <c r="D87" s="54">
        <v>100</v>
      </c>
      <c r="E87" s="53"/>
      <c r="F87" s="53"/>
      <c r="H87" t="s">
        <v>166</v>
      </c>
      <c r="I87" s="55">
        <f>D90</f>
        <v>115</v>
      </c>
    </row>
    <row r="88" spans="2:9" x14ac:dyDescent="0.25">
      <c r="B88" s="52">
        <v>44945</v>
      </c>
      <c r="C88" s="53" t="s">
        <v>112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111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119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731</v>
      </c>
      <c r="C99" s="256"/>
      <c r="D99" s="256"/>
      <c r="E99" s="256"/>
      <c r="F99" s="256"/>
    </row>
    <row r="100" spans="2:9" x14ac:dyDescent="0.25">
      <c r="B100" s="2" t="s">
        <v>730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111</v>
      </c>
      <c r="D101" s="54">
        <v>50</v>
      </c>
      <c r="E101" s="53"/>
      <c r="F101" s="53"/>
      <c r="H101" t="s">
        <v>498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115</v>
      </c>
      <c r="D102" s="54">
        <v>55</v>
      </c>
      <c r="E102" s="53"/>
      <c r="F102" s="53"/>
      <c r="H102" t="s">
        <v>496</v>
      </c>
      <c r="I102" s="55">
        <f>D102+D110</f>
        <v>95</v>
      </c>
    </row>
    <row r="103" spans="2:9" x14ac:dyDescent="0.25">
      <c r="B103" s="52">
        <v>44952</v>
      </c>
      <c r="C103" s="53" t="s">
        <v>118</v>
      </c>
      <c r="D103" s="54">
        <v>60</v>
      </c>
      <c r="E103" s="53"/>
      <c r="F103" s="53"/>
      <c r="H103" t="s">
        <v>366</v>
      </c>
      <c r="I103" s="55">
        <f>D103</f>
        <v>60</v>
      </c>
    </row>
    <row r="104" spans="2:9" x14ac:dyDescent="0.25">
      <c r="B104" s="52">
        <v>44953</v>
      </c>
      <c r="C104" s="53" t="s">
        <v>101</v>
      </c>
      <c r="D104" s="54">
        <v>50</v>
      </c>
      <c r="E104" s="53"/>
      <c r="F104" s="53"/>
      <c r="H104" t="s">
        <v>269</v>
      </c>
      <c r="I104" s="55">
        <f>D104</f>
        <v>50</v>
      </c>
    </row>
    <row r="105" spans="2:9" x14ac:dyDescent="0.25">
      <c r="B105" s="52">
        <v>44954</v>
      </c>
      <c r="C105" s="53" t="s">
        <v>112</v>
      </c>
      <c r="D105" s="54">
        <v>40</v>
      </c>
      <c r="E105" s="53"/>
      <c r="F105" s="53"/>
      <c r="H105" t="s">
        <v>497</v>
      </c>
      <c r="I105" s="55">
        <f>D105</f>
        <v>40</v>
      </c>
    </row>
    <row r="106" spans="2:9" x14ac:dyDescent="0.25">
      <c r="B106" s="52">
        <v>44954</v>
      </c>
      <c r="C106" s="53" t="s">
        <v>111</v>
      </c>
      <c r="D106" s="54">
        <v>47</v>
      </c>
      <c r="E106" s="53"/>
      <c r="F106" s="53"/>
      <c r="H106" t="s">
        <v>503</v>
      </c>
      <c r="I106" s="55">
        <f>D109</f>
        <v>80</v>
      </c>
    </row>
    <row r="107" spans="2:9" x14ac:dyDescent="0.25">
      <c r="B107" s="52">
        <v>44954</v>
      </c>
      <c r="C107" s="53" t="s">
        <v>119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119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121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118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111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119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111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115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118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101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112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111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119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119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121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118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111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119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7"/>
      <c r="C1" s="257"/>
      <c r="D1" s="257"/>
      <c r="E1" s="257"/>
      <c r="F1" s="257"/>
      <c r="G1" s="257"/>
      <c r="H1" s="257"/>
      <c r="I1" s="265"/>
      <c r="J1" s="264" t="s">
        <v>55</v>
      </c>
      <c r="K1" s="257"/>
      <c r="L1" s="257"/>
      <c r="M1" s="257"/>
      <c r="N1" s="257"/>
      <c r="O1" s="257"/>
      <c r="P1" s="257"/>
      <c r="Q1" s="257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8"/>
      <c r="C2" s="258"/>
      <c r="D2" s="258"/>
      <c r="E2" s="258"/>
      <c r="F2" s="258"/>
      <c r="G2" s="258"/>
      <c r="H2" s="258"/>
      <c r="I2" s="268"/>
      <c r="J2" s="267" t="s">
        <v>39</v>
      </c>
      <c r="K2" s="258"/>
      <c r="L2" s="258"/>
      <c r="M2" s="258"/>
      <c r="N2" s="258"/>
      <c r="O2" s="258"/>
      <c r="P2" s="258"/>
      <c r="Q2" s="258"/>
      <c r="R2" s="268"/>
      <c r="AC2" s="29"/>
      <c r="AD2" s="1" t="s">
        <v>56</v>
      </c>
      <c r="AE2" t="s">
        <v>345</v>
      </c>
      <c r="AH2" t="s">
        <v>59</v>
      </c>
      <c r="AI2" t="s">
        <v>276</v>
      </c>
      <c r="AK2" s="28"/>
      <c r="AM2" s="29"/>
      <c r="AN2" s="1" t="s">
        <v>56</v>
      </c>
      <c r="AO2" t="s">
        <v>277</v>
      </c>
      <c r="AR2" t="s">
        <v>59</v>
      </c>
      <c r="AS2" t="s">
        <v>276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988</v>
      </c>
      <c r="F4" t="s">
        <v>59</v>
      </c>
      <c r="G4" t="s">
        <v>279</v>
      </c>
      <c r="I4" s="28"/>
      <c r="J4" s="29"/>
      <c r="K4" s="1" t="s">
        <v>56</v>
      </c>
      <c r="L4" t="s">
        <v>982</v>
      </c>
      <c r="O4" t="s">
        <v>59</v>
      </c>
      <c r="P4" t="s">
        <v>985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6">
        <f>AF12-AJ12</f>
        <v>520.00621866666677</v>
      </c>
      <c r="AK13" s="30"/>
      <c r="AM13" s="29"/>
      <c r="AQ13" s="26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6"/>
      <c r="AK14" s="30"/>
      <c r="AM14" s="29"/>
      <c r="AQ14" s="266"/>
      <c r="AU14" s="30"/>
    </row>
    <row r="15" spans="1:47" ht="15" customHeight="1" x14ac:dyDescent="0.25">
      <c r="A15" s="29"/>
      <c r="E15" s="266">
        <f>D14-H14</f>
        <v>536.97475599999996</v>
      </c>
      <c r="I15" s="30"/>
      <c r="J15" s="29"/>
      <c r="N15" s="26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6"/>
      <c r="I16" s="30"/>
      <c r="J16" s="29"/>
      <c r="N16" s="26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9" t="s">
        <v>53</v>
      </c>
      <c r="AE19" s="269"/>
      <c r="AF19" s="269"/>
      <c r="AH19" s="269" t="s">
        <v>54</v>
      </c>
      <c r="AI19" s="269"/>
      <c r="AJ19" s="269"/>
      <c r="AK19" s="36"/>
      <c r="AM19" s="29"/>
      <c r="AN19" s="269" t="s">
        <v>53</v>
      </c>
      <c r="AO19" s="269"/>
      <c r="AP19" s="269"/>
      <c r="AR19" s="269" t="s">
        <v>54</v>
      </c>
      <c r="AS19" s="269"/>
      <c r="AT19" s="26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9" t="s">
        <v>53</v>
      </c>
      <c r="C21" s="269"/>
      <c r="D21" s="269"/>
      <c r="F21" s="269" t="s">
        <v>54</v>
      </c>
      <c r="G21" s="269"/>
      <c r="H21" s="269"/>
      <c r="I21" s="36"/>
      <c r="J21" s="29"/>
      <c r="K21" s="269" t="s">
        <v>53</v>
      </c>
      <c r="L21" s="269"/>
      <c r="M21" s="269"/>
      <c r="O21" s="269" t="s">
        <v>54</v>
      </c>
      <c r="P21" s="269"/>
      <c r="Q21" s="26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4" t="s">
        <v>55</v>
      </c>
      <c r="AD22" s="257"/>
      <c r="AE22" s="257"/>
      <c r="AF22" s="257"/>
      <c r="AG22" s="257"/>
      <c r="AH22" s="257"/>
      <c r="AI22" s="257"/>
      <c r="AJ22" s="257"/>
      <c r="AK22" s="265"/>
      <c r="AM22" s="264" t="s">
        <v>55</v>
      </c>
      <c r="AN22" s="257"/>
      <c r="AO22" s="257"/>
      <c r="AP22" s="257"/>
      <c r="AQ22" s="257"/>
      <c r="AR22" s="257"/>
      <c r="AS22" s="257"/>
      <c r="AT22" s="257"/>
      <c r="AU22" s="265"/>
    </row>
    <row r="23" spans="1:47" ht="26.25" x14ac:dyDescent="0.25">
      <c r="A23" s="264" t="s">
        <v>55</v>
      </c>
      <c r="B23" s="257"/>
      <c r="C23" s="257"/>
      <c r="D23" s="257"/>
      <c r="E23" s="257"/>
      <c r="F23" s="257"/>
      <c r="G23" s="257"/>
      <c r="H23" s="257"/>
      <c r="I23" s="265"/>
      <c r="J23" s="264" t="s">
        <v>55</v>
      </c>
      <c r="K23" s="257"/>
      <c r="L23" s="257"/>
      <c r="M23" s="257"/>
      <c r="N23" s="257"/>
      <c r="O23" s="257"/>
      <c r="P23" s="257"/>
      <c r="Q23" s="257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348</v>
      </c>
      <c r="AH23" t="s">
        <v>59</v>
      </c>
      <c r="AI23" t="s">
        <v>278</v>
      </c>
      <c r="AK23" s="28"/>
      <c r="AM23" s="29"/>
      <c r="AN23" s="1" t="s">
        <v>56</v>
      </c>
      <c r="AO23" t="s">
        <v>349</v>
      </c>
      <c r="AR23" t="s">
        <v>59</v>
      </c>
      <c r="AS23" t="s">
        <v>278</v>
      </c>
      <c r="AU23" s="28"/>
    </row>
    <row r="24" spans="1:47" ht="21" x14ac:dyDescent="0.35">
      <c r="A24" s="267" t="s">
        <v>39</v>
      </c>
      <c r="B24" s="258"/>
      <c r="C24" s="258"/>
      <c r="D24" s="258"/>
      <c r="E24" s="258"/>
      <c r="F24" s="258"/>
      <c r="G24" s="258"/>
      <c r="H24" s="258"/>
      <c r="I24" s="268"/>
      <c r="J24" s="267" t="s">
        <v>39</v>
      </c>
      <c r="K24" s="258"/>
      <c r="L24" s="258"/>
      <c r="M24" s="258"/>
      <c r="N24" s="258"/>
      <c r="O24" s="258"/>
      <c r="P24" s="258"/>
      <c r="Q24" s="258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280</v>
      </c>
      <c r="F26" t="s">
        <v>59</v>
      </c>
      <c r="G26" t="s">
        <v>276</v>
      </c>
      <c r="I26" s="28"/>
      <c r="J26" s="29"/>
      <c r="K26" s="1" t="s">
        <v>56</v>
      </c>
      <c r="L26" t="s">
        <v>347</v>
      </c>
      <c r="O26" t="s">
        <v>59</v>
      </c>
      <c r="P26" t="s">
        <v>271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1"/>
      <c r="V27" s="271"/>
      <c r="W27" s="271"/>
      <c r="X27" s="90"/>
      <c r="Y27" s="271"/>
      <c r="Z27" s="271"/>
      <c r="AA27" s="271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2"/>
      <c r="Y34" s="90"/>
      <c r="Z34" s="90"/>
      <c r="AA34" s="90"/>
      <c r="AB34" s="90"/>
      <c r="AC34" s="29"/>
      <c r="AG34" s="266">
        <f>AF33-AJ33</f>
        <v>520.00288533333332</v>
      </c>
      <c r="AK34" s="30"/>
      <c r="AM34" s="29"/>
      <c r="AQ34" s="26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2"/>
      <c r="Y35" s="90"/>
      <c r="Z35" s="90"/>
      <c r="AA35" s="90"/>
      <c r="AB35" s="90"/>
      <c r="AC35" s="29"/>
      <c r="AG35" s="266"/>
      <c r="AK35" s="30"/>
      <c r="AM35" s="29"/>
      <c r="AQ35" s="26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6">
        <f>D36-H36</f>
        <v>260.00144333333338</v>
      </c>
      <c r="I37" s="30"/>
      <c r="J37" s="29"/>
      <c r="N37" s="26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6"/>
      <c r="I38" s="30"/>
      <c r="J38" s="29"/>
      <c r="N38" s="26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3"/>
      <c r="V40" s="273"/>
      <c r="W40" s="273"/>
      <c r="X40" s="90"/>
      <c r="Y40" s="273"/>
      <c r="Z40" s="273"/>
      <c r="AA40" s="273"/>
      <c r="AB40" s="98"/>
      <c r="AC40" s="29"/>
      <c r="AD40" s="269" t="s">
        <v>53</v>
      </c>
      <c r="AE40" s="269"/>
      <c r="AF40" s="269"/>
      <c r="AH40" s="269" t="s">
        <v>54</v>
      </c>
      <c r="AI40" s="269"/>
      <c r="AJ40" s="269"/>
      <c r="AK40" s="36"/>
      <c r="AM40" s="29"/>
      <c r="AN40" s="269" t="s">
        <v>53</v>
      </c>
      <c r="AO40" s="269"/>
      <c r="AP40" s="269"/>
      <c r="AR40" s="269" t="s">
        <v>54</v>
      </c>
      <c r="AS40" s="269"/>
      <c r="AT40" s="26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9" t="s">
        <v>53</v>
      </c>
      <c r="C43" s="269"/>
      <c r="D43" s="269"/>
      <c r="F43" s="269" t="s">
        <v>54</v>
      </c>
      <c r="G43" s="269"/>
      <c r="H43" s="269"/>
      <c r="I43" s="36"/>
      <c r="J43" s="29"/>
      <c r="K43" s="269" t="s">
        <v>53</v>
      </c>
      <c r="L43" s="269"/>
      <c r="M43" s="269"/>
      <c r="O43" s="269" t="s">
        <v>54</v>
      </c>
      <c r="P43" s="269"/>
      <c r="Q43" s="26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7"/>
      <c r="C48" s="257"/>
      <c r="D48" s="257"/>
      <c r="E48" s="257"/>
      <c r="F48" s="257"/>
      <c r="G48" s="257"/>
      <c r="H48" s="257"/>
      <c r="I48" s="265"/>
      <c r="J48" s="264" t="s">
        <v>55</v>
      </c>
      <c r="K48" s="257"/>
      <c r="L48" s="257"/>
      <c r="M48" s="257"/>
      <c r="N48" s="257"/>
      <c r="O48" s="257"/>
      <c r="P48" s="257"/>
      <c r="Q48" s="257"/>
      <c r="R48" s="265"/>
    </row>
    <row r="49" spans="1:18" ht="21" x14ac:dyDescent="0.35">
      <c r="A49" s="267" t="s">
        <v>39</v>
      </c>
      <c r="B49" s="258"/>
      <c r="C49" s="258"/>
      <c r="D49" s="258"/>
      <c r="E49" s="258"/>
      <c r="F49" s="258"/>
      <c r="G49" s="258"/>
      <c r="H49" s="258"/>
      <c r="I49" s="268"/>
      <c r="J49" s="267" t="s">
        <v>39</v>
      </c>
      <c r="K49" s="258"/>
      <c r="L49" s="258"/>
      <c r="M49" s="258"/>
      <c r="N49" s="258"/>
      <c r="O49" s="258"/>
      <c r="P49" s="258"/>
      <c r="Q49" s="258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346</v>
      </c>
      <c r="F51" t="s">
        <v>59</v>
      </c>
      <c r="G51" t="s">
        <v>270</v>
      </c>
      <c r="I51" s="28"/>
      <c r="J51" s="29"/>
      <c r="K51" s="1" t="s">
        <v>56</v>
      </c>
      <c r="L51" t="s">
        <v>273</v>
      </c>
      <c r="O51" t="s">
        <v>59</v>
      </c>
      <c r="P51" t="s">
        <v>274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6">
        <f>D61-H61</f>
        <v>260.00310933333338</v>
      </c>
      <c r="I62" s="30"/>
      <c r="J62" s="29"/>
      <c r="N62" s="266">
        <f>M61-Q61</f>
        <v>241.23750000000001</v>
      </c>
      <c r="R62" s="30"/>
    </row>
    <row r="63" spans="1:18" x14ac:dyDescent="0.25">
      <c r="A63" s="29"/>
      <c r="E63" s="266"/>
      <c r="I63" s="30"/>
      <c r="J63" s="29"/>
      <c r="N63" s="26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9" t="s">
        <v>53</v>
      </c>
      <c r="C68" s="269"/>
      <c r="D68" s="269"/>
      <c r="F68" s="269" t="s">
        <v>54</v>
      </c>
      <c r="G68" s="269"/>
      <c r="H68" s="269"/>
      <c r="I68" s="36"/>
      <c r="J68" s="29"/>
      <c r="K68" s="269" t="s">
        <v>53</v>
      </c>
      <c r="L68" s="269"/>
      <c r="M68" s="269"/>
      <c r="O68" s="269" t="s">
        <v>54</v>
      </c>
      <c r="P68" s="269"/>
      <c r="Q68" s="26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7"/>
      <c r="C71" s="257"/>
      <c r="D71" s="257"/>
      <c r="E71" s="257"/>
      <c r="F71" s="257"/>
      <c r="G71" s="257"/>
      <c r="H71" s="257"/>
      <c r="I71" s="265"/>
      <c r="J71" s="264" t="s">
        <v>55</v>
      </c>
      <c r="K71" s="257"/>
      <c r="L71" s="257"/>
      <c r="M71" s="257"/>
      <c r="N71" s="257"/>
      <c r="O71" s="257"/>
      <c r="P71" s="257"/>
      <c r="Q71" s="257"/>
      <c r="R71" s="265"/>
    </row>
    <row r="72" spans="1:18" ht="21" x14ac:dyDescent="0.35">
      <c r="A72" s="267" t="s">
        <v>39</v>
      </c>
      <c r="B72" s="258"/>
      <c r="C72" s="258"/>
      <c r="D72" s="258"/>
      <c r="E72" s="258"/>
      <c r="F72" s="258"/>
      <c r="G72" s="258"/>
      <c r="H72" s="258"/>
      <c r="I72" s="268"/>
      <c r="J72" s="267" t="s">
        <v>39</v>
      </c>
      <c r="K72" s="258"/>
      <c r="L72" s="258"/>
      <c r="M72" s="258"/>
      <c r="N72" s="258"/>
      <c r="O72" s="258"/>
      <c r="P72" s="258"/>
      <c r="Q72" s="258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272</v>
      </c>
      <c r="F74" t="s">
        <v>59</v>
      </c>
      <c r="G74" t="s">
        <v>275</v>
      </c>
      <c r="I74" s="28"/>
      <c r="J74" s="29"/>
      <c r="K74" s="1" t="s">
        <v>56</v>
      </c>
      <c r="L74" t="s">
        <v>344</v>
      </c>
      <c r="O74" t="s">
        <v>59</v>
      </c>
      <c r="P74" t="s">
        <v>274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6">
        <f>D84-H84</f>
        <v>241.23750000000001</v>
      </c>
      <c r="I85" s="30"/>
      <c r="J85" s="29"/>
      <c r="N85" s="266">
        <f>M84-Q84</f>
        <v>41.237500000000011</v>
      </c>
      <c r="R85" s="30"/>
    </row>
    <row r="86" spans="1:18" x14ac:dyDescent="0.25">
      <c r="A86" s="29"/>
      <c r="E86" s="266"/>
      <c r="I86" s="30"/>
      <c r="J86" s="29"/>
      <c r="N86" s="26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9" t="s">
        <v>53</v>
      </c>
      <c r="C91" s="269"/>
      <c r="D91" s="269"/>
      <c r="F91" s="269" t="s">
        <v>54</v>
      </c>
      <c r="G91" s="269"/>
      <c r="H91" s="269"/>
      <c r="I91" s="36"/>
      <c r="J91" s="29"/>
      <c r="K91" s="269" t="s">
        <v>53</v>
      </c>
      <c r="L91" s="269"/>
      <c r="M91" s="269"/>
      <c r="O91" s="269" t="s">
        <v>54</v>
      </c>
      <c r="P91" s="269"/>
      <c r="Q91" s="26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7"/>
      <c r="C94" s="257"/>
      <c r="D94" s="257"/>
      <c r="E94" s="257"/>
      <c r="F94" s="257"/>
      <c r="G94" s="257"/>
      <c r="H94" s="257"/>
      <c r="I94" s="265"/>
      <c r="J94" s="264" t="s">
        <v>55</v>
      </c>
      <c r="K94" s="257"/>
      <c r="L94" s="257"/>
      <c r="M94" s="257"/>
      <c r="N94" s="257"/>
      <c r="O94" s="257"/>
      <c r="P94" s="257"/>
      <c r="Q94" s="257"/>
      <c r="R94" s="265"/>
    </row>
    <row r="95" spans="1:18" ht="21" x14ac:dyDescent="0.35">
      <c r="A95" s="267" t="s">
        <v>39</v>
      </c>
      <c r="B95" s="258"/>
      <c r="C95" s="258"/>
      <c r="D95" s="258"/>
      <c r="E95" s="258"/>
      <c r="F95" s="258"/>
      <c r="G95" s="258"/>
      <c r="H95" s="258"/>
      <c r="I95" s="268"/>
      <c r="J95" s="267" t="s">
        <v>39</v>
      </c>
      <c r="K95" s="258"/>
      <c r="L95" s="258"/>
      <c r="M95" s="258"/>
      <c r="N95" s="258"/>
      <c r="O95" s="258"/>
      <c r="P95" s="258"/>
      <c r="Q95" s="258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555</v>
      </c>
      <c r="F97" t="s">
        <v>59</v>
      </c>
      <c r="G97" t="s">
        <v>343</v>
      </c>
      <c r="I97" s="28"/>
      <c r="J97" s="29"/>
      <c r="K97" s="1" t="s">
        <v>56</v>
      </c>
      <c r="L97" t="s">
        <v>984</v>
      </c>
      <c r="O97" t="s">
        <v>59</v>
      </c>
      <c r="P97" t="s">
        <v>689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6">
        <f>D107-H107</f>
        <v>241.23750000000001</v>
      </c>
      <c r="I108" s="30"/>
      <c r="J108" s="29"/>
      <c r="N108" s="266">
        <f>M107-Q107</f>
        <v>519.96</v>
      </c>
      <c r="R108" s="30"/>
    </row>
    <row r="109" spans="1:18" x14ac:dyDescent="0.25">
      <c r="A109" s="29"/>
      <c r="E109" s="266"/>
      <c r="I109" s="30"/>
      <c r="J109" s="29"/>
      <c r="N109" s="26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9" t="s">
        <v>53</v>
      </c>
      <c r="C113" s="269"/>
      <c r="D113" s="269"/>
      <c r="F113" s="269" t="s">
        <v>54</v>
      </c>
      <c r="G113" s="269"/>
      <c r="H113" s="269"/>
      <c r="I113" s="36"/>
      <c r="J113" s="29"/>
      <c r="K113" s="269" t="s">
        <v>53</v>
      </c>
      <c r="L113" s="269"/>
      <c r="M113" s="269"/>
      <c r="O113" s="269" t="s">
        <v>54</v>
      </c>
      <c r="P113" s="269"/>
      <c r="Q113" s="269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690</v>
      </c>
      <c r="F117" t="s">
        <v>59</v>
      </c>
      <c r="G117" s="259" t="s">
        <v>691</v>
      </c>
      <c r="H117" s="259"/>
      <c r="I117" s="28"/>
      <c r="J117" s="29"/>
      <c r="K117" s="1" t="s">
        <v>56</v>
      </c>
      <c r="L117" t="s">
        <v>983</v>
      </c>
      <c r="O117" t="s">
        <v>59</v>
      </c>
      <c r="P117" s="259" t="s">
        <v>691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704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704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705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986</v>
      </c>
      <c r="F140" t="s">
        <v>59</v>
      </c>
      <c r="G140" s="259" t="s">
        <v>691</v>
      </c>
      <c r="H140" s="259"/>
      <c r="I140" s="28"/>
      <c r="K140" s="1" t="s">
        <v>56</v>
      </c>
      <c r="L140" t="s">
        <v>1099</v>
      </c>
      <c r="O140" t="s">
        <v>59</v>
      </c>
      <c r="P140" s="259" t="s">
        <v>691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704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704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987</v>
      </c>
      <c r="D149" s="41">
        <f>D145*8.33%</f>
        <v>37.488332</v>
      </c>
      <c r="I149" s="28"/>
      <c r="K149" t="s">
        <v>987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1099</v>
      </c>
      <c r="F161" t="s">
        <v>59</v>
      </c>
      <c r="G161" s="259" t="s">
        <v>691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704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987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108</v>
      </c>
      <c r="E1" s="260"/>
      <c r="F1" s="260"/>
      <c r="N1" s="260" t="s">
        <v>108</v>
      </c>
      <c r="O1" s="260"/>
      <c r="P1" s="260"/>
    </row>
    <row r="2" spans="2:21" x14ac:dyDescent="0.25">
      <c r="B2" s="46"/>
      <c r="C2" s="46" t="s">
        <v>109</v>
      </c>
      <c r="D2" s="46" t="s">
        <v>110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109</v>
      </c>
      <c r="N2" s="46" t="s">
        <v>110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122</v>
      </c>
    </row>
    <row r="3" spans="2:21" ht="21" x14ac:dyDescent="0.35">
      <c r="B3" s="3" t="s">
        <v>111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111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125</v>
      </c>
      <c r="U3" s="51">
        <f>I3-S3</f>
        <v>-141.91</v>
      </c>
    </row>
    <row r="4" spans="2:21" ht="21" x14ac:dyDescent="0.35">
      <c r="B4" s="3" t="s">
        <v>112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112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125</v>
      </c>
      <c r="U4" s="51">
        <f t="shared" ref="U4:U14" si="0">I4-S4</f>
        <v>-51.330000000000013</v>
      </c>
    </row>
    <row r="5" spans="2:21" ht="21" x14ac:dyDescent="0.35">
      <c r="B5" s="3" t="s">
        <v>113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113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125</v>
      </c>
      <c r="U5" s="51">
        <f t="shared" si="0"/>
        <v>-51.33</v>
      </c>
    </row>
    <row r="6" spans="2:21" ht="21" x14ac:dyDescent="0.35">
      <c r="B6" s="3" t="s">
        <v>114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114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125</v>
      </c>
      <c r="U6" s="51">
        <f t="shared" si="0"/>
        <v>-48.330000000000013</v>
      </c>
    </row>
    <row r="7" spans="2:21" ht="21" x14ac:dyDescent="0.35">
      <c r="B7" s="3" t="s">
        <v>115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115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125</v>
      </c>
      <c r="U7" s="51">
        <f t="shared" si="0"/>
        <v>-51.330000000000013</v>
      </c>
    </row>
    <row r="8" spans="2:21" ht="21" x14ac:dyDescent="0.35">
      <c r="B8" s="3" t="s">
        <v>116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116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125</v>
      </c>
      <c r="U8" s="51">
        <f t="shared" si="0"/>
        <v>-112.33000000000001</v>
      </c>
    </row>
    <row r="9" spans="2:21" ht="21" x14ac:dyDescent="0.35">
      <c r="B9" s="3" t="s">
        <v>98</v>
      </c>
      <c r="C9" s="3"/>
      <c r="D9" s="3"/>
      <c r="E9" s="3"/>
      <c r="F9" s="3"/>
      <c r="G9" s="3"/>
      <c r="H9" s="3"/>
      <c r="I9">
        <f t="shared" si="1"/>
        <v>0</v>
      </c>
      <c r="L9" s="3" t="s">
        <v>98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125</v>
      </c>
      <c r="U9" s="51">
        <f t="shared" si="0"/>
        <v>-248.85000000000002</v>
      </c>
    </row>
    <row r="10" spans="2:21" ht="21" x14ac:dyDescent="0.35">
      <c r="B10" s="3" t="s">
        <v>117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117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118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118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125</v>
      </c>
      <c r="U11" s="51">
        <f t="shared" si="0"/>
        <v>-51.330000000000013</v>
      </c>
    </row>
    <row r="12" spans="2:21" ht="21" x14ac:dyDescent="0.35">
      <c r="B12" s="3" t="s">
        <v>119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119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125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120</v>
      </c>
      <c r="E17" s="231"/>
      <c r="F17" s="231"/>
      <c r="G17" s="3"/>
      <c r="H17" s="3"/>
      <c r="L17" s="3"/>
      <c r="M17" s="3"/>
      <c r="N17" s="231" t="s">
        <v>120</v>
      </c>
      <c r="O17" s="231"/>
      <c r="P17" s="231"/>
      <c r="Q17" s="3"/>
      <c r="R17" s="3"/>
    </row>
    <row r="18" spans="2:19" x14ac:dyDescent="0.25">
      <c r="B18" s="3" t="s">
        <v>121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121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101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101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212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2024-01-01T18:53:10Z</dcterms:modified>
</cp:coreProperties>
</file>