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A615BFA-7BAA-4C2E-B949-D71FC45F832D}" xr6:coauthVersionLast="47" xr6:coauthVersionMax="47" xr10:uidLastSave="{00000000-0000-0000-0000-000000000000}"/>
  <bookViews>
    <workbookView xWindow="-120" yWindow="-120" windowWidth="20730" windowHeight="11040" tabRatio="565" firstSheet="12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" i="23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4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G38" i="21"/>
  <c r="G32" i="21"/>
  <c r="G27" i="21"/>
  <c r="G23" i="21"/>
  <c r="G16" i="21"/>
  <c r="G5" i="2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45" i="22"/>
  <c r="AN1047" i="22"/>
  <c r="Y1039" i="22" s="1"/>
  <c r="R1047" i="22"/>
  <c r="C1039" i="22" s="1"/>
  <c r="AD1045" i="22"/>
  <c r="Y1030" i="22" s="1"/>
  <c r="C1030" i="22"/>
  <c r="H1000" i="22"/>
  <c r="C985" i="22" s="1"/>
  <c r="AN1002" i="22"/>
  <c r="Y993" i="22" s="1"/>
  <c r="R1002" i="22"/>
  <c r="C993" i="22" s="1"/>
  <c r="AD1000" i="22"/>
  <c r="Y985" i="22" s="1"/>
  <c r="B992" i="22"/>
  <c r="H952" i="22"/>
  <c r="C937" i="22" s="1"/>
  <c r="AN954" i="22"/>
  <c r="Y946" i="22" s="1"/>
  <c r="R954" i="22"/>
  <c r="C946" i="22" s="1"/>
  <c r="AD952" i="22"/>
  <c r="Y937" i="22" s="1"/>
  <c r="H907" i="22"/>
  <c r="C892" i="22" s="1"/>
  <c r="AN909" i="22"/>
  <c r="Y900" i="22" s="1"/>
  <c r="R909" i="22"/>
  <c r="C900" i="22" s="1"/>
  <c r="AD907" i="22"/>
  <c r="Y892" i="22" s="1"/>
  <c r="B899" i="22"/>
  <c r="H858" i="22"/>
  <c r="C843" i="22" s="1"/>
  <c r="AN860" i="22"/>
  <c r="Y852" i="22" s="1"/>
  <c r="R860" i="22"/>
  <c r="C852" i="22" s="1"/>
  <c r="AD858" i="22"/>
  <c r="Y843" i="22" s="1"/>
  <c r="H813" i="22"/>
  <c r="C798" i="22" s="1"/>
  <c r="AN815" i="22"/>
  <c r="Y806" i="22" s="1"/>
  <c r="R815" i="22"/>
  <c r="C806" i="22" s="1"/>
  <c r="AD813" i="22"/>
  <c r="Y798" i="22" s="1"/>
  <c r="B805" i="22"/>
  <c r="H765" i="22"/>
  <c r="C750" i="22" s="1"/>
  <c r="AN767" i="22"/>
  <c r="Y759" i="22" s="1"/>
  <c r="R767" i="22"/>
  <c r="C759" i="22" s="1"/>
  <c r="AD765" i="22"/>
  <c r="Y750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C236" i="22"/>
  <c r="C239" i="22" s="1"/>
  <c r="B245" i="22"/>
  <c r="X197" i="2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1" i="19"/>
  <c r="Y1063" i="19" s="1"/>
  <c r="R1071" i="19"/>
  <c r="C1063" i="19" s="1"/>
  <c r="AD1069" i="19"/>
  <c r="Y1054" i="19" s="1"/>
  <c r="H1069" i="19"/>
  <c r="C1054" i="19" s="1"/>
  <c r="AN1026" i="19"/>
  <c r="Y1017" i="19" s="1"/>
  <c r="R1026" i="19"/>
  <c r="C1017" i="19" s="1"/>
  <c r="AD1024" i="19"/>
  <c r="Y1009" i="19" s="1"/>
  <c r="H1024" i="19"/>
  <c r="C1009" i="19" s="1"/>
  <c r="B1016" i="19"/>
  <c r="AN978" i="19"/>
  <c r="Y970" i="19" s="1"/>
  <c r="R978" i="19"/>
  <c r="C970" i="19" s="1"/>
  <c r="AD976" i="19"/>
  <c r="Y961" i="19" s="1"/>
  <c r="H976" i="19"/>
  <c r="C961" i="19" s="1"/>
  <c r="AN933" i="19"/>
  <c r="Y924" i="19" s="1"/>
  <c r="R933" i="19"/>
  <c r="C924" i="19" s="1"/>
  <c r="AD931" i="19"/>
  <c r="Y916" i="19" s="1"/>
  <c r="H931" i="19"/>
  <c r="C916" i="19" s="1"/>
  <c r="B923" i="19"/>
  <c r="AN884" i="19"/>
  <c r="Y876" i="19" s="1"/>
  <c r="R884" i="19"/>
  <c r="C876" i="19" s="1"/>
  <c r="AD882" i="19"/>
  <c r="Y867" i="19" s="1"/>
  <c r="H882" i="19"/>
  <c r="C867" i="19" s="1"/>
  <c r="AN839" i="19"/>
  <c r="Y830" i="19" s="1"/>
  <c r="R839" i="19"/>
  <c r="C830" i="19" s="1"/>
  <c r="AD837" i="19"/>
  <c r="Y822" i="19" s="1"/>
  <c r="H837" i="19"/>
  <c r="C822" i="19" s="1"/>
  <c r="B829" i="19"/>
  <c r="AN791" i="19"/>
  <c r="Y783" i="19" s="1"/>
  <c r="R791" i="19"/>
  <c r="C783" i="19" s="1"/>
  <c r="AD789" i="19"/>
  <c r="Y774" i="19" s="1"/>
  <c r="H789" i="19"/>
  <c r="C774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B670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31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31" i="22" s="1"/>
  <c r="Y708" i="22" s="1"/>
  <c r="C749" i="22"/>
  <c r="C752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8" i="22" s="1"/>
  <c r="C777" i="22" s="1"/>
  <c r="C753" i="22" s="1"/>
  <c r="C754" i="22" s="1"/>
  <c r="B756" i="22" s="1"/>
  <c r="Y297" i="19"/>
  <c r="B346" i="19" s="1"/>
  <c r="B254" i="16"/>
  <c r="C254" i="16"/>
  <c r="C273" i="16" s="1"/>
  <c r="C249" i="16" s="1"/>
  <c r="C250" i="16" s="1"/>
  <c r="Y245" i="16" s="1"/>
  <c r="X206" i="16"/>
  <c r="Y749" i="22" l="1"/>
  <c r="C805" i="22" s="1"/>
  <c r="C824" i="22" s="1"/>
  <c r="C801" i="22" s="1"/>
  <c r="X758" i="22"/>
  <c r="Y758" i="22"/>
  <c r="Y777" i="22" s="1"/>
  <c r="Y753" i="22" s="1"/>
  <c r="B758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52" i="22" l="1"/>
  <c r="Y754" i="22" s="1"/>
  <c r="Y250" i="16"/>
  <c r="C292" i="16" s="1"/>
  <c r="C295" i="16" s="1"/>
  <c r="B344" i="19"/>
  <c r="X346" i="19"/>
  <c r="C387" i="19"/>
  <c r="C401" i="19" s="1"/>
  <c r="C383" i="19" s="1"/>
  <c r="C797" i="22" l="1"/>
  <c r="C800" i="22" s="1"/>
  <c r="C802" i="22" s="1"/>
  <c r="X755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03" i="22" l="1"/>
  <c r="Y805" i="22"/>
  <c r="Y824" i="22" s="1"/>
  <c r="Y801" i="22" s="1"/>
  <c r="Y797" i="22"/>
  <c r="Y800" i="22" s="1"/>
  <c r="Y802" i="22" s="1"/>
  <c r="C851" i="22" s="1"/>
  <c r="C870" i="22" s="1"/>
  <c r="C846" i="22" s="1"/>
  <c r="C847" i="22" s="1"/>
  <c r="Y842" i="22" s="1"/>
  <c r="Y845" i="22" s="1"/>
  <c r="X805" i="22"/>
  <c r="C842" i="22"/>
  <c r="C845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851" i="22" l="1"/>
  <c r="B849" i="22"/>
  <c r="B851" i="22"/>
  <c r="X803" i="22"/>
  <c r="Y851" i="22"/>
  <c r="Y870" i="22" s="1"/>
  <c r="Y846" i="22" s="1"/>
  <c r="Y847" i="22" s="1"/>
  <c r="X848" i="22" s="1"/>
  <c r="Y384" i="19"/>
  <c r="B428" i="19" s="1"/>
  <c r="Y297" i="16"/>
  <c r="C337" i="16" s="1"/>
  <c r="C340" i="16" s="1"/>
  <c r="C891" i="22" l="1"/>
  <c r="C894" i="22" s="1"/>
  <c r="C899" i="22"/>
  <c r="C918" i="22" s="1"/>
  <c r="C895" i="22" s="1"/>
  <c r="C896" i="22" s="1"/>
  <c r="Y899" i="22" s="1"/>
  <c r="Y918" i="22" s="1"/>
  <c r="Y895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936" i="22" l="1"/>
  <c r="C939" i="22" s="1"/>
  <c r="Y891" i="22"/>
  <c r="Y894" i="22" s="1"/>
  <c r="Y896" i="22" s="1"/>
  <c r="C945" i="22" s="1"/>
  <c r="C964" i="22" s="1"/>
  <c r="C940" i="22" s="1"/>
  <c r="X899" i="22"/>
  <c r="B897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X897" i="22" l="1"/>
  <c r="C941" i="22"/>
  <c r="B943" i="22" s="1"/>
  <c r="B945" i="22"/>
  <c r="X945" i="22"/>
  <c r="Y945" i="22"/>
  <c r="Y964" i="22" s="1"/>
  <c r="Y940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Y936" i="22" l="1"/>
  <c r="Y939" i="22" s="1"/>
  <c r="Y941" i="22" s="1"/>
  <c r="C984" i="22" s="1"/>
  <c r="C987" i="22" s="1"/>
  <c r="C992" i="22"/>
  <c r="C1011" i="22" s="1"/>
  <c r="C988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C989" i="22" l="1"/>
  <c r="Y992" i="22" s="1"/>
  <c r="Y1011" i="22" s="1"/>
  <c r="Y988" i="22" s="1"/>
  <c r="X942" i="22"/>
  <c r="B990" i="22"/>
  <c r="C1029" i="22"/>
  <c r="C1032" i="22" s="1"/>
  <c r="Y984" i="22"/>
  <c r="Y987" i="22" s="1"/>
  <c r="Y989" i="22" s="1"/>
  <c r="C1038" i="22" s="1"/>
  <c r="C1057" i="22" s="1"/>
  <c r="C1033" i="22" s="1"/>
  <c r="X99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4" i="22" l="1"/>
  <c r="Y1038" i="22" s="1"/>
  <c r="Y1057" i="22" s="1"/>
  <c r="Y1033" i="22" s="1"/>
  <c r="X990" i="22"/>
  <c r="B1038" i="22"/>
  <c r="C518" i="19"/>
  <c r="C530" i="19" s="1"/>
  <c r="C513" i="19" s="1"/>
  <c r="C514" i="19" s="1"/>
  <c r="Y518" i="19" s="1"/>
  <c r="Y530" i="19" s="1"/>
  <c r="Y513" i="19" s="1"/>
  <c r="X470" i="19"/>
  <c r="Y390" i="16"/>
  <c r="X1038" i="22" l="1"/>
  <c r="Y1029" i="22"/>
  <c r="Y1032" i="22" s="1"/>
  <c r="Y1034" i="22" s="1"/>
  <c r="X1035" i="22" s="1"/>
  <c r="B1036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55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55" i="19" s="1"/>
  <c r="Y732" i="19" s="1"/>
  <c r="Y728" i="19"/>
  <c r="Y731" i="19" s="1"/>
  <c r="C773" i="19"/>
  <c r="C776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82" i="19" s="1"/>
  <c r="C801" i="19" s="1"/>
  <c r="C777" i="19" s="1"/>
  <c r="C778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82" i="19"/>
  <c r="Y782" i="19"/>
  <c r="Y801" i="19" s="1"/>
  <c r="Y777" i="19" s="1"/>
  <c r="B780" i="19"/>
  <c r="X782" i="19"/>
  <c r="Y773" i="19"/>
  <c r="U13" i="15"/>
  <c r="Y671" i="16"/>
  <c r="C720" i="16" s="1"/>
  <c r="C739" i="16" s="1"/>
  <c r="C715" i="16" s="1"/>
  <c r="C716" i="16" s="1"/>
  <c r="R26" i="1"/>
  <c r="C829" i="19" l="1"/>
  <c r="C848" i="19" s="1"/>
  <c r="C825" i="19" s="1"/>
  <c r="Y776" i="19"/>
  <c r="Y778" i="19" s="1"/>
  <c r="X672" i="16"/>
  <c r="B720" i="16"/>
  <c r="Y720" i="16"/>
  <c r="Y739" i="16" s="1"/>
  <c r="Y715" i="16" s="1"/>
  <c r="B718" i="16"/>
  <c r="Y711" i="16"/>
  <c r="X720" i="16"/>
  <c r="AN1002" i="13"/>
  <c r="Y994" i="13" s="1"/>
  <c r="R1002" i="13"/>
  <c r="C994" i="13" s="1"/>
  <c r="AD1000" i="13"/>
  <c r="Y985" i="13" s="1"/>
  <c r="H1000" i="13"/>
  <c r="C985" i="13" s="1"/>
  <c r="AN957" i="13"/>
  <c r="Y948" i="13" s="1"/>
  <c r="R957" i="13"/>
  <c r="C948" i="13" s="1"/>
  <c r="AD955" i="13"/>
  <c r="Y940" i="13" s="1"/>
  <c r="H955" i="13"/>
  <c r="C940" i="13" s="1"/>
  <c r="B947" i="13"/>
  <c r="AN909" i="13"/>
  <c r="Y901" i="13" s="1"/>
  <c r="R909" i="13"/>
  <c r="C901" i="13" s="1"/>
  <c r="AD907" i="13"/>
  <c r="Y892" i="13" s="1"/>
  <c r="H907" i="13"/>
  <c r="C892" i="13" s="1"/>
  <c r="AN864" i="13"/>
  <c r="Y855" i="13" s="1"/>
  <c r="R864" i="13"/>
  <c r="C855" i="13" s="1"/>
  <c r="AD862" i="13"/>
  <c r="Y847" i="13" s="1"/>
  <c r="H862" i="13"/>
  <c r="C847" i="13" s="1"/>
  <c r="B854" i="13"/>
  <c r="AN815" i="13"/>
  <c r="Y807" i="13" s="1"/>
  <c r="R815" i="13"/>
  <c r="C807" i="13" s="1"/>
  <c r="AD813" i="13"/>
  <c r="Y798" i="13" s="1"/>
  <c r="H813" i="13"/>
  <c r="C798" i="13" s="1"/>
  <c r="AN770" i="13"/>
  <c r="Y761" i="13" s="1"/>
  <c r="R770" i="13"/>
  <c r="C761" i="13" s="1"/>
  <c r="AD768" i="13"/>
  <c r="Y753" i="13" s="1"/>
  <c r="H768" i="13"/>
  <c r="C753" i="13" s="1"/>
  <c r="B760" i="13"/>
  <c r="AN722" i="13"/>
  <c r="Y714" i="13" s="1"/>
  <c r="R722" i="13"/>
  <c r="C714" i="13" s="1"/>
  <c r="AD720" i="13"/>
  <c r="Y705" i="13" s="1"/>
  <c r="H720" i="13"/>
  <c r="C705" i="13" s="1"/>
  <c r="AN677" i="13"/>
  <c r="Y668" i="13" s="1"/>
  <c r="R677" i="13"/>
  <c r="C668" i="13" s="1"/>
  <c r="AD675" i="13"/>
  <c r="Y660" i="13" s="1"/>
  <c r="H675" i="13"/>
  <c r="C660" i="13" s="1"/>
  <c r="B667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9" i="19" l="1"/>
  <c r="C821" i="19"/>
  <c r="C824" i="19" s="1"/>
  <c r="C826" i="19" s="1"/>
  <c r="C767" i="16"/>
  <c r="C786" i="16" s="1"/>
  <c r="C763" i="16" s="1"/>
  <c r="Y714" i="16"/>
  <c r="Y716" i="16" s="1"/>
  <c r="Y11" i="13"/>
  <c r="C13" i="13"/>
  <c r="B14" i="13" s="1"/>
  <c r="C9" i="13"/>
  <c r="X829" i="19" l="1"/>
  <c r="B827" i="19"/>
  <c r="Y829" i="19"/>
  <c r="Y848" i="19" s="1"/>
  <c r="Y825" i="19" s="1"/>
  <c r="Y821" i="19"/>
  <c r="Y824" i="19" s="1"/>
  <c r="C866" i="19"/>
  <c r="C869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6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5" i="19" l="1"/>
  <c r="C894" i="19" s="1"/>
  <c r="C870" i="19" s="1"/>
  <c r="C871" i="19" s="1"/>
  <c r="B875" i="19"/>
  <c r="X827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6" i="19" l="1"/>
  <c r="Y869" i="19" s="1"/>
  <c r="B873" i="19"/>
  <c r="Y875" i="19"/>
  <c r="Y894" i="19" s="1"/>
  <c r="Y870" i="19" s="1"/>
  <c r="X875" i="19"/>
  <c r="X59" i="13"/>
  <c r="X765" i="16"/>
  <c r="B813" i="16"/>
  <c r="Y813" i="16"/>
  <c r="Y832" i="16" s="1"/>
  <c r="Y808" i="16" s="1"/>
  <c r="B811" i="16"/>
  <c r="Y804" i="16"/>
  <c r="X813" i="16"/>
  <c r="C107" i="13"/>
  <c r="Y871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3" i="19" l="1"/>
  <c r="C942" i="19" s="1"/>
  <c r="C919" i="19" s="1"/>
  <c r="C915" i="19"/>
  <c r="C918" i="19" s="1"/>
  <c r="X872" i="19"/>
  <c r="C852" i="16"/>
  <c r="C855" i="16" s="1"/>
  <c r="C857" i="16" s="1"/>
  <c r="X810" i="16"/>
  <c r="Y107" i="13"/>
  <c r="C920" i="19" l="1"/>
  <c r="Y915" i="19" s="1"/>
  <c r="Y918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23" i="19" l="1"/>
  <c r="Y942" i="19" s="1"/>
  <c r="Y919" i="19" s="1"/>
  <c r="Y920" i="19" s="1"/>
  <c r="B921" i="19"/>
  <c r="X923" i="19"/>
  <c r="C960" i="19"/>
  <c r="C963" i="19" s="1"/>
  <c r="C138" i="13"/>
  <c r="Y857" i="16"/>
  <c r="C906" i="16" s="1"/>
  <c r="C925" i="16" s="1"/>
  <c r="C901" i="16" s="1"/>
  <c r="C902" i="16" s="1"/>
  <c r="C969" i="19" l="1"/>
  <c r="C988" i="19" s="1"/>
  <c r="C964" i="19" s="1"/>
  <c r="C965" i="19" s="1"/>
  <c r="X921" i="19"/>
  <c r="B969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9" i="19" l="1"/>
  <c r="Y988" i="19" s="1"/>
  <c r="Y964" i="19" s="1"/>
  <c r="B967" i="19"/>
  <c r="X969" i="19"/>
  <c r="Y960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6" i="19" l="1"/>
  <c r="C1035" i="19" s="1"/>
  <c r="C1012" i="19" s="1"/>
  <c r="Y963" i="19"/>
  <c r="Y965" i="19" s="1"/>
  <c r="C177" i="13"/>
  <c r="Y173" i="13" s="1"/>
  <c r="Y176" i="13" s="1"/>
  <c r="X903" i="16"/>
  <c r="C946" i="16"/>
  <c r="C949" i="16" s="1"/>
  <c r="C951" i="16" s="1"/>
  <c r="C1008" i="19" l="1"/>
  <c r="C1011" i="19" s="1"/>
  <c r="C1013" i="19" s="1"/>
  <c r="X966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6" i="19"/>
  <c r="Y1035" i="19" s="1"/>
  <c r="Y1012" i="19" s="1"/>
  <c r="C1053" i="19"/>
  <c r="C1056" i="19" s="1"/>
  <c r="Y1008" i="19"/>
  <c r="Y1011" i="19" s="1"/>
  <c r="B1014" i="19"/>
  <c r="X1016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13" i="19"/>
  <c r="B1062" i="19" s="1"/>
  <c r="C221" i="13"/>
  <c r="C222" i="13" s="1"/>
  <c r="Y218" i="13" s="1"/>
  <c r="C1047" i="16"/>
  <c r="C1066" i="16" s="1"/>
  <c r="C1043" i="16" s="1"/>
  <c r="X1014" i="19" l="1"/>
  <c r="C1062" i="19"/>
  <c r="C1081" i="19" s="1"/>
  <c r="C1057" i="19" s="1"/>
  <c r="C1058" i="19" s="1"/>
  <c r="Y1062" i="19" s="1"/>
  <c r="Y1081" i="19" s="1"/>
  <c r="Y1057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62" i="19" l="1"/>
  <c r="B1060" i="19"/>
  <c r="Y1053" i="19"/>
  <c r="Y1056" i="19" s="1"/>
  <c r="Y1058" i="19" s="1"/>
  <c r="X1059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Y467" i="13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C621" i="13" s="1"/>
  <c r="X577" i="13"/>
  <c r="B625" i="13"/>
  <c r="C667" i="13"/>
  <c r="C686" i="13" s="1"/>
  <c r="C663" i="13" s="1"/>
  <c r="X625" i="13" l="1"/>
  <c r="Y625" i="13"/>
  <c r="Y639" i="13" s="1"/>
  <c r="Y620" i="13" s="1"/>
  <c r="B623" i="13"/>
  <c r="Y619" i="13"/>
  <c r="Y621" i="13" l="1"/>
  <c r="X622" i="13" s="1"/>
  <c r="C659" i="13"/>
  <c r="C662" i="13" s="1"/>
  <c r="C664" i="13" s="1"/>
  <c r="B665" i="13" s="1"/>
  <c r="C704" i="13" l="1"/>
  <c r="C707" i="13" s="1"/>
  <c r="Y659" i="13"/>
  <c r="Y662" i="13" s="1"/>
  <c r="Y667" i="13"/>
  <c r="Y686" i="13" s="1"/>
  <c r="Y663" i="13" s="1"/>
  <c r="X667" i="13"/>
  <c r="Y664" i="13" l="1"/>
  <c r="X665" i="13" s="1"/>
  <c r="B713" i="13" l="1"/>
  <c r="C713" i="13"/>
  <c r="C732" i="13" s="1"/>
  <c r="C708" i="13" s="1"/>
  <c r="C709" i="13" s="1"/>
  <c r="Y713" i="13" s="1"/>
  <c r="Y732" i="13" s="1"/>
  <c r="Y708" i="13" s="1"/>
  <c r="X713" i="13" l="1"/>
  <c r="B711" i="13"/>
  <c r="Y704" i="13"/>
  <c r="Y707" i="13" s="1"/>
  <c r="Y709" i="13" s="1"/>
  <c r="C760" i="13" l="1"/>
  <c r="C779" i="13" s="1"/>
  <c r="C756" i="13" s="1"/>
  <c r="X710" i="13"/>
  <c r="C752" i="13"/>
  <c r="C755" i="13" s="1"/>
  <c r="C757" i="13" s="1"/>
  <c r="Y760" i="13" l="1"/>
  <c r="Y779" i="13" s="1"/>
  <c r="Y756" i="13" s="1"/>
  <c r="C797" i="13"/>
  <c r="C800" i="13" s="1"/>
  <c r="B758" i="13"/>
  <c r="Y752" i="13"/>
  <c r="Y755" i="13" s="1"/>
  <c r="X760" i="13"/>
  <c r="Y757" i="13" l="1"/>
  <c r="C806" i="13" s="1"/>
  <c r="C825" i="13" s="1"/>
  <c r="C801" i="13" s="1"/>
  <c r="C802" i="13" s="1"/>
  <c r="X758" i="13" l="1"/>
  <c r="B806" i="13"/>
  <c r="Y806" i="13"/>
  <c r="Y825" i="13" s="1"/>
  <c r="Y801" i="13" s="1"/>
  <c r="Y797" i="13"/>
  <c r="Y800" i="13" s="1"/>
  <c r="B804" i="13"/>
  <c r="X806" i="13"/>
  <c r="Y802" i="13" l="1"/>
  <c r="C854" i="13" s="1"/>
  <c r="C873" i="13" s="1"/>
  <c r="C850" i="13" s="1"/>
  <c r="C846" i="13" l="1"/>
  <c r="C849" i="13" s="1"/>
  <c r="C851" i="13" s="1"/>
  <c r="Y854" i="13" s="1"/>
  <c r="Y873" i="13" s="1"/>
  <c r="Y850" i="13" s="1"/>
  <c r="X803" i="13"/>
  <c r="Y846" i="13" l="1"/>
  <c r="Y849" i="13" s="1"/>
  <c r="Y851" i="13" s="1"/>
  <c r="X852" i="13" s="1"/>
  <c r="C891" i="13"/>
  <c r="C894" i="13" s="1"/>
  <c r="X854" i="13"/>
  <c r="B852" i="13"/>
  <c r="B900" i="13" l="1"/>
  <c r="C900" i="13"/>
  <c r="C919" i="13" s="1"/>
  <c r="C895" i="13" s="1"/>
  <c r="C896" i="13" s="1"/>
  <c r="X900" i="13" s="1"/>
  <c r="B898" i="13" l="1"/>
  <c r="Y900" i="13"/>
  <c r="Y919" i="13" s="1"/>
  <c r="Y895" i="13" s="1"/>
  <c r="Y891" i="13"/>
  <c r="Y894" i="13" l="1"/>
  <c r="Y896" i="13" s="1"/>
  <c r="C947" i="13"/>
  <c r="C966" i="13" s="1"/>
  <c r="C943" i="13" s="1"/>
  <c r="C939" i="13" l="1"/>
  <c r="C942" i="13" s="1"/>
  <c r="C944" i="13" s="1"/>
  <c r="X897" i="13"/>
  <c r="Y947" i="13" l="1"/>
  <c r="Y966" i="13" s="1"/>
  <c r="Y943" i="13" s="1"/>
  <c r="C984" i="13"/>
  <c r="C987" i="13" s="1"/>
  <c r="B945" i="13"/>
  <c r="Y939" i="13"/>
  <c r="Y942" i="13" s="1"/>
  <c r="X947" i="13"/>
  <c r="Y944" i="13" l="1"/>
  <c r="C993" i="13" s="1"/>
  <c r="C1012" i="13" s="1"/>
  <c r="C988" i="13" s="1"/>
  <c r="C989" i="13" s="1"/>
  <c r="B991" i="13" s="1"/>
  <c r="H24" i="1"/>
  <c r="H24" i="7"/>
  <c r="B993" i="13" l="1"/>
  <c r="X945" i="13"/>
  <c r="X993" i="13"/>
  <c r="Y993" i="13"/>
  <c r="Y1012" i="13" s="1"/>
  <c r="Y988" i="13" s="1"/>
  <c r="Y984" i="13"/>
  <c r="Y987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9" i="13" l="1"/>
  <c r="X99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8" i="8"/>
  <c r="Y1060" i="8" s="1"/>
  <c r="R1068" i="8"/>
  <c r="C1060" i="8" s="1"/>
  <c r="AD1066" i="8"/>
  <c r="Y1051" i="8" s="1"/>
  <c r="H1066" i="8"/>
  <c r="C1051" i="8" s="1"/>
  <c r="AN1023" i="8"/>
  <c r="Y1014" i="8" s="1"/>
  <c r="R1023" i="8"/>
  <c r="C1014" i="8" s="1"/>
  <c r="AD1021" i="8"/>
  <c r="Y1006" i="8" s="1"/>
  <c r="H1021" i="8"/>
  <c r="C1006" i="8" s="1"/>
  <c r="B1013" i="8"/>
  <c r="AN975" i="8"/>
  <c r="Y967" i="8" s="1"/>
  <c r="R975" i="8"/>
  <c r="C967" i="8" s="1"/>
  <c r="AD973" i="8"/>
  <c r="Y958" i="8" s="1"/>
  <c r="H973" i="8"/>
  <c r="C958" i="8" s="1"/>
  <c r="AN930" i="8"/>
  <c r="Y921" i="8" s="1"/>
  <c r="R930" i="8"/>
  <c r="C921" i="8" s="1"/>
  <c r="AD928" i="8"/>
  <c r="Y913" i="8" s="1"/>
  <c r="H928" i="8"/>
  <c r="C913" i="8" s="1"/>
  <c r="B920" i="8"/>
  <c r="AN881" i="8"/>
  <c r="Y873" i="8" s="1"/>
  <c r="R881" i="8"/>
  <c r="C873" i="8" s="1"/>
  <c r="AD879" i="8"/>
  <c r="Y864" i="8" s="1"/>
  <c r="H879" i="8"/>
  <c r="C864" i="8" s="1"/>
  <c r="AN836" i="8"/>
  <c r="Y827" i="8" s="1"/>
  <c r="R836" i="8"/>
  <c r="C827" i="8" s="1"/>
  <c r="AD834" i="8"/>
  <c r="Y819" i="8" s="1"/>
  <c r="H834" i="8"/>
  <c r="C819" i="8" s="1"/>
  <c r="B826" i="8"/>
  <c r="AN788" i="8"/>
  <c r="Y780" i="8" s="1"/>
  <c r="R788" i="8"/>
  <c r="C780" i="8" s="1"/>
  <c r="AD786" i="8"/>
  <c r="Y771" i="8" s="1"/>
  <c r="H786" i="8"/>
  <c r="C771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3" i="6"/>
  <c r="Y1031" i="6" s="1"/>
  <c r="R1043" i="6"/>
  <c r="C1035" i="6" s="1"/>
  <c r="AD1037" i="6"/>
  <c r="Y1022" i="6" s="1"/>
  <c r="H1041" i="6"/>
  <c r="C1026" i="6" s="1"/>
  <c r="AN998" i="6"/>
  <c r="Y985" i="6" s="1"/>
  <c r="R998" i="6"/>
  <c r="C989" i="6" s="1"/>
  <c r="AD992" i="6"/>
  <c r="Y977" i="6" s="1"/>
  <c r="H996" i="6"/>
  <c r="C981" i="6" s="1"/>
  <c r="B988" i="6"/>
  <c r="AN950" i="6"/>
  <c r="Y938" i="6" s="1"/>
  <c r="R950" i="6"/>
  <c r="C942" i="6" s="1"/>
  <c r="AD944" i="6"/>
  <c r="Y929" i="6" s="1"/>
  <c r="H948" i="6"/>
  <c r="C933" i="6" s="1"/>
  <c r="AN905" i="6"/>
  <c r="Y892" i="6" s="1"/>
  <c r="R905" i="6"/>
  <c r="C896" i="6" s="1"/>
  <c r="AD899" i="6"/>
  <c r="Y884" i="6" s="1"/>
  <c r="H903" i="6"/>
  <c r="C888" i="6" s="1"/>
  <c r="B895" i="6"/>
  <c r="AN856" i="6"/>
  <c r="Y844" i="6" s="1"/>
  <c r="R856" i="6"/>
  <c r="C848" i="6" s="1"/>
  <c r="AD850" i="6"/>
  <c r="Y835" i="6" s="1"/>
  <c r="H854" i="6"/>
  <c r="C839" i="6" s="1"/>
  <c r="AN811" i="6"/>
  <c r="Y798" i="6" s="1"/>
  <c r="R811" i="6"/>
  <c r="C802" i="6" s="1"/>
  <c r="AD805" i="6"/>
  <c r="Y790" i="6" s="1"/>
  <c r="H809" i="6"/>
  <c r="C794" i="6" s="1"/>
  <c r="B801" i="6"/>
  <c r="AN763" i="6"/>
  <c r="Y751" i="6" s="1"/>
  <c r="R763" i="6"/>
  <c r="C755" i="6" s="1"/>
  <c r="AD757" i="6"/>
  <c r="Y742" i="6" s="1"/>
  <c r="H761" i="6"/>
  <c r="C746" i="6" s="1"/>
  <c r="AN718" i="6"/>
  <c r="Y705" i="6" s="1"/>
  <c r="R718" i="6"/>
  <c r="C709" i="6" s="1"/>
  <c r="AD712" i="6"/>
  <c r="Y697" i="6" s="1"/>
  <c r="H716" i="6"/>
  <c r="C701" i="6" s="1"/>
  <c r="B708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7" i="5"/>
  <c r="Y1029" i="5" s="1"/>
  <c r="R1037" i="5"/>
  <c r="C1029" i="5" s="1"/>
  <c r="AD1035" i="5"/>
  <c r="Y1020" i="5" s="1"/>
  <c r="H1035" i="5"/>
  <c r="C1020" i="5" s="1"/>
  <c r="AN992" i="5"/>
  <c r="Y983" i="5" s="1"/>
  <c r="R992" i="5"/>
  <c r="C983" i="5" s="1"/>
  <c r="AD990" i="5"/>
  <c r="Y975" i="5" s="1"/>
  <c r="H990" i="5"/>
  <c r="C975" i="5" s="1"/>
  <c r="B982" i="5"/>
  <c r="AN944" i="5"/>
  <c r="Y936" i="5" s="1"/>
  <c r="R944" i="5"/>
  <c r="C936" i="5" s="1"/>
  <c r="AD942" i="5"/>
  <c r="Y927" i="5" s="1"/>
  <c r="H942" i="5"/>
  <c r="C927" i="5" s="1"/>
  <c r="AN899" i="5"/>
  <c r="Y890" i="5" s="1"/>
  <c r="R899" i="5"/>
  <c r="C890" i="5" s="1"/>
  <c r="AD897" i="5"/>
  <c r="Y882" i="5" s="1"/>
  <c r="H897" i="5"/>
  <c r="C882" i="5" s="1"/>
  <c r="B889" i="5"/>
  <c r="AN850" i="5"/>
  <c r="Y842" i="5" s="1"/>
  <c r="R850" i="5"/>
  <c r="C842" i="5" s="1"/>
  <c r="AD848" i="5"/>
  <c r="Y833" i="5" s="1"/>
  <c r="H848" i="5"/>
  <c r="C833" i="5" s="1"/>
  <c r="AN805" i="5"/>
  <c r="Y796" i="5" s="1"/>
  <c r="R805" i="5"/>
  <c r="C796" i="5" s="1"/>
  <c r="AD803" i="5"/>
  <c r="Y788" i="5" s="1"/>
  <c r="H803" i="5"/>
  <c r="C788" i="5" s="1"/>
  <c r="B795" i="5"/>
  <c r="AN757" i="5"/>
  <c r="Y749" i="5" s="1"/>
  <c r="R757" i="5"/>
  <c r="C749" i="5" s="1"/>
  <c r="AD755" i="5"/>
  <c r="Y740" i="5" s="1"/>
  <c r="H755" i="5"/>
  <c r="C740" i="5" s="1"/>
  <c r="AN712" i="5"/>
  <c r="Y703" i="5" s="1"/>
  <c r="R712" i="5"/>
  <c r="C703" i="5" s="1"/>
  <c r="AD710" i="5"/>
  <c r="Y695" i="5" s="1"/>
  <c r="H710" i="5"/>
  <c r="C695" i="5" s="1"/>
  <c r="B702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1" i="4"/>
  <c r="Y1033" i="4" s="1"/>
  <c r="R1041" i="4"/>
  <c r="C1033" i="4" s="1"/>
  <c r="AD1039" i="4"/>
  <c r="Y1024" i="4" s="1"/>
  <c r="H1039" i="4"/>
  <c r="C1024" i="4" s="1"/>
  <c r="AN996" i="4"/>
  <c r="Y987" i="4" s="1"/>
  <c r="R996" i="4"/>
  <c r="C987" i="4" s="1"/>
  <c r="AD994" i="4"/>
  <c r="Y979" i="4" s="1"/>
  <c r="H994" i="4"/>
  <c r="C979" i="4" s="1"/>
  <c r="B986" i="4"/>
  <c r="AN948" i="4"/>
  <c r="Y940" i="4" s="1"/>
  <c r="R948" i="4"/>
  <c r="C940" i="4" s="1"/>
  <c r="AD946" i="4"/>
  <c r="Y931" i="4" s="1"/>
  <c r="H946" i="4"/>
  <c r="C931" i="4" s="1"/>
  <c r="AN903" i="4"/>
  <c r="Y894" i="4" s="1"/>
  <c r="R903" i="4"/>
  <c r="C894" i="4" s="1"/>
  <c r="AD901" i="4"/>
  <c r="Y886" i="4" s="1"/>
  <c r="H901" i="4"/>
  <c r="C886" i="4" s="1"/>
  <c r="B893" i="4"/>
  <c r="AN854" i="4"/>
  <c r="Y846" i="4" s="1"/>
  <c r="R854" i="4"/>
  <c r="C846" i="4" s="1"/>
  <c r="AD852" i="4"/>
  <c r="Y837" i="4" s="1"/>
  <c r="H852" i="4"/>
  <c r="C837" i="4" s="1"/>
  <c r="AN809" i="4"/>
  <c r="Y800" i="4" s="1"/>
  <c r="R809" i="4"/>
  <c r="C800" i="4" s="1"/>
  <c r="AD807" i="4"/>
  <c r="Y792" i="4" s="1"/>
  <c r="H807" i="4"/>
  <c r="C792" i="4" s="1"/>
  <c r="B799" i="4"/>
  <c r="AN761" i="4"/>
  <c r="Y753" i="4" s="1"/>
  <c r="R761" i="4"/>
  <c r="C753" i="4" s="1"/>
  <c r="AD759" i="4"/>
  <c r="Y744" i="4" s="1"/>
  <c r="H759" i="4"/>
  <c r="C744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3" i="2"/>
  <c r="Y1025" i="2" s="1"/>
  <c r="R1033" i="2"/>
  <c r="C1025" i="2" s="1"/>
  <c r="AD1031" i="2"/>
  <c r="Y1016" i="2" s="1"/>
  <c r="H1031" i="2"/>
  <c r="C1016" i="2" s="1"/>
  <c r="AN988" i="2"/>
  <c r="Y979" i="2" s="1"/>
  <c r="R988" i="2"/>
  <c r="C979" i="2" s="1"/>
  <c r="AD986" i="2"/>
  <c r="Y971" i="2" s="1"/>
  <c r="H986" i="2"/>
  <c r="C971" i="2" s="1"/>
  <c r="B978" i="2"/>
  <c r="AN940" i="2"/>
  <c r="Y932" i="2" s="1"/>
  <c r="R940" i="2"/>
  <c r="C932" i="2" s="1"/>
  <c r="AD938" i="2"/>
  <c r="Y923" i="2" s="1"/>
  <c r="H938" i="2"/>
  <c r="C923" i="2" s="1"/>
  <c r="AN895" i="2"/>
  <c r="Y886" i="2" s="1"/>
  <c r="R895" i="2"/>
  <c r="C886" i="2" s="1"/>
  <c r="AD893" i="2"/>
  <c r="Y878" i="2" s="1"/>
  <c r="H893" i="2"/>
  <c r="C878" i="2" s="1"/>
  <c r="B885" i="2"/>
  <c r="AN846" i="2"/>
  <c r="Y838" i="2" s="1"/>
  <c r="R846" i="2"/>
  <c r="C838" i="2" s="1"/>
  <c r="AD844" i="2"/>
  <c r="Y829" i="2" s="1"/>
  <c r="H844" i="2"/>
  <c r="C829" i="2" s="1"/>
  <c r="AN801" i="2"/>
  <c r="Y792" i="2" s="1"/>
  <c r="R801" i="2"/>
  <c r="C792" i="2" s="1"/>
  <c r="AD799" i="2"/>
  <c r="Y784" i="2" s="1"/>
  <c r="H799" i="2"/>
  <c r="C784" i="2" s="1"/>
  <c r="B791" i="2"/>
  <c r="AN753" i="2"/>
  <c r="Y745" i="2" s="1"/>
  <c r="R753" i="2"/>
  <c r="C745" i="2" s="1"/>
  <c r="AD751" i="2"/>
  <c r="Y736" i="2" s="1"/>
  <c r="H751" i="2"/>
  <c r="C736" i="2" s="1"/>
  <c r="AN708" i="2"/>
  <c r="Y699" i="2" s="1"/>
  <c r="R708" i="2"/>
  <c r="C699" i="2" s="1"/>
  <c r="AD706" i="2"/>
  <c r="Y691" i="2" s="1"/>
  <c r="H706" i="2"/>
  <c r="C691" i="2" s="1"/>
  <c r="B698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53" i="11" l="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C284" i="7" s="1"/>
  <c r="X287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C333" i="7"/>
  <c r="C352" i="7" s="1"/>
  <c r="C328" i="7" s="1"/>
  <c r="C329" i="7" s="1"/>
  <c r="B333" i="7" l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C313" i="2" l="1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X475" i="7" l="1"/>
  <c r="Y404" i="2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2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X523" i="2" l="1"/>
  <c r="C556" i="2"/>
  <c r="C559" i="2" s="1"/>
  <c r="B565" i="2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52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0" i="2"/>
  <c r="Y619" i="6"/>
  <c r="Y384" i="1"/>
  <c r="Y398" i="1" s="1"/>
  <c r="Y380" i="1" s="1"/>
  <c r="X384" i="1"/>
  <c r="Y376" i="1"/>
  <c r="Y379" i="1" s="1"/>
  <c r="B382" i="1"/>
  <c r="C702" i="5"/>
  <c r="C721" i="5" s="1"/>
  <c r="C698" i="5" s="1"/>
  <c r="Y653" i="5"/>
  <c r="C725" i="8"/>
  <c r="C728" i="8" s="1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59" i="5" l="1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52" i="8" s="1"/>
  <c r="Y729" i="8" s="1"/>
  <c r="Y725" i="8"/>
  <c r="Y728" i="8" s="1"/>
  <c r="C770" i="8"/>
  <c r="C773" i="8" s="1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7" i="5" l="1"/>
  <c r="C699" i="5" s="1"/>
  <c r="X702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C739" i="5"/>
  <c r="C742" i="5" s="1"/>
  <c r="Y730" i="8"/>
  <c r="C779" i="8" s="1"/>
  <c r="C798" i="8" s="1"/>
  <c r="C774" i="8" s="1"/>
  <c r="C775" i="8" s="1"/>
  <c r="C808" i="7"/>
  <c r="C827" i="7" s="1"/>
  <c r="C803" i="7" s="1"/>
  <c r="C804" i="7" s="1"/>
  <c r="X760" i="7"/>
  <c r="B808" i="7"/>
  <c r="Y858" i="11"/>
  <c r="Y694" i="5" l="1"/>
  <c r="Y697" i="5" s="1"/>
  <c r="B700" i="5"/>
  <c r="Y702" i="5"/>
  <c r="Y721" i="5" s="1"/>
  <c r="Y698" i="5" s="1"/>
  <c r="Y699" i="5" s="1"/>
  <c r="X700" i="5" s="1"/>
  <c r="C650" i="2"/>
  <c r="B659" i="6"/>
  <c r="Y652" i="6"/>
  <c r="X661" i="6"/>
  <c r="Y661" i="6"/>
  <c r="Y676" i="6" s="1"/>
  <c r="Y656" i="6" s="1"/>
  <c r="C421" i="1"/>
  <c r="X731" i="8"/>
  <c r="B779" i="8"/>
  <c r="Y779" i="8"/>
  <c r="Y798" i="8" s="1"/>
  <c r="Y774" i="8" s="1"/>
  <c r="B777" i="8"/>
  <c r="Y770" i="8"/>
  <c r="X779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B652" i="2" l="1"/>
  <c r="Y645" i="2"/>
  <c r="X654" i="2"/>
  <c r="Y654" i="2"/>
  <c r="Y670" i="2" s="1"/>
  <c r="Y649" i="2" s="1"/>
  <c r="Y655" i="6"/>
  <c r="Y657" i="6" s="1"/>
  <c r="C708" i="6" s="1"/>
  <c r="C727" i="6" s="1"/>
  <c r="C704" i="6" s="1"/>
  <c r="Y425" i="1"/>
  <c r="Y438" i="1" s="1"/>
  <c r="Y420" i="1" s="1"/>
  <c r="X425" i="1"/>
  <c r="Y419" i="1"/>
  <c r="B423" i="1"/>
  <c r="B748" i="5"/>
  <c r="C748" i="5"/>
  <c r="C767" i="5" s="1"/>
  <c r="C743" i="5" s="1"/>
  <c r="C744" i="5" s="1"/>
  <c r="Y748" i="5" s="1"/>
  <c r="Y767" i="5" s="1"/>
  <c r="Y743" i="5" s="1"/>
  <c r="C826" i="8"/>
  <c r="C845" i="8" s="1"/>
  <c r="C822" i="8" s="1"/>
  <c r="Y773" i="8"/>
  <c r="Y775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648" i="2" l="1"/>
  <c r="Y650" i="2" s="1"/>
  <c r="X658" i="6"/>
  <c r="C700" i="6"/>
  <c r="C703" i="6" s="1"/>
  <c r="C705" i="6" s="1"/>
  <c r="Y421" i="1"/>
  <c r="X422" i="1" s="1"/>
  <c r="Y739" i="5"/>
  <c r="Y742" i="5" s="1"/>
  <c r="Y744" i="5" s="1"/>
  <c r="B746" i="5"/>
  <c r="X748" i="5"/>
  <c r="Y903" i="11"/>
  <c r="C955" i="11" s="1"/>
  <c r="C974" i="11" s="1"/>
  <c r="C951" i="11" s="1"/>
  <c r="C818" i="8"/>
  <c r="C821" i="8" s="1"/>
  <c r="C823" i="8" s="1"/>
  <c r="X776" i="8"/>
  <c r="C847" i="7"/>
  <c r="C850" i="7" s="1"/>
  <c r="C852" i="7" s="1"/>
  <c r="X805" i="7"/>
  <c r="C698" i="2" l="1"/>
  <c r="C717" i="2" s="1"/>
  <c r="C694" i="2" s="1"/>
  <c r="C690" i="2"/>
  <c r="C693" i="2" s="1"/>
  <c r="X651" i="2"/>
  <c r="Y704" i="6"/>
  <c r="Y723" i="6" s="1"/>
  <c r="Y700" i="6" s="1"/>
  <c r="X704" i="6"/>
  <c r="C745" i="6"/>
  <c r="C748" i="6" s="1"/>
  <c r="B706" i="6"/>
  <c r="Y696" i="6"/>
  <c r="Y699" i="6" s="1"/>
  <c r="C462" i="1"/>
  <c r="C465" i="1" s="1"/>
  <c r="C470" i="1"/>
  <c r="C484" i="1" s="1"/>
  <c r="C466" i="1" s="1"/>
  <c r="C795" i="5"/>
  <c r="C814" i="5" s="1"/>
  <c r="C791" i="5" s="1"/>
  <c r="C947" i="11"/>
  <c r="C950" i="11" s="1"/>
  <c r="C952" i="11" s="1"/>
  <c r="X745" i="5"/>
  <c r="C787" i="5"/>
  <c r="C790" i="5" s="1"/>
  <c r="X904" i="11"/>
  <c r="Y826" i="8"/>
  <c r="Y845" i="8" s="1"/>
  <c r="Y822" i="8" s="1"/>
  <c r="Y818" i="8"/>
  <c r="Y821" i="8" s="1"/>
  <c r="C863" i="8"/>
  <c r="C866" i="8" s="1"/>
  <c r="X826" i="8"/>
  <c r="B824" i="8"/>
  <c r="Y855" i="7"/>
  <c r="Y874" i="7" s="1"/>
  <c r="Y851" i="7" s="1"/>
  <c r="Y847" i="7"/>
  <c r="Y850" i="7" s="1"/>
  <c r="C892" i="7"/>
  <c r="C895" i="7" s="1"/>
  <c r="X855" i="7"/>
  <c r="B853" i="7"/>
  <c r="C695" i="2" l="1"/>
  <c r="X698" i="2" s="1"/>
  <c r="Y701" i="6"/>
  <c r="C754" i="6" s="1"/>
  <c r="C773" i="6" s="1"/>
  <c r="C749" i="6" s="1"/>
  <c r="C750" i="6" s="1"/>
  <c r="C735" i="2"/>
  <c r="C738" i="2" s="1"/>
  <c r="Y690" i="2"/>
  <c r="Y693" i="2" s="1"/>
  <c r="B696" i="2"/>
  <c r="X702" i="6"/>
  <c r="C467" i="1"/>
  <c r="B468" i="1" s="1"/>
  <c r="C792" i="5"/>
  <c r="X795" i="5" s="1"/>
  <c r="Y823" i="8"/>
  <c r="X82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Y698" i="2" l="1"/>
  <c r="Y717" i="2" s="1"/>
  <c r="Y694" i="2" s="1"/>
  <c r="Y695" i="2" s="1"/>
  <c r="B744" i="2" s="1"/>
  <c r="B754" i="6"/>
  <c r="Y741" i="6"/>
  <c r="B752" i="6"/>
  <c r="Y750" i="6"/>
  <c r="Y769" i="6" s="1"/>
  <c r="Y745" i="6" s="1"/>
  <c r="X750" i="6"/>
  <c r="C801" i="6"/>
  <c r="C820" i="6" s="1"/>
  <c r="C797" i="6" s="1"/>
  <c r="Y744" i="6"/>
  <c r="Y746" i="6" s="1"/>
  <c r="X470" i="1"/>
  <c r="Y470" i="1"/>
  <c r="Y484" i="1" s="1"/>
  <c r="Y466" i="1" s="1"/>
  <c r="Y462" i="1"/>
  <c r="Y465" i="1" s="1"/>
  <c r="Y795" i="5"/>
  <c r="Y814" i="5" s="1"/>
  <c r="Y791" i="5" s="1"/>
  <c r="Y787" i="5"/>
  <c r="Y790" i="5" s="1"/>
  <c r="B793" i="5"/>
  <c r="C832" i="5"/>
  <c r="C835" i="5" s="1"/>
  <c r="C872" i="8"/>
  <c r="C891" i="8" s="1"/>
  <c r="C867" i="8" s="1"/>
  <c r="C868" i="8" s="1"/>
  <c r="B870" i="8" s="1"/>
  <c r="B872" i="8"/>
  <c r="X853" i="7"/>
  <c r="B901" i="7"/>
  <c r="Y901" i="7"/>
  <c r="Y920" i="7" s="1"/>
  <c r="Y896" i="7" s="1"/>
  <c r="B899" i="7"/>
  <c r="Y892" i="7"/>
  <c r="Y895" i="7" s="1"/>
  <c r="X901" i="7"/>
  <c r="Y952" i="11"/>
  <c r="C744" i="2" l="1"/>
  <c r="C763" i="2" s="1"/>
  <c r="C739" i="2" s="1"/>
  <c r="C740" i="2" s="1"/>
  <c r="Y744" i="2" s="1"/>
  <c r="Y763" i="2" s="1"/>
  <c r="Y739" i="2" s="1"/>
  <c r="X696" i="2"/>
  <c r="C793" i="6"/>
  <c r="C796" i="6" s="1"/>
  <c r="C798" i="6" s="1"/>
  <c r="X747" i="6"/>
  <c r="Y467" i="1"/>
  <c r="Y872" i="8"/>
  <c r="Y891" i="8" s="1"/>
  <c r="Y867" i="8" s="1"/>
  <c r="Y792" i="5"/>
  <c r="B841" i="5" s="1"/>
  <c r="Y863" i="8"/>
  <c r="Y866" i="8" s="1"/>
  <c r="X872" i="8"/>
  <c r="Y897" i="7"/>
  <c r="C941" i="7" s="1"/>
  <c r="C944" i="7" s="1"/>
  <c r="C1001" i="11"/>
  <c r="C1020" i="11" s="1"/>
  <c r="C996" i="11" s="1"/>
  <c r="C997" i="11" s="1"/>
  <c r="X953" i="11"/>
  <c r="B1001" i="11"/>
  <c r="Y735" i="2" l="1"/>
  <c r="C791" i="2" s="1"/>
  <c r="C810" i="2" s="1"/>
  <c r="C787" i="2" s="1"/>
  <c r="X744" i="2"/>
  <c r="B742" i="2"/>
  <c r="Y789" i="6"/>
  <c r="Y792" i="6" s="1"/>
  <c r="B799" i="6"/>
  <c r="Y797" i="6"/>
  <c r="Y816" i="6" s="1"/>
  <c r="Y793" i="6" s="1"/>
  <c r="C838" i="6"/>
  <c r="C841" i="6" s="1"/>
  <c r="X797" i="6"/>
  <c r="Y868" i="8"/>
  <c r="X86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3" i="5"/>
  <c r="C841" i="5"/>
  <c r="C860" i="5" s="1"/>
  <c r="C836" i="5" s="1"/>
  <c r="C837" i="5" s="1"/>
  <c r="Y841" i="5" s="1"/>
  <c r="Y860" i="5" s="1"/>
  <c r="Y836" i="5" s="1"/>
  <c r="X898" i="7"/>
  <c r="Y1001" i="11"/>
  <c r="Y1020" i="11" s="1"/>
  <c r="Y996" i="11" s="1"/>
  <c r="B999" i="11"/>
  <c r="Y992" i="11"/>
  <c r="X1001" i="11"/>
  <c r="Y738" i="2" l="1"/>
  <c r="Y740" i="2" s="1"/>
  <c r="C783" i="2" s="1"/>
  <c r="C786" i="2" s="1"/>
  <c r="C788" i="2" s="1"/>
  <c r="C912" i="8"/>
  <c r="C915" i="8" s="1"/>
  <c r="C920" i="8"/>
  <c r="C939" i="8" s="1"/>
  <c r="C916" i="8" s="1"/>
  <c r="C917" i="8" s="1"/>
  <c r="Y912" i="8" s="1"/>
  <c r="Y915" i="8" s="1"/>
  <c r="Y794" i="6"/>
  <c r="C505" i="1"/>
  <c r="X509" i="1" s="1"/>
  <c r="Y832" i="5"/>
  <c r="Y835" i="5" s="1"/>
  <c r="Y837" i="5" s="1"/>
  <c r="C889" i="5" s="1"/>
  <c r="C908" i="5" s="1"/>
  <c r="C885" i="5" s="1"/>
  <c r="X841" i="5"/>
  <c r="B839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X741" i="2" l="1"/>
  <c r="B789" i="2"/>
  <c r="X791" i="2"/>
  <c r="Y783" i="2"/>
  <c r="Y786" i="2" s="1"/>
  <c r="Y791" i="2"/>
  <c r="Y810" i="2" s="1"/>
  <c r="Y787" i="2" s="1"/>
  <c r="C828" i="2"/>
  <c r="C831" i="2" s="1"/>
  <c r="X795" i="6"/>
  <c r="B847" i="6"/>
  <c r="C847" i="6"/>
  <c r="C866" i="6" s="1"/>
  <c r="C842" i="6" s="1"/>
  <c r="C843" i="6" s="1"/>
  <c r="Y503" i="1"/>
  <c r="Y509" i="1"/>
  <c r="Y525" i="1" s="1"/>
  <c r="Y504" i="1" s="1"/>
  <c r="B507" i="1"/>
  <c r="X920" i="8"/>
  <c r="C957" i="8"/>
  <c r="C960" i="8" s="1"/>
  <c r="Y920" i="8"/>
  <c r="Y939" i="8" s="1"/>
  <c r="Y916" i="8" s="1"/>
  <c r="Y917" i="8" s="1"/>
  <c r="X918" i="8" s="1"/>
  <c r="B918" i="8"/>
  <c r="C881" i="5"/>
  <c r="C884" i="5" s="1"/>
  <c r="C886" i="5" s="1"/>
  <c r="X889" i="5" s="1"/>
  <c r="X838" i="5"/>
  <c r="C995" i="7"/>
  <c r="C1014" i="7" s="1"/>
  <c r="C990" i="7" s="1"/>
  <c r="C991" i="7" s="1"/>
  <c r="X947" i="7"/>
  <c r="B995" i="7"/>
  <c r="C1040" i="11"/>
  <c r="C1043" i="11" s="1"/>
  <c r="C1045" i="11" s="1"/>
  <c r="X998" i="11"/>
  <c r="Y788" i="2" l="1"/>
  <c r="X789" i="2" s="1"/>
  <c r="B845" i="6"/>
  <c r="Y834" i="6"/>
  <c r="Y837" i="6" s="1"/>
  <c r="Y843" i="6"/>
  <c r="Y862" i="6" s="1"/>
  <c r="Y838" i="6" s="1"/>
  <c r="X843" i="6"/>
  <c r="Y505" i="1"/>
  <c r="C559" i="1" s="1"/>
  <c r="C571" i="1" s="1"/>
  <c r="C555" i="1" s="1"/>
  <c r="C966" i="8"/>
  <c r="C985" i="8" s="1"/>
  <c r="C961" i="8" s="1"/>
  <c r="C962" i="8" s="1"/>
  <c r="B964" i="8" s="1"/>
  <c r="C926" i="5"/>
  <c r="C929" i="5" s="1"/>
  <c r="Y881" i="5"/>
  <c r="Y884" i="5" s="1"/>
  <c r="B966" i="8"/>
  <c r="Y889" i="5"/>
  <c r="Y908" i="5" s="1"/>
  <c r="Y885" i="5" s="1"/>
  <c r="B887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7" i="2" l="1"/>
  <c r="C856" i="2" s="1"/>
  <c r="C832" i="2" s="1"/>
  <c r="C833" i="2" s="1"/>
  <c r="X837" i="2" s="1"/>
  <c r="B837" i="2"/>
  <c r="Y839" i="6"/>
  <c r="Y886" i="5"/>
  <c r="C935" i="5" s="1"/>
  <c r="C954" i="5" s="1"/>
  <c r="C930" i="5" s="1"/>
  <c r="C931" i="5" s="1"/>
  <c r="Y935" i="5" s="1"/>
  <c r="Y954" i="5" s="1"/>
  <c r="Y930" i="5" s="1"/>
  <c r="Y957" i="8"/>
  <c r="C1013" i="8" s="1"/>
  <c r="C1032" i="8" s="1"/>
  <c r="C1009" i="8" s="1"/>
  <c r="X966" i="8"/>
  <c r="Y966" i="8"/>
  <c r="Y985" i="8" s="1"/>
  <c r="Y961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8" i="2" l="1"/>
  <c r="Y831" i="2" s="1"/>
  <c r="Y837" i="2"/>
  <c r="Y856" i="2" s="1"/>
  <c r="Y832" i="2" s="1"/>
  <c r="B835" i="2"/>
  <c r="X887" i="5"/>
  <c r="X840" i="6"/>
  <c r="C887" i="6"/>
  <c r="C890" i="6" s="1"/>
  <c r="C895" i="6"/>
  <c r="C914" i="6" s="1"/>
  <c r="C891" i="6" s="1"/>
  <c r="B935" i="5"/>
  <c r="Y960" i="8"/>
  <c r="Y962" i="8" s="1"/>
  <c r="Y926" i="5"/>
  <c r="C982" i="5" s="1"/>
  <c r="C1001" i="5" s="1"/>
  <c r="C978" i="5" s="1"/>
  <c r="X935" i="5"/>
  <c r="B933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3" i="2" l="1"/>
  <c r="C885" i="2" s="1"/>
  <c r="C904" i="2" s="1"/>
  <c r="C881" i="2" s="1"/>
  <c r="X963" i="8"/>
  <c r="C1005" i="8"/>
  <c r="C1008" i="8" s="1"/>
  <c r="C1010" i="8" s="1"/>
  <c r="Y1013" i="8" s="1"/>
  <c r="Y1032" i="8" s="1"/>
  <c r="Y1009" i="8" s="1"/>
  <c r="C892" i="6"/>
  <c r="Y929" i="5"/>
  <c r="Y931" i="5" s="1"/>
  <c r="C974" i="5" s="1"/>
  <c r="C977" i="5" s="1"/>
  <c r="C979" i="5" s="1"/>
  <c r="Y974" i="5" s="1"/>
  <c r="Y977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34" i="2" l="1"/>
  <c r="C877" i="2"/>
  <c r="C880" i="2" s="1"/>
  <c r="C882" i="2" s="1"/>
  <c r="Y877" i="2" s="1"/>
  <c r="Y880" i="2" s="1"/>
  <c r="B1011" i="8"/>
  <c r="X1013" i="8"/>
  <c r="Y1005" i="8"/>
  <c r="Y1008" i="8" s="1"/>
  <c r="Y1010" i="8" s="1"/>
  <c r="X1011" i="8" s="1"/>
  <c r="C1050" i="8"/>
  <c r="C1053" i="8" s="1"/>
  <c r="C595" i="1"/>
  <c r="C612" i="1" s="1"/>
  <c r="C590" i="1" s="1"/>
  <c r="C586" i="1"/>
  <c r="C589" i="1" s="1"/>
  <c r="B893" i="6"/>
  <c r="X891" i="6"/>
  <c r="Y891" i="6"/>
  <c r="Y910" i="6" s="1"/>
  <c r="Y887" i="6" s="1"/>
  <c r="C932" i="6"/>
  <c r="C935" i="6" s="1"/>
  <c r="Y883" i="6"/>
  <c r="Y886" i="6" s="1"/>
  <c r="X932" i="5"/>
  <c r="B980" i="5"/>
  <c r="C1019" i="5"/>
  <c r="C1022" i="5" s="1"/>
  <c r="Y982" i="5"/>
  <c r="Y1001" i="5" s="1"/>
  <c r="Y978" i="5" s="1"/>
  <c r="Y979" i="5" s="1"/>
  <c r="X982" i="5"/>
  <c r="B595" i="1"/>
  <c r="X557" i="1"/>
  <c r="Y1090" i="11"/>
  <c r="X1091" i="11" s="1"/>
  <c r="Y1039" i="7"/>
  <c r="C922" i="2" l="1"/>
  <c r="C925" i="2" s="1"/>
  <c r="Y885" i="2"/>
  <c r="Y904" i="2" s="1"/>
  <c r="Y881" i="2" s="1"/>
  <c r="Y882" i="2" s="1"/>
  <c r="X883" i="2" s="1"/>
  <c r="B883" i="2"/>
  <c r="X885" i="2"/>
  <c r="B1059" i="8"/>
  <c r="C1059" i="8"/>
  <c r="C1078" i="8" s="1"/>
  <c r="C1054" i="8" s="1"/>
  <c r="C1055" i="8" s="1"/>
  <c r="B1057" i="8" s="1"/>
  <c r="C591" i="1"/>
  <c r="X595" i="1" s="1"/>
  <c r="Y888" i="6"/>
  <c r="X889" i="6" s="1"/>
  <c r="C1028" i="5"/>
  <c r="C1047" i="5" s="1"/>
  <c r="C1023" i="5" s="1"/>
  <c r="C1024" i="5" s="1"/>
  <c r="X980" i="5"/>
  <c r="B1028" i="5"/>
  <c r="C1088" i="7"/>
  <c r="C1107" i="7" s="1"/>
  <c r="C1083" i="7" s="1"/>
  <c r="C1084" i="7" s="1"/>
  <c r="X1040" i="7"/>
  <c r="B1088" i="7"/>
  <c r="C931" i="2" l="1"/>
  <c r="C950" i="2" s="1"/>
  <c r="C926" i="2" s="1"/>
  <c r="C927" i="2" s="1"/>
  <c r="Y931" i="2" s="1"/>
  <c r="Y950" i="2" s="1"/>
  <c r="Y926" i="2" s="1"/>
  <c r="B931" i="2"/>
  <c r="X1059" i="8"/>
  <c r="Y1059" i="8"/>
  <c r="Y1078" i="8" s="1"/>
  <c r="Y1054" i="8" s="1"/>
  <c r="Y1050" i="8"/>
  <c r="Y1053" i="8" s="1"/>
  <c r="B593" i="1"/>
  <c r="Y595" i="1"/>
  <c r="Y612" i="1" s="1"/>
  <c r="Y590" i="1" s="1"/>
  <c r="B941" i="6"/>
  <c r="C941" i="6"/>
  <c r="C960" i="6" s="1"/>
  <c r="C936" i="6" s="1"/>
  <c r="C937" i="6" s="1"/>
  <c r="X937" i="6" s="1"/>
  <c r="Y1028" i="5"/>
  <c r="Y1047" i="5" s="1"/>
  <c r="Y1023" i="5" s="1"/>
  <c r="Y1019" i="5"/>
  <c r="Y1022" i="5" s="1"/>
  <c r="B1026" i="5"/>
  <c r="X1028" i="5"/>
  <c r="Y1088" i="7"/>
  <c r="Y1107" i="7" s="1"/>
  <c r="Y1083" i="7" s="1"/>
  <c r="B1086" i="7"/>
  <c r="Y1079" i="7"/>
  <c r="Y1082" i="7" s="1"/>
  <c r="X1088" i="7"/>
  <c r="Y922" i="2" l="1"/>
  <c r="C978" i="2" s="1"/>
  <c r="C997" i="2" s="1"/>
  <c r="C974" i="2" s="1"/>
  <c r="B929" i="2"/>
  <c r="X931" i="2"/>
  <c r="Y1055" i="8"/>
  <c r="X1056" i="8" s="1"/>
  <c r="Y589" i="1"/>
  <c r="Y591" i="1" s="1"/>
  <c r="C640" i="1" s="1"/>
  <c r="C654" i="1" s="1"/>
  <c r="C636" i="1" s="1"/>
  <c r="B939" i="6"/>
  <c r="Y937" i="6"/>
  <c r="Y956" i="6" s="1"/>
  <c r="Y932" i="6" s="1"/>
  <c r="Y928" i="6"/>
  <c r="Y931" i="6" s="1"/>
  <c r="Y1024" i="5"/>
  <c r="X1025" i="5" s="1"/>
  <c r="Y1084" i="7"/>
  <c r="X1085" i="7" s="1"/>
  <c r="Y925" i="2" l="1"/>
  <c r="Y927" i="2" s="1"/>
  <c r="X928" i="2" s="1"/>
  <c r="C632" i="1"/>
  <c r="C635" i="1" s="1"/>
  <c r="C637" i="1" s="1"/>
  <c r="X592" i="1"/>
  <c r="Y933" i="6"/>
  <c r="X934" i="6" s="1"/>
  <c r="C988" i="6"/>
  <c r="C1007" i="6" s="1"/>
  <c r="C984" i="6" s="1"/>
  <c r="C970" i="2" l="1"/>
  <c r="C973" i="2" s="1"/>
  <c r="C975" i="2" s="1"/>
  <c r="Y978" i="2" s="1"/>
  <c r="Y997" i="2" s="1"/>
  <c r="Y974" i="2" s="1"/>
  <c r="B976" i="2"/>
  <c r="X978" i="2"/>
  <c r="Y640" i="1"/>
  <c r="Y654" i="1" s="1"/>
  <c r="Y636" i="1" s="1"/>
  <c r="X640" i="1"/>
  <c r="Y632" i="1"/>
  <c r="Y635" i="1" s="1"/>
  <c r="B638" i="1"/>
  <c r="C980" i="6"/>
  <c r="C983" i="6" s="1"/>
  <c r="C985" i="6" s="1"/>
  <c r="C1025" i="6" s="1"/>
  <c r="C1028" i="6" s="1"/>
  <c r="Y970" i="2" l="1"/>
  <c r="Y973" i="2" s="1"/>
  <c r="Y975" i="2" s="1"/>
  <c r="X976" i="2" s="1"/>
  <c r="C1015" i="2"/>
  <c r="C1018" i="2" s="1"/>
  <c r="Y637" i="1"/>
  <c r="Y976" i="6"/>
  <c r="Y979" i="6" s="1"/>
  <c r="B986" i="6"/>
  <c r="Y984" i="6"/>
  <c r="Y1003" i="6" s="1"/>
  <c r="Y980" i="6" s="1"/>
  <c r="X984" i="6"/>
  <c r="C1024" i="2" l="1"/>
  <c r="C1043" i="2" s="1"/>
  <c r="C1019" i="2" s="1"/>
  <c r="C1020" i="2" s="1"/>
  <c r="Y1024" i="2" s="1"/>
  <c r="Y1043" i="2" s="1"/>
  <c r="Y1019" i="2" s="1"/>
  <c r="B1024" i="2"/>
  <c r="B681" i="1"/>
  <c r="C672" i="1"/>
  <c r="C675" i="1" s="1"/>
  <c r="X638" i="1"/>
  <c r="C681" i="1"/>
  <c r="C700" i="1" s="1"/>
  <c r="C676" i="1" s="1"/>
  <c r="Y981" i="6"/>
  <c r="X982" i="6" s="1"/>
  <c r="Y1015" i="2" l="1"/>
  <c r="Y1018" i="2" s="1"/>
  <c r="Y1020" i="2" s="1"/>
  <c r="X1021" i="2" s="1"/>
  <c r="B1022" i="2"/>
  <c r="X1024" i="2"/>
  <c r="C677" i="1"/>
  <c r="C1034" i="6"/>
  <c r="C1053" i="6" s="1"/>
  <c r="C1029" i="6" s="1"/>
  <c r="C1030" i="6" s="1"/>
  <c r="B1032" i="6" s="1"/>
  <c r="B1034" i="6"/>
  <c r="Y681" i="1" l="1"/>
  <c r="Y675" i="1"/>
  <c r="Y700" i="1"/>
  <c r="Y676" i="1" s="1"/>
  <c r="B679" i="1"/>
  <c r="X681" i="1"/>
  <c r="Y1021" i="6"/>
  <c r="Y1024" i="6" s="1"/>
  <c r="X1030" i="6"/>
  <c r="Y1030" i="6"/>
  <c r="Y1049" i="6" s="1"/>
  <c r="Y1025" i="6" s="1"/>
  <c r="Y677" i="1" l="1"/>
  <c r="Y1026" i="6"/>
  <c r="X1027" i="6" s="1"/>
  <c r="C720" i="1" l="1"/>
  <c r="C728" i="1"/>
  <c r="C747" i="1" s="1"/>
  <c r="C724" i="1" s="1"/>
  <c r="C723" i="1"/>
  <c r="X678" i="1"/>
  <c r="C725" i="1" l="1"/>
  <c r="Y728" i="1"/>
  <c r="Y747" i="1" s="1"/>
  <c r="Y724" i="1" s="1"/>
  <c r="Y720" i="1"/>
  <c r="Y723" i="1" s="1"/>
  <c r="X728" i="1"/>
  <c r="C765" i="1"/>
  <c r="C768" i="1" s="1"/>
  <c r="B726" i="1"/>
  <c r="Y725" i="1" l="1"/>
  <c r="C774" i="1" s="1"/>
  <c r="C793" i="1" s="1"/>
  <c r="C769" i="1" s="1"/>
  <c r="C770" i="1" s="1"/>
  <c r="B774" i="1"/>
  <c r="X726" i="1"/>
  <c r="Y765" i="1" l="1"/>
  <c r="Y768" i="1" s="1"/>
  <c r="X774" i="1"/>
  <c r="Y774" i="1"/>
  <c r="Y793" i="1" s="1"/>
  <c r="Y769" i="1" s="1"/>
  <c r="B772" i="1"/>
  <c r="Y770" i="1" l="1"/>
  <c r="C813" i="1" s="1"/>
  <c r="C816" i="1" s="1"/>
  <c r="C821" i="1"/>
  <c r="C840" i="1" s="1"/>
  <c r="C817" i="1" s="1"/>
  <c r="C818" i="1" s="1"/>
  <c r="X771" i="1"/>
  <c r="Y821" i="1" l="1"/>
  <c r="Y840" i="1" s="1"/>
  <c r="Y817" i="1" s="1"/>
  <c r="Y813" i="1"/>
  <c r="Y816" i="1" s="1"/>
  <c r="C858" i="1"/>
  <c r="C861" i="1" s="1"/>
  <c r="X821" i="1"/>
  <c r="B819" i="1"/>
  <c r="Y818" i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X915" i="1"/>
  <c r="Y912" i="1" l="1"/>
  <c r="B961" i="1" s="1"/>
  <c r="X913" i="1" l="1"/>
  <c r="C961" i="1"/>
  <c r="C980" i="1" s="1"/>
  <c r="C956" i="1" s="1"/>
  <c r="C957" i="1" s="1"/>
  <c r="B959" i="1" s="1"/>
  <c r="Y961" i="1" l="1"/>
  <c r="Y980" i="1" s="1"/>
  <c r="Y956" i="1" s="1"/>
  <c r="X961" i="1"/>
  <c r="Y952" i="1"/>
  <c r="Y955" i="1" s="1"/>
  <c r="C242" i="3"/>
  <c r="C244" i="3" s="1"/>
  <c r="Y239" i="3" s="1"/>
  <c r="Y957" i="1" l="1"/>
  <c r="C1000" i="1" s="1"/>
  <c r="C1003" i="1" s="1"/>
  <c r="C1008" i="1"/>
  <c r="C1027" i="1" s="1"/>
  <c r="C1004" i="1" s="1"/>
  <c r="X958" i="1"/>
  <c r="B246" i="3"/>
  <c r="Y248" i="3"/>
  <c r="Y267" i="3" s="1"/>
  <c r="Y243" i="3" s="1"/>
  <c r="X248" i="3"/>
  <c r="Y242" i="3"/>
  <c r="C1005" i="1" l="1"/>
  <c r="B1006" i="1" s="1"/>
  <c r="Y244" i="3"/>
  <c r="C294" i="3" s="1"/>
  <c r="C313" i="3" s="1"/>
  <c r="C290" i="3" s="1"/>
  <c r="Y1000" i="1" l="1"/>
  <c r="Y1003" i="1" s="1"/>
  <c r="Y1008" i="1"/>
  <c r="Y1027" i="1" s="1"/>
  <c r="Y1004" i="1" s="1"/>
  <c r="C1045" i="1"/>
  <c r="C1048" i="1" s="1"/>
  <c r="X1008" i="1"/>
  <c r="Y1005" i="1"/>
  <c r="X1006" i="1" s="1"/>
  <c r="C286" i="3"/>
  <c r="C289" i="3" s="1"/>
  <c r="C291" i="3" s="1"/>
  <c r="X294" i="3" s="1"/>
  <c r="X245" i="3"/>
  <c r="B1054" i="1" l="1"/>
  <c r="C1054" i="1"/>
  <c r="C1073" i="1" s="1"/>
  <c r="C1049" i="1" s="1"/>
  <c r="C1050" i="1" s="1"/>
  <c r="B1052" i="1" s="1"/>
  <c r="B292" i="3"/>
  <c r="Y294" i="3"/>
  <c r="Y313" i="3" s="1"/>
  <c r="Y290" i="3" s="1"/>
  <c r="Y286" i="3"/>
  <c r="Y289" i="3" s="1"/>
  <c r="Y1054" i="1" l="1"/>
  <c r="Y1073" i="1" s="1"/>
  <c r="Y1049" i="1" s="1"/>
  <c r="X1054" i="1"/>
  <c r="Y1045" i="1"/>
  <c r="Y1048" i="1" s="1"/>
  <c r="Y1050" i="1" s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51" i="3" s="1"/>
  <c r="C728" i="3" s="1"/>
  <c r="X682" i="3"/>
  <c r="C724" i="3"/>
  <c r="C727" i="3" s="1"/>
  <c r="C729" i="3" s="1"/>
  <c r="B730" i="3" s="1"/>
  <c r="Y724" i="3" l="1"/>
  <c r="Y727" i="3" s="1"/>
  <c r="X732" i="3"/>
  <c r="Y732" i="3"/>
  <c r="Y751" i="3" s="1"/>
  <c r="Y728" i="3" s="1"/>
  <c r="Y729" i="3" s="1"/>
  <c r="B778" i="3" s="1"/>
  <c r="C769" i="3"/>
  <c r="C772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5" i="4" s="1"/>
  <c r="C702" i="4" s="1"/>
  <c r="X662" i="4" l="1"/>
  <c r="C698" i="4"/>
  <c r="C701" i="4" s="1"/>
  <c r="C703" i="4" s="1"/>
  <c r="Y706" i="4" l="1"/>
  <c r="Y725" i="4" s="1"/>
  <c r="Y702" i="4" s="1"/>
  <c r="X706" i="4"/>
  <c r="B704" i="4"/>
  <c r="C743" i="4"/>
  <c r="C746" i="4" s="1"/>
  <c r="Y698" i="4"/>
  <c r="Y701" i="4" s="1"/>
  <c r="Y703" i="4" l="1"/>
  <c r="X704" i="4" s="1"/>
  <c r="B752" i="4" l="1"/>
  <c r="C752" i="4"/>
  <c r="C771" i="4" s="1"/>
  <c r="C747" i="4" s="1"/>
  <c r="C748" i="4" s="1"/>
  <c r="X752" i="4" s="1"/>
  <c r="Y743" i="4" l="1"/>
  <c r="Y746" i="4" s="1"/>
  <c r="Y752" i="4"/>
  <c r="Y771" i="4" s="1"/>
  <c r="Y747" i="4" s="1"/>
  <c r="B750" i="4"/>
  <c r="C799" i="4" l="1"/>
  <c r="C818" i="4" s="1"/>
  <c r="C795" i="4" s="1"/>
  <c r="Y748" i="4"/>
  <c r="X749" i="4" s="1"/>
  <c r="C791" i="4" l="1"/>
  <c r="C794" i="4" s="1"/>
  <c r="C796" i="4" s="1"/>
  <c r="B797" i="4" s="1"/>
  <c r="X799" i="4" l="1"/>
  <c r="Y799" i="4"/>
  <c r="Y818" i="4" s="1"/>
  <c r="Y795" i="4" s="1"/>
  <c r="Y791" i="4"/>
  <c r="Y794" i="4" s="1"/>
  <c r="Y796" i="4" s="1"/>
  <c r="C836" i="4"/>
  <c r="C839" i="4" s="1"/>
  <c r="B845" i="4" l="1"/>
  <c r="X797" i="4"/>
  <c r="C845" i="4"/>
  <c r="C864" i="4" s="1"/>
  <c r="C840" i="4" s="1"/>
  <c r="C841" i="4" s="1"/>
  <c r="B843" i="4" l="1"/>
  <c r="Y845" i="4"/>
  <c r="Y864" i="4" s="1"/>
  <c r="Y840" i="4" s="1"/>
  <c r="X845" i="4"/>
  <c r="Y836" i="4"/>
  <c r="Y839" i="4" s="1"/>
  <c r="Y841" i="4" l="1"/>
  <c r="X842" i="4" s="1"/>
  <c r="C893" i="4" l="1"/>
  <c r="C912" i="4" s="1"/>
  <c r="C889" i="4" s="1"/>
  <c r="C885" i="4"/>
  <c r="C888" i="4" s="1"/>
  <c r="C890" i="4" l="1"/>
  <c r="B891" i="4" s="1"/>
  <c r="X893" i="4"/>
  <c r="Y893" i="4" l="1"/>
  <c r="Y912" i="4" s="1"/>
  <c r="Y889" i="4" s="1"/>
  <c r="C930" i="4"/>
  <c r="C933" i="4" s="1"/>
  <c r="Y885" i="4"/>
  <c r="Y888" i="4" s="1"/>
  <c r="Y890" i="4" s="1"/>
  <c r="X891" i="4" s="1"/>
  <c r="C939" i="4" l="1"/>
  <c r="C958" i="4" s="1"/>
  <c r="C934" i="4" s="1"/>
  <c r="C935" i="4" s="1"/>
  <c r="X939" i="4" s="1"/>
  <c r="B939" i="4"/>
  <c r="Y930" i="4" l="1"/>
  <c r="C986" i="4" s="1"/>
  <c r="C1005" i="4" s="1"/>
  <c r="C982" i="4" s="1"/>
  <c r="Y939" i="4"/>
  <c r="Y958" i="4" s="1"/>
  <c r="Y934" i="4" s="1"/>
  <c r="B937" i="4"/>
  <c r="Y933" i="4" l="1"/>
  <c r="Y935" i="4" s="1"/>
  <c r="C978" i="4" s="1"/>
  <c r="C981" i="4" s="1"/>
  <c r="C983" i="4" s="1"/>
  <c r="X936" i="4" l="1"/>
  <c r="C1023" i="4"/>
  <c r="C1026" i="4" s="1"/>
  <c r="B984" i="4"/>
  <c r="Y978" i="4"/>
  <c r="Y981" i="4" s="1"/>
  <c r="Y986" i="4"/>
  <c r="Y1005" i="4" s="1"/>
  <c r="Y982" i="4" s="1"/>
  <c r="X986" i="4"/>
  <c r="Y983" i="4" l="1"/>
  <c r="X984" i="4" l="1"/>
  <c r="B1032" i="4"/>
  <c r="C1032" i="4"/>
  <c r="C1051" i="4" s="1"/>
  <c r="C1027" i="4" s="1"/>
  <c r="C1028" i="4" s="1"/>
  <c r="Y1023" i="4" l="1"/>
  <c r="Y1026" i="4" s="1"/>
  <c r="X1032" i="4"/>
  <c r="B1030" i="4"/>
  <c r="Y1032" i="4"/>
  <c r="Y1051" i="4" s="1"/>
  <c r="Y1027" i="4" s="1"/>
  <c r="Y1028" i="4" l="1"/>
  <c r="X1029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C679" i="9"/>
  <c r="C682" i="9" s="1"/>
  <c r="B645" i="9"/>
  <c r="Y647" i="9"/>
  <c r="Y661" i="9" s="1"/>
  <c r="Y643" i="9" s="1"/>
  <c r="Y644" i="9" l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Y870" i="9" s="1"/>
  <c r="X874" i="9"/>
  <c r="C922" i="9" l="1"/>
  <c r="C941" i="9" s="1"/>
  <c r="C918" i="9" s="1"/>
  <c r="X871" i="9"/>
  <c r="C914" i="9"/>
  <c r="C917" i="9" s="1"/>
  <c r="C919" i="9" s="1"/>
  <c r="B920" i="9" l="1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/>
  <c r="C1010" i="9" s="1"/>
  <c r="C1012" i="9" s="1"/>
  <c r="C1052" i="9" l="1"/>
  <c r="C1055" i="9" s="1"/>
  <c r="X1015" i="9"/>
  <c r="B1013" i="9"/>
  <c r="Y1015" i="9"/>
  <c r="Y1034" i="9" s="1"/>
  <c r="Y1011" i="9" s="1"/>
  <c r="Y1007" i="9"/>
  <c r="Y1010" i="9" s="1"/>
  <c r="Y1012" i="9" l="1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<sst xmlns="http://schemas.openxmlformats.org/spreadsheetml/2006/main" count="27397" uniqueCount="1306">
  <si>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</si>
  <si>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</si>
  <si>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</si>
  <si>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</si>
  <si>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</si>
  <si>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</si>
  <si>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</si>
  <si>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</si>
  <si>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</si>
  <si>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</si>
  <si>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</si>
  <si>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</si>
  <si>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</si>
  <si>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</si>
  <si>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</si>
  <si>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</si>
  <si>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</si>
  <si>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</si>
  <si>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</si>
  <si>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</si>
  <si>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</si>
  <si>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</si>
  <si>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</si>
  <si>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</si>
  <si>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</si>
  <si>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</si>
  <si>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</si>
  <si>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</si>
  <si>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</si>
  <si>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</si>
  <si>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</si>
  <si>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</si>
  <si>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</si>
  <si>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</si>
  <si>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</si>
  <si>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</si>
  <si>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</si>
  <si>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</si>
  <si>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</si>
  <si>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</si>
  <si>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</si>
  <si>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</si>
  <si>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</si>
  <si>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</si>
  <si>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</si>
  <si>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</si>
  <si>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</si>
  <si>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</si>
  <si>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</si>
  <si>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</si>
  <si>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</si>
  <si>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</si>
  <si>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</si>
  <si>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</si>
  <si>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</si>
  <si>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</si>
  <si>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</si>
  <si>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</si>
  <si>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</si>
  <si>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</si>
  <si>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</si>
  <si>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</si>
  <si>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</si>
  <si>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</si>
  <si>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</si>
  <si>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</si>
  <si>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</si>
  <si>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</si>
  <si>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</si>
  <si>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</si>
  <si>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</si>
  <si>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</si>
  <si>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</si>
  <si>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</si>
  <si>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</si>
  <si>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</si>
  <si>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</si>
  <si>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</si>
  <si>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</si>
  <si>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</si>
  <si>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</si>
  <si>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</si>
  <si>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</si>
  <si>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</si>
  <si>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</si>
  <si>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</si>
  <si>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</si>
  <si>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</si>
  <si>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</si>
  <si>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</si>
  <si>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</si>
  <si>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</si>
  <si>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</si>
  <si>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</si>
  <si>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</si>
  <si>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</si>
  <si>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</si>
  <si>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</si>
  <si>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</si>
  <si>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</si>
  <si>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</si>
  <si>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</si>
  <si>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</si>
  <si>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</si>
  <si>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</si>
  <si>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</si>
  <si>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</si>
  <si>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</si>
  <si>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</si>
  <si>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</si>
  <si>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</si>
  <si>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</si>
  <si>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</si>
  <si>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</si>
  <si>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</si>
  <si>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</si>
  <si>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</si>
  <si>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</si>
  <si>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</si>
  <si>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</si>
  <si>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</si>
  <si>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</si>
  <si>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</si>
  <si>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</si>
  <si>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</si>
  <si>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</si>
  <si>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</si>
  <si>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</si>
  <si>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</si>
  <si>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</si>
  <si>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</si>
  <si>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</si>
  <si>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</si>
  <si>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</si>
  <si>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</si>
  <si>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</si>
  <si>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</si>
  <si>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</si>
  <si>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</si>
  <si>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</si>
  <si>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</si>
  <si>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</si>
  <si>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</si>
  <si>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</si>
  <si>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</si>
  <si>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</si>
  <si>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</si>
  <si>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</si>
  <si>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</si>
  <si>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</si>
  <si>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</si>
  <si>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</si>
  <si>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</si>
  <si>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</si>
  <si>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</si>
  <si>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</si>
  <si>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</si>
  <si>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</si>
  <si>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</si>
  <si>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</si>
  <si>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</si>
  <si>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</si>
  <si>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</si>
  <si>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</si>
  <si>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</si>
  <si>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</si>
  <si>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</si>
  <si>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</si>
  <si>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</si>
  <si>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</si>
  <si>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</si>
  <si>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</si>
  <si>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</si>
  <si>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</si>
  <si>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</si>
  <si>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</si>
  <si>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</si>
  <si>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</si>
  <si>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</si>
  <si>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</si>
  <si>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</si>
  <si>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</si>
  <si>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</si>
  <si>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</si>
  <si>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</si>
  <si>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</si>
  <si>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</si>
  <si>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</si>
  <si>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</si>
  <si>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</si>
  <si>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</si>
  <si>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</si>
  <si>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</si>
  <si>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</si>
  <si>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</si>
  <si>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</si>
  <si>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</si>
  <si>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</si>
  <si>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</si>
  <si>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</si>
  <si>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</si>
  <si>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</si>
  <si>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</si>
  <si>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</si>
  <si>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</si>
  <si>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</si>
  <si>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</si>
  <si>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</si>
  <si>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</si>
  <si>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</si>
  <si>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</si>
  <si>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</si>
  <si>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</si>
  <si>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</si>
  <si>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</si>
  <si>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</si>
  <si>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</si>
  <si>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</si>
  <si>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</si>
  <si>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</si>
  <si>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</si>
  <si>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</si>
  <si>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</si>
  <si>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</si>
  <si>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</si>
  <si>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</si>
  <si>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</si>
  <si>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</si>
  <si>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</si>
  <si>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</si>
  <si>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</si>
  <si>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</si>
  <si>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</si>
  <si>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</si>
  <si>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</si>
  <si>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</si>
  <si>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</si>
  <si>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</si>
  <si>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</si>
  <si>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</si>
  <si>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</si>
  <si>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</si>
  <si>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</si>
  <si>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</si>
  <si>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</si>
  <si>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</si>
  <si>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</si>
  <si>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</si>
  <si>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</si>
  <si>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</si>
  <si>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</si>
  <si>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</si>
  <si>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</si>
  <si>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</si>
  <si>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</si>
  <si>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</si>
  <si>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</si>
  <si>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</si>
  <si>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</si>
  <si>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</si>
  <si>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</si>
  <si>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</si>
  <si>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</si>
  <si>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</si>
  <si>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</si>
  <si>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</si>
  <si>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</si>
  <si>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</si>
  <si>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</si>
  <si>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</si>
  <si>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</si>
  <si>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</si>
  <si>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</si>
  <si>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</si>
  <si>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</si>
  <si>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</si>
  <si>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</si>
  <si>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</si>
  <si>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</si>
  <si>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</si>
  <si>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</si>
  <si>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</si>
  <si>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</si>
  <si>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</si>
  <si>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</si>
  <si>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</si>
  <si>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</si>
  <si>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</si>
  <si>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</si>
  <si>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</si>
  <si>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</si>
  <si>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</si>
  <si>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</si>
  <si>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</si>
  <si>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</si>
  <si>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</si>
  <si>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</si>
  <si>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</si>
  <si>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</si>
  <si>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</si>
  <si>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</si>
  <si>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</si>
  <si>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</si>
  <si>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</si>
  <si>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</si>
  <si>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</si>
  <si>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</si>
  <si>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</si>
  <si>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</si>
  <si>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</si>
  <si>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</si>
  <si>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</si>
  <si>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</si>
  <si>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</si>
  <si>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</si>
  <si>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</si>
  <si>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</si>
  <si>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</si>
  <si>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</si>
  <si>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</si>
  <si>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</si>
  <si>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</si>
  <si>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</si>
  <si>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</si>
  <si>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</si>
  <si>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</si>
  <si>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</si>
  <si>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</si>
  <si>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</si>
  <si>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</si>
  <si>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</si>
  <si>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</si>
  <si>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</si>
  <si>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</si>
  <si>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</si>
  <si>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</si>
  <si>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</si>
  <si>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</si>
  <si>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</si>
  <si>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</si>
  <si>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</si>
  <si>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</si>
  <si>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</si>
  <si>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</si>
  <si>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</si>
  <si>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</si>
  <si>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</si>
  <si>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</si>
  <si>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</si>
  <si>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</si>
  <si>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</si>
  <si>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</si>
  <si>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</si>
  <si>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</si>
  <si>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</si>
  <si>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</si>
  <si>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</si>
  <si>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</si>
  <si>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</si>
  <si>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</si>
  <si>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</si>
  <si>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</si>
  <si>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</si>
  <si>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</si>
  <si>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</si>
  <si>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</si>
  <si>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</si>
  <si>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</si>
  <si>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</si>
  <si>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</si>
  <si>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</si>
  <si>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</si>
  <si>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</si>
  <si>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</si>
  <si>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</si>
  <si>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</si>
  <si>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</si>
  <si>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</si>
  <si>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</si>
  <si>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</si>
  <si>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</si>
  <si>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</si>
  <si>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</si>
  <si>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</si>
  <si>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</si>
  <si>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</si>
  <si>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</si>
  <si>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</si>
  <si>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</si>
  <si>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</si>
  <si>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</si>
  <si>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</si>
  <si>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</si>
  <si>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</si>
  <si>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</si>
  <si>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</si>
  <si>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</si>
  <si>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</si>
  <si>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</si>
  <si>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</si>
  <si>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</si>
  <si>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</si>
  <si>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</si>
  <si>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</si>
  <si>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</si>
  <si>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</si>
  <si>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</si>
  <si>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</si>
  <si>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</si>
  <si>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</si>
  <si>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</si>
  <si>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</si>
  <si>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</si>
  <si>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</si>
  <si>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</si>
  <si>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</si>
  <si>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</si>
  <si>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</si>
  <si>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</si>
  <si>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</si>
  <si>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</si>
  <si>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</si>
  <si>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</si>
  <si>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</si>
  <si>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</si>
  <si>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</si>
  <si>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</si>
  <si>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</si>
  <si>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</si>
  <si>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</si>
  <si>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</si>
  <si>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</si>
  <si>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</si>
  <si>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</si>
  <si>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</si>
  <si>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</si>
  <si>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</si>
  <si>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</si>
  <si>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</si>
  <si>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</si>
  <si>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</si>
  <si>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</si>
  <si>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</si>
  <si>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</si>
  <si>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</si>
  <si>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</si>
  <si>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</si>
  <si>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</si>
  <si>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</si>
  <si>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</si>
  <si>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</si>
  <si>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</si>
  <si>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</si>
  <si>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</si>
  <si>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</si>
  <si>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</si>
  <si>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</si>
  <si>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</si>
  <si>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</si>
  <si>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</si>
  <si>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</si>
  <si>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</si>
  <si>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</si>
  <si>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</si>
  <si>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</si>
  <si>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</si>
  <si>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</si>
  <si>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</si>
  <si>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</si>
  <si>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</si>
  <si>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</si>
  <si>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</si>
  <si>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</si>
  <si>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</si>
  <si>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</si>
  <si>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</si>
  <si>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</si>
  <si>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</si>
  <si>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</si>
  <si>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</si>
  <si>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</si>
  <si>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</si>
  <si>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</si>
  <si>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</si>
  <si>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</si>
  <si>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</si>
  <si>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</si>
  <si>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</si>
  <si>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</si>
  <si>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</si>
  <si>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</si>
  <si>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</si>
  <si>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</si>
  <si>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</si>
  <si>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</si>
  <si>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</si>
  <si>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</si>
  <si>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</si>
  <si>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</si>
  <si>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</si>
  <si>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</si>
  <si>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</si>
  <si>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</si>
  <si>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</si>
  <si>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</si>
  <si>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</si>
  <si>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</si>
  <si>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</si>
  <si>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</si>
  <si>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</si>
  <si>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</si>
  <si>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</si>
  <si>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</si>
  <si>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</si>
  <si>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</si>
  <si>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</si>
  <si>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</si>
  <si>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</si>
  <si>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</si>
  <si>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</si>
  <si>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</si>
  <si>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</si>
  <si>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</si>
  <si>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</si>
  <si>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</si>
  <si>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</si>
  <si>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</si>
  <si>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</si>
  <si>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</si>
  <si>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</si>
  <si>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</si>
  <si>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</si>
  <si>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</si>
  <si>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</si>
  <si>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</si>
  <si>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</si>
  <si>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</si>
  <si>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</si>
  <si>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</si>
  <si>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</si>
  <si>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</si>
  <si>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</si>
  <si>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</si>
  <si>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</si>
  <si>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</si>
  <si>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</si>
  <si>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</si>
  <si>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</si>
  <si>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</si>
  <si>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</si>
  <si>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</si>
  <si>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</si>
  <si>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</si>
  <si>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</si>
  <si>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</si>
  <si>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</si>
  <si>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</si>
  <si>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</si>
  <si>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</si>
  <si>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</si>
  <si>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</si>
  <si>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</si>
  <si>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</si>
  <si>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</si>
  <si>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</si>
  <si>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</si>
  <si>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</si>
  <si>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</si>
  <si>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</si>
  <si>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</si>
  <si>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</si>
  <si>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</si>
  <si>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</si>
  <si>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</si>
  <si>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</si>
  <si>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</si>
  <si>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</si>
  <si>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</si>
  <si>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</si>
  <si>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</si>
  <si>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</si>
  <si>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</si>
  <si>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</si>
  <si>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</si>
  <si>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</si>
  <si>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</si>
  <si>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</si>
  <si>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</si>
  <si>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</si>
  <si>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</si>
  <si>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</si>
  <si>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</si>
  <si>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</si>
  <si>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</si>
  <si>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</si>
  <si>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</si>
  <si>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</si>
  <si>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</si>
  <si>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</si>
  <si>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</si>
  <si>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</si>
  <si>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</si>
  <si>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</si>
  <si>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</si>
  <si>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</si>
  <si>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</si>
  <si>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</si>
  <si>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</si>
  <si>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</si>
  <si>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</si>
  <si>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</si>
  <si>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</si>
  <si>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</si>
  <si>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</si>
  <si>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</si>
  <si>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</si>
  <si>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</si>
  <si>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</si>
  <si>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</si>
  <si>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</si>
  <si>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</si>
  <si>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</si>
  <si>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</si>
  <si>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</si>
  <si>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</si>
  <si>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</si>
  <si>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</si>
  <si>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</si>
  <si>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</si>
  <si>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</si>
  <si>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</si>
  <si>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</si>
  <si>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</si>
  <si>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</si>
  <si>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</si>
  <si>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</si>
  <si>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</si>
  <si>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</si>
  <si>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</si>
  <si>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</si>
  <si>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</si>
  <si>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</si>
  <si>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</si>
  <si>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</si>
  <si>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</si>
  <si>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</si>
  <si>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</si>
  <si>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</si>
  <si>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</si>
  <si>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</si>
  <si>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</si>
  <si>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</si>
  <si>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</si>
  <si>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</si>
  <si>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</si>
  <si>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</si>
  <si>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</si>
  <si>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</si>
  <si>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</si>
  <si>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</si>
  <si>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</si>
  <si>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</si>
  <si>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</si>
  <si>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</si>
  <si>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</si>
  <si>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</si>
  <si>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</si>
  <si>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</si>
  <si>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</si>
  <si>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</si>
  <si>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</si>
  <si>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</si>
  <si>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</si>
  <si>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</si>
  <si>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</si>
  <si>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</si>
  <si>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</si>
  <si>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</si>
  <si>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</si>
  <si>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</si>
  <si>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</si>
  <si>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</si>
  <si>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</si>
  <si>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</si>
  <si>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</si>
  <si>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</si>
  <si>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</si>
  <si>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</si>
  <si>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</si>
  <si>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</si>
  <si>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</si>
  <si>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</si>
  <si>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</si>
  <si>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</si>
  <si>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</si>
  <si>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</si>
  <si>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</si>
  <si>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</si>
  <si>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</si>
  <si>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</si>
  <si>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</si>
  <si>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</si>
  <si>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</si>
  <si>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</si>
  <si>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</si>
  <si>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</si>
  <si>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</si>
  <si>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</si>
  <si>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</si>
  <si>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</si>
  <si>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</si>
  <si>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</si>
  <si>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</si>
  <si>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</si>
  <si>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</si>
  <si>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</si>
  <si>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</si>
  <si>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</si>
  <si>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</si>
  <si>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</si>
  <si>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</si>
  <si>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</si>
  <si>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</si>
  <si>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</si>
  <si>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</si>
  <si>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</si>
  <si>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</si>
  <si>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</si>
  <si>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</si>
  <si>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</si>
  <si>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</si>
  <si>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</si>
  <si>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</si>
  <si>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</si>
  <si>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</si>
  <si>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</si>
  <si>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</si>
  <si>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</si>
  <si>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</si>
  <si>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</si>
  <si>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</si>
  <si>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</si>
  <si>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</si>
  <si>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</si>
  <si>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</si>
  <si>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</si>
  <si>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</si>
  <si>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</si>
  <si>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</si>
  <si>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</si>
  <si>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</si>
  <si>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</si>
  <si>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</si>
  <si>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</si>
  <si>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</si>
  <si>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</si>
  <si>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</si>
  <si>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</si>
  <si>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</si>
  <si>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</si>
  <si>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</si>
  <si>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</si>
  <si>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</si>
  <si>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</si>
  <si>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</si>
  <si>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</si>
  <si>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</si>
  <si>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</si>
  <si>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</si>
  <si>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</si>
  <si>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</si>
  <si>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</si>
  <si>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</si>
  <si>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</si>
  <si>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</si>
  <si>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</si>
  <si>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</si>
  <si>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</si>
  <si>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</si>
  <si>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</si>
  <si>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</si>
  <si>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</si>
  <si>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</si>
  <si>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</si>
  <si>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</si>
  <si>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</si>
  <si>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</si>
  <si>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</si>
  <si>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</si>
  <si>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</si>
  <si>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</si>
  <si>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</si>
  <si>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</si>
  <si>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</si>
  <si>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</si>
  <si>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</si>
  <si>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</si>
  <si>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</si>
  <si>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</si>
  <si>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</si>
  <si>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</si>
  <si>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</si>
  <si>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</si>
  <si>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</si>
  <si>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</si>
  <si>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</si>
  <si>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</si>
  <si>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</si>
  <si>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</si>
  <si>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</si>
  <si>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</si>
  <si>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</si>
  <si>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</si>
  <si>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</si>
  <si>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</si>
  <si>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</si>
  <si>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</si>
  <si>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</si>
  <si>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</si>
  <si>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</si>
  <si>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</si>
  <si>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</si>
  <si>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</si>
  <si>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</si>
  <si>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</si>
  <si>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</si>
  <si>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</si>
  <si>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</si>
  <si>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</si>
  <si>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</si>
  <si>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</si>
  <si>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</si>
  <si>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</si>
  <si>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</si>
  <si>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</si>
  <si>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</si>
  <si>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</si>
  <si>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</si>
  <si>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</si>
  <si>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</si>
  <si>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</si>
  <si>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</si>
  <si>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</si>
  <si>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</si>
  <si>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</si>
  <si>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</si>
  <si>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</si>
  <si>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</si>
  <si>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</si>
  <si>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</si>
  <si>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</si>
  <si>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</si>
  <si>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</si>
  <si>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</si>
  <si>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</si>
  <si>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</si>
  <si>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</si>
  <si>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</si>
  <si>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</si>
  <si>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</si>
  <si>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</si>
  <si>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</si>
  <si>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</si>
  <si>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</si>
  <si>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</si>
  <si>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</si>
  <si>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</si>
  <si>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</si>
  <si>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</si>
  <si>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</si>
  <si>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</si>
  <si>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</si>
  <si>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</si>
  <si>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</si>
  <si>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</si>
  <si>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</si>
  <si>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</si>
  <si>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</si>
  <si>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</si>
  <si>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</si>
  <si>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</si>
  <si>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</si>
  <si>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</si>
  <si>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</si>
  <si>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</si>
  <si>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</si>
  <si>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</si>
  <si>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</si>
  <si>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</si>
  <si>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</si>
  <si>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</si>
  <si>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</si>
  <si>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</si>
  <si>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</si>
  <si>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</si>
  <si>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</si>
  <si>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</si>
  <si>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</si>
  <si>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</si>
  <si>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</si>
  <si>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</si>
  <si>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</si>
  <si>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</si>
  <si>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</si>
  <si>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</si>
  <si>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</si>
  <si>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</si>
  <si>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</si>
  <si>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</si>
  <si>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</si>
  <si>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</si>
  <si>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</si>
  <si>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</si>
  <si>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</si>
  <si>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</si>
  <si>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</si>
  <si>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</si>
  <si>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</si>
  <si>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</si>
  <si>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</si>
  <si>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</si>
  <si>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</si>
  <si>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</si>
  <si>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</si>
  <si>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</si>
  <si>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</si>
  <si>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</si>
  <si>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</si>
  <si>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</si>
  <si>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</si>
  <si>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</si>
  <si>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</si>
  <si>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</si>
  <si>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</si>
  <si>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</si>
  <si>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</si>
  <si>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</si>
  <si>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</si>
  <si>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</si>
  <si>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</si>
  <si>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</si>
  <si>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</si>
  <si>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</si>
  <si>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</si>
  <si>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</si>
  <si>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</si>
  <si>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</si>
  <si>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</si>
  <si>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</si>
  <si>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</si>
  <si>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</si>
  <si>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</si>
  <si>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</si>
  <si>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</si>
  <si>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</si>
  <si>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</si>
  <si>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</si>
  <si>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</si>
  <si>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</si>
  <si>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</si>
  <si>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</si>
  <si>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</si>
  <si>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</si>
  <si>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</si>
  <si>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</si>
  <si>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</si>
  <si>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</si>
  <si>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</si>
  <si>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</si>
  <si>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</si>
  <si>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</si>
  <si>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</si>
  <si>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</si>
  <si>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</si>
  <si>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</si>
  <si>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</si>
  <si>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</si>
  <si>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</si>
  <si>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</si>
  <si>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</si>
  <si>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</si>
  <si>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</si>
  <si>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</si>
  <si>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</si>
  <si>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</si>
  <si>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</si>
  <si>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</si>
  <si>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</si>
  <si>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</si>
  <si>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</si>
  <si>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</si>
  <si>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</si>
  <si>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</si>
  <si>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</si>
  <si>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</si>
  <si>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</si>
  <si>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</si>
  <si>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</si>
  <si>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</si>
  <si>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</si>
  <si>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</si>
  <si>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</si>
  <si>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</si>
  <si>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</si>
  <si>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</si>
  <si>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</si>
  <si>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</si>
  <si>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</si>
  <si>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</si>
  <si>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</si>
  <si>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</si>
  <si>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</si>
  <si>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</si>
  <si>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</si>
  <si>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</si>
  <si>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</si>
  <si>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</si>
  <si>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</si>
  <si>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</si>
  <si>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</si>
  <si>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</si>
  <si>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</si>
  <si>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</si>
  <si>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</si>
  <si>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</si>
  <si>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</si>
  <si>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</si>
  <si>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</si>
  <si>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</si>
  <si>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</si>
  <si>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</si>
  <si>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</si>
  <si>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</si>
  <si>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</si>
  <si>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</si>
  <si>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</si>
  <si>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</si>
  <si>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</si>
  <si>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</si>
  <si>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</si>
  <si>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</si>
  <si>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</si>
  <si>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</si>
  <si>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</si>
  <si>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</si>
  <si>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</si>
  <si>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</si>
  <si>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</si>
  <si>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</si>
  <si>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</si>
  <si>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</si>
  <si>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</si>
  <si>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</si>
  <si>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</si>
  <si>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</si>
  <si>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</si>
  <si>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</si>
  <si>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</si>
  <si>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</si>
  <si>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</si>
  <si>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</si>
  <si>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</si>
  <si>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</si>
  <si>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</si>
  <si>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</si>
  <si>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</si>
  <si>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</si>
  <si>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</si>
  <si>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</si>
  <si>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</si>
  <si>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</si>
  <si>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</si>
  <si>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</si>
  <si>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</si>
  <si>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</si>
  <si>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</si>
  <si>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</si>
  <si>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</si>
  <si>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</si>
  <si>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</si>
  <si>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</si>
  <si>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</si>
  <si>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</si>
  <si>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</si>
  <si>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</si>
  <si>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</si>
  <si>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</si>
  <si>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</si>
  <si>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</si>
  <si>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</si>
  <si>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</si>
  <si>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</si>
  <si>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</si>
  <si>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</si>
  <si>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</si>
  <si>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</si>
  <si>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</si>
  <si>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</si>
  <si>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</si>
  <si>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</si>
  <si>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</si>
  <si>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</si>
  <si>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</si>
  <si>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</si>
  <si>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</si>
  <si>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</si>
  <si>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</si>
  <si>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</si>
  <si>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</si>
  <si>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</si>
  <si>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</si>
  <si>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</si>
  <si>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</si>
  <si>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</si>
  <si>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</si>
  <si>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</si>
  <si>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</si>
  <si>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</si>
  <si>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</si>
  <si>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</si>
  <si>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</si>
  <si>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</si>
  <si>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</si>
  <si>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</si>
  <si>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</si>
  <si>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</si>
  <si>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</si>
  <si>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</si>
  <si>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</si>
  <si>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</si>
  <si>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</si>
  <si>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</si>
  <si>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</si>
  <si>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</si>
  <si>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</si>
  <si>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</si>
  <si>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</si>
  <si>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</si>
  <si>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</si>
  <si>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</si>
  <si>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</si>
  <si>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</si>
  <si>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</si>
  <si>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</si>
  <si>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</si>
  <si>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</si>
  <si>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</si>
  <si>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</si>
  <si>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</si>
  <si>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</si>
  <si>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</si>
  <si>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</si>
  <si>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</si>
  <si>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</si>
  <si>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</si>
  <si>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</si>
  <si>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</si>
  <si>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</si>
  <si>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</si>
  <si>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</si>
  <si>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</si>
  <si>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</si>
  <si>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</si>
  <si>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</si>
  <si>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</si>
  <si>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</si>
  <si>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</si>
  <si>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</si>
  <si>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</si>
  <si>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</si>
  <si>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</si>
  <si>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</si>
  <si>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</si>
  <si>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</si>
  <si>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</si>
  <si>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</si>
  <si>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</si>
  <si>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</si>
  <si>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</si>
  <si>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</si>
  <si>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</si>
  <si>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</si>
  <si>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</si>
  <si>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</si>
  <si>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</si>
  <si>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</si>
  <si>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</si>
  <si>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</si>
  <si>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</si>
  <si>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</si>
  <si>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</si>
  <si>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</si>
  <si>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</si>
  <si>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</si>
  <si>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</si>
  <si>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</si>
  <si>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</si>
  <si>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</si>
  <si>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</si>
  <si>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</si>
  <si>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</si>
  <si>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</si>
  <si>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</si>
  <si>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</si>
  <si>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</si>
  <si>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</si>
  <si>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</si>
  <si>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</si>
  <si>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</si>
  <si>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</si>
  <si>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</si>
  <si>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</si>
  <si>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</si>
  <si>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</si>
  <si>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</si>
  <si>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</si>
  <si>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</si>
  <si>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</si>
  <si>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</si>
  <si>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</si>
  <si>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</si>
  <si>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</si>
  <si>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</si>
  <si>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</si>
  <si>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</si>
  <si>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</si>
  <si>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</si>
  <si>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</si>
  <si>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</si>
  <si>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</si>
  <si>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</si>
  <si>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</si>
  <si>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</si>
  <si>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</si>
  <si>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</si>
  <si>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</si>
  <si>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</si>
  <si>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</si>
  <si>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</si>
  <si>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</si>
  <si>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</si>
  <si>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</si>
  <si>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</si>
  <si>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</si>
  <si>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</si>
  <si>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</si>
  <si>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</si>
  <si>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</si>
  <si>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</si>
  <si>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</si>
  <si>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</si>
  <si>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</si>
  <si>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</si>
  <si>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</si>
  <si>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</si>
  <si>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</si>
  <si>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</si>
  <si>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</si>
  <si>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</si>
  <si>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</si>
  <si>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</si>
  <si>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</si>
  <si>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</si>
  <si>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</si>
  <si>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</si>
  <si>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</si>
  <si>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</si>
  <si>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</si>
  <si>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</si>
  <si>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</si>
  <si>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</si>
  <si>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 xml:space="preserve">PAGADO 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</si>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</sst>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U702" workbookViewId="0">
      <selection activeCell="AA712" sqref="AA712:AD71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81</v>
      </c>
      <c r="F8" s="192"/>
      <c r="G8" s="192"/>
      <c r="H8" s="192"/>
      <c r="V8" s="17"/>
      <c r="X8" s="23" t="s">
        <v>32</v>
      </c>
      <c r="Y8" s="20">
        <f>IF(B8="PAGADO",0,C13)</f>
        <v>-261</v>
      </c>
      <c r="AA8" s="192" t="s">
        <v>60</v>
      </c>
      <c r="AB8" s="192"/>
      <c r="AC8" s="192"/>
      <c r="AD8" s="19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NO PAGAR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2" t="s">
        <v>60</v>
      </c>
      <c r="F53" s="192"/>
      <c r="G53" s="192"/>
      <c r="H53" s="192"/>
      <c r="V53" s="17"/>
      <c r="X53" s="23" t="s">
        <v>32</v>
      </c>
      <c r="Y53" s="20">
        <f>IF(B53="PAGADO",0,C58)</f>
        <v>97.079999999999984</v>
      </c>
      <c r="AA53" s="192" t="s">
        <v>81</v>
      </c>
      <c r="AB53" s="192"/>
      <c r="AC53" s="192"/>
      <c r="AD53" s="192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150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4" t="s">
        <v>29</v>
      </c>
      <c r="AD100" s="194"/>
      <c r="AE100" s="194"/>
    </row>
    <row r="101" spans="2:41">
      <c r="H101" s="191" t="s">
        <v>28</v>
      </c>
      <c r="I101" s="191"/>
      <c r="J101" s="191"/>
      <c r="V101" s="17"/>
      <c r="AC101" s="194"/>
      <c r="AD101" s="194"/>
      <c r="AE101" s="194"/>
    </row>
    <row r="102" spans="2:41">
      <c r="H102" s="191"/>
      <c r="I102" s="191"/>
      <c r="J102" s="191"/>
      <c r="V102" s="17"/>
      <c r="AC102" s="194"/>
      <c r="AD102" s="194"/>
      <c r="AE102" s="19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2" t="s">
        <v>81</v>
      </c>
      <c r="F106" s="192"/>
      <c r="G106" s="192"/>
      <c r="H106" s="192"/>
      <c r="V106" s="17"/>
      <c r="X106" s="23" t="s">
        <v>32</v>
      </c>
      <c r="Y106" s="20">
        <f>IF(B106="PAGADO",0,C111)</f>
        <v>97.079999999999984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2" t="s">
        <v>81</v>
      </c>
      <c r="F151" s="192"/>
      <c r="G151" s="192"/>
      <c r="H151" s="192"/>
      <c r="V151" s="17"/>
      <c r="X151" s="23" t="s">
        <v>32</v>
      </c>
      <c r="Y151" s="20">
        <f>IF(B151="PAGADO",0,C156)</f>
        <v>97.079999999999984</v>
      </c>
      <c r="AA151" s="192" t="s">
        <v>81</v>
      </c>
      <c r="AB151" s="192"/>
      <c r="AC151" s="192"/>
      <c r="AD151" s="192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3" t="str">
        <f>IF(Y156&lt;0,"NO PAGAR","COBRAR'")</f>
        <v>COBRAR'</v>
      </c>
      <c r="Y157" s="19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3" t="str">
        <f>IF(C156&lt;0,"NO PAGAR","COBRAR'")</f>
        <v>COBRAR'</v>
      </c>
      <c r="C158" s="19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4" t="s">
        <v>29</v>
      </c>
      <c r="AD194" s="194"/>
      <c r="AE194" s="194"/>
    </row>
    <row r="195" spans="2:41">
      <c r="H195" s="191" t="s">
        <v>28</v>
      </c>
      <c r="I195" s="191"/>
      <c r="J195" s="191"/>
      <c r="V195" s="17"/>
      <c r="AC195" s="194"/>
      <c r="AD195" s="194"/>
      <c r="AE195" s="194"/>
    </row>
    <row r="196" spans="2:41">
      <c r="H196" s="191"/>
      <c r="I196" s="191"/>
      <c r="J196" s="191"/>
      <c r="V196" s="17"/>
      <c r="AC196" s="194"/>
      <c r="AD196" s="194"/>
      <c r="AE196" s="19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2" t="s">
        <v>81</v>
      </c>
      <c r="F200" s="192"/>
      <c r="G200" s="192"/>
      <c r="H200" s="192"/>
      <c r="V200" s="17"/>
      <c r="X200" s="23" t="s">
        <v>32</v>
      </c>
      <c r="Y200" s="20">
        <f>IF(B200="PAGADO",0,C205)</f>
        <v>-796.44</v>
      </c>
      <c r="AA200" s="192" t="s">
        <v>81</v>
      </c>
      <c r="AB200" s="192"/>
      <c r="AC200" s="192"/>
      <c r="AD200" s="192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5" t="str">
        <f>IF(C205&lt;0,"NO PAGAR","COBRAR")</f>
        <v>NO PAGAR</v>
      </c>
      <c r="C206" s="19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5" t="str">
        <f>IF(Y205&lt;0,"NO PAGAR","COBRAR")</f>
        <v>NO PAGAR</v>
      </c>
      <c r="Y206" s="19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6" t="s">
        <v>9</v>
      </c>
      <c r="C207" s="18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6" t="s">
        <v>9</v>
      </c>
      <c r="Y207" s="18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8" t="s">
        <v>7</v>
      </c>
      <c r="F216" s="189"/>
      <c r="G216" s="190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8" t="s">
        <v>7</v>
      </c>
      <c r="AB216" s="189"/>
      <c r="AC216" s="19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8" t="s">
        <v>7</v>
      </c>
      <c r="O218" s="189"/>
      <c r="P218" s="189"/>
      <c r="Q218" s="190"/>
      <c r="R218" s="18">
        <f>SUM(R202:R217)</f>
        <v>796.44</v>
      </c>
      <c r="S218" s="3"/>
      <c r="V218" s="17"/>
      <c r="X218" s="12"/>
      <c r="Y218" s="10"/>
      <c r="AJ218" s="188" t="s">
        <v>7</v>
      </c>
      <c r="AK218" s="189"/>
      <c r="AL218" s="189"/>
      <c r="AM218" s="19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1" t="s">
        <v>30</v>
      </c>
      <c r="I240" s="191"/>
      <c r="J240" s="191"/>
      <c r="V240" s="17"/>
      <c r="AA240" s="191" t="s">
        <v>31</v>
      </c>
      <c r="AB240" s="191"/>
      <c r="AC240" s="191"/>
    </row>
    <row r="241" spans="2:41">
      <c r="H241" s="191"/>
      <c r="I241" s="191"/>
      <c r="J241" s="191"/>
      <c r="V241" s="17"/>
      <c r="AA241" s="191"/>
      <c r="AB241" s="191"/>
      <c r="AC241" s="191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2" t="s">
        <v>20</v>
      </c>
      <c r="F245" s="192"/>
      <c r="G245" s="192"/>
      <c r="H245" s="192"/>
      <c r="V245" s="17"/>
      <c r="X245" s="23" t="s">
        <v>32</v>
      </c>
      <c r="Y245" s="20">
        <f>IF(B245="PAGADO",0,C250)</f>
        <v>-892.3900000000001</v>
      </c>
      <c r="AA245" s="192" t="s">
        <v>20</v>
      </c>
      <c r="AB245" s="192"/>
      <c r="AC245" s="192"/>
      <c r="AD245" s="192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3" t="str">
        <f>IF(Y250&lt;0,"NO PAGAR","COBRAR'")</f>
        <v>NO PAGAR</v>
      </c>
      <c r="Y251" s="193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3" t="str">
        <f>IF(C250&lt;0,"NO PAGAR","COBRAR'")</f>
        <v>NO PAGAR</v>
      </c>
      <c r="C252" s="193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6" t="s">
        <v>9</v>
      </c>
      <c r="C253" s="18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6" t="s">
        <v>9</v>
      </c>
      <c r="Y253" s="18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8" t="s">
        <v>7</v>
      </c>
      <c r="F261" s="189"/>
      <c r="G261" s="190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8" t="s">
        <v>7</v>
      </c>
      <c r="AB261" s="189"/>
      <c r="AC261" s="19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8" t="s">
        <v>7</v>
      </c>
      <c r="O263" s="189"/>
      <c r="P263" s="189"/>
      <c r="Q263" s="190"/>
      <c r="R263" s="18">
        <f>SUM(R247:R262)</f>
        <v>0</v>
      </c>
      <c r="S263" s="3"/>
      <c r="V263" s="17"/>
      <c r="X263" s="12"/>
      <c r="Y263" s="10"/>
      <c r="AJ263" s="188" t="s">
        <v>7</v>
      </c>
      <c r="AK263" s="189"/>
      <c r="AL263" s="189"/>
      <c r="AM263" s="190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4" t="s">
        <v>29</v>
      </c>
      <c r="AD286" s="194"/>
      <c r="AE286" s="194"/>
    </row>
    <row r="287" spans="2:31">
      <c r="H287" s="191" t="s">
        <v>28</v>
      </c>
      <c r="I287" s="191"/>
      <c r="J287" s="191"/>
      <c r="V287" s="17"/>
      <c r="AC287" s="194"/>
      <c r="AD287" s="194"/>
      <c r="AE287" s="194"/>
    </row>
    <row r="288" spans="2:31">
      <c r="H288" s="191"/>
      <c r="I288" s="191"/>
      <c r="J288" s="191"/>
      <c r="V288" s="17"/>
      <c r="AC288" s="194"/>
      <c r="AD288" s="194"/>
      <c r="AE288" s="19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2" t="s">
        <v>601</v>
      </c>
      <c r="F292" s="192"/>
      <c r="G292" s="192"/>
      <c r="H292" s="192"/>
      <c r="V292" s="17"/>
      <c r="X292" s="23" t="s">
        <v>32</v>
      </c>
      <c r="Y292" s="20">
        <f>IF(B292="PAGADO",0,C297)</f>
        <v>-892.3900000000001</v>
      </c>
      <c r="AA292" s="192" t="s">
        <v>81</v>
      </c>
      <c r="AB292" s="192"/>
      <c r="AC292" s="192"/>
      <c r="AD292" s="192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5" t="str">
        <f>IF(C297&lt;0,"NO PAGAR","COBRAR")</f>
        <v>NO PAGAR</v>
      </c>
      <c r="C298" s="19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5" t="str">
        <f>IF(Y297&lt;0,"NO PAGAR","COBRAR")</f>
        <v>NO PAGAR</v>
      </c>
      <c r="Y298" s="19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6" t="s">
        <v>9</v>
      </c>
      <c r="C299" s="18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6" t="s">
        <v>9</v>
      </c>
      <c r="Y299" s="18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8" t="s">
        <v>7</v>
      </c>
      <c r="F308" s="189"/>
      <c r="G308" s="19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8" t="s">
        <v>7</v>
      </c>
      <c r="AB308" s="189"/>
      <c r="AC308" s="190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8" t="s">
        <v>7</v>
      </c>
      <c r="O310" s="189"/>
      <c r="P310" s="189"/>
      <c r="Q310" s="190"/>
      <c r="R310" s="18">
        <f>SUM(R294:R309)</f>
        <v>0</v>
      </c>
      <c r="S310" s="3"/>
      <c r="V310" s="17"/>
      <c r="X310" s="12"/>
      <c r="Y310" s="10"/>
      <c r="AJ310" s="188" t="s">
        <v>7</v>
      </c>
      <c r="AK310" s="189"/>
      <c r="AL310" s="189"/>
      <c r="AM310" s="190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1" t="s">
        <v>30</v>
      </c>
      <c r="I332" s="191"/>
      <c r="J332" s="191"/>
      <c r="V332" s="17"/>
      <c r="AA332" s="191" t="s">
        <v>31</v>
      </c>
      <c r="AB332" s="191"/>
      <c r="AC332" s="191"/>
    </row>
    <row r="333" spans="1:43">
      <c r="H333" s="191"/>
      <c r="I333" s="191"/>
      <c r="J333" s="191"/>
      <c r="V333" s="17"/>
      <c r="AA333" s="191"/>
      <c r="AB333" s="191"/>
      <c r="AC333" s="191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2" t="s">
        <v>81</v>
      </c>
      <c r="F337" s="192"/>
      <c r="G337" s="192"/>
      <c r="H337" s="192"/>
      <c r="V337" s="17"/>
      <c r="X337" s="23" t="s">
        <v>32</v>
      </c>
      <c r="Y337" s="20">
        <f>IF(B1130="PAGADO",0,C342)</f>
        <v>-1988.3400000000001</v>
      </c>
      <c r="AA337" s="192" t="s">
        <v>60</v>
      </c>
      <c r="AB337" s="192"/>
      <c r="AC337" s="192"/>
      <c r="AD337" s="192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8" t="s">
        <v>7</v>
      </c>
      <c r="AB342" s="189"/>
      <c r="AC342" s="190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3" t="str">
        <f>IF(Y342&lt;0,"NO PAGAR","COBRAR'")</f>
        <v>NO PAGAR</v>
      </c>
      <c r="Y343" s="193"/>
      <c r="AJ343" s="3"/>
      <c r="AK343" s="3"/>
      <c r="AL343" s="3"/>
      <c r="AM343" s="3"/>
      <c r="AN343" s="18"/>
      <c r="AO343" s="3"/>
    </row>
    <row r="344" spans="2:41" ht="23.25">
      <c r="B344" s="193" t="str">
        <f>IF(C342&lt;0,"NO PAGAR","COBRAR'")</f>
        <v>NO PAGAR</v>
      </c>
      <c r="C344" s="193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7" t="s">
        <v>5</v>
      </c>
      <c r="AC344" s="197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86" t="s">
        <v>9</v>
      </c>
      <c r="C345" s="18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6" t="s">
        <v>9</v>
      </c>
      <c r="Y345" s="187"/>
      <c r="AA345" s="25">
        <v>45041</v>
      </c>
      <c r="AB345" s="198" t="s">
        <v>693</v>
      </c>
      <c r="AC345" s="198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8" t="s">
        <v>7</v>
      </c>
      <c r="F353" s="189"/>
      <c r="G353" s="19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8" t="s">
        <v>7</v>
      </c>
      <c r="O355" s="189"/>
      <c r="P355" s="189"/>
      <c r="Q355" s="190"/>
      <c r="R355" s="18">
        <f>SUM(R339:R354)</f>
        <v>0</v>
      </c>
      <c r="S355" s="3"/>
      <c r="V355" s="17"/>
      <c r="X355" s="12"/>
      <c r="Y355" s="10"/>
      <c r="AJ355" s="188" t="s">
        <v>7</v>
      </c>
      <c r="AK355" s="189"/>
      <c r="AL355" s="189"/>
      <c r="AM355" s="190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4" t="s">
        <v>29</v>
      </c>
      <c r="AD379" s="194"/>
      <c r="AE379" s="194"/>
    </row>
    <row r="380" spans="2:31">
      <c r="H380" s="191" t="s">
        <v>28</v>
      </c>
      <c r="I380" s="191"/>
      <c r="J380" s="191"/>
      <c r="V380" s="17"/>
      <c r="AC380" s="194"/>
      <c r="AD380" s="194"/>
      <c r="AE380" s="194"/>
    </row>
    <row r="381" spans="2:31">
      <c r="H381" s="191"/>
      <c r="I381" s="191"/>
      <c r="J381" s="191"/>
      <c r="V381" s="17"/>
      <c r="AC381" s="194"/>
      <c r="AD381" s="194"/>
      <c r="AE381" s="19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2" t="s">
        <v>20</v>
      </c>
      <c r="F385" s="192"/>
      <c r="G385" s="192"/>
      <c r="H385" s="192"/>
      <c r="V385" s="17"/>
      <c r="X385" s="23" t="s">
        <v>32</v>
      </c>
      <c r="Y385" s="20">
        <f>IF(B385="PAGADO",0,C390)</f>
        <v>-2044.2500000000002</v>
      </c>
      <c r="AA385" s="192" t="s">
        <v>20</v>
      </c>
      <c r="AB385" s="192"/>
      <c r="AC385" s="192"/>
      <c r="AD385" s="192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5" t="str">
        <f>IF(C390&lt;0,"NO PAGAR","COBRAR")</f>
        <v>NO PAGAR</v>
      </c>
      <c r="C391" s="19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5" t="str">
        <f>IF(Y390&lt;0,"NO PAGAR","COBRAR")</f>
        <v>NO PAGAR</v>
      </c>
      <c r="Y391" s="19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6" t="s">
        <v>9</v>
      </c>
      <c r="C392" s="18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6" t="s">
        <v>9</v>
      </c>
      <c r="Y392" s="18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8" t="s">
        <v>7</v>
      </c>
      <c r="F401" s="189"/>
      <c r="G401" s="19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8" t="s">
        <v>7</v>
      </c>
      <c r="AB401" s="189"/>
      <c r="AC401" s="19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8" t="s">
        <v>7</v>
      </c>
      <c r="O403" s="189"/>
      <c r="P403" s="189"/>
      <c r="Q403" s="190"/>
      <c r="R403" s="18">
        <f>SUM(R387:R402)</f>
        <v>0</v>
      </c>
      <c r="S403" s="3"/>
      <c r="V403" s="17"/>
      <c r="X403" s="12"/>
      <c r="Y403" s="10"/>
      <c r="AJ403" s="188" t="s">
        <v>7</v>
      </c>
      <c r="AK403" s="189"/>
      <c r="AL403" s="189"/>
      <c r="AM403" s="190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1" t="s">
        <v>30</v>
      </c>
      <c r="I425" s="191"/>
      <c r="J425" s="191"/>
      <c r="V425" s="17"/>
      <c r="AA425" s="191" t="s">
        <v>31</v>
      </c>
      <c r="AB425" s="191"/>
      <c r="AC425" s="191"/>
    </row>
    <row r="426" spans="1:43">
      <c r="H426" s="191"/>
      <c r="I426" s="191"/>
      <c r="J426" s="191"/>
      <c r="V426" s="17"/>
      <c r="AA426" s="191"/>
      <c r="AB426" s="191"/>
      <c r="AC426" s="191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2" t="s">
        <v>844</v>
      </c>
      <c r="F430" s="192"/>
      <c r="G430" s="192"/>
      <c r="H430" s="192"/>
      <c r="V430" s="17"/>
      <c r="X430" s="23" t="s">
        <v>32</v>
      </c>
      <c r="Y430" s="20">
        <f>IF(B1223="PAGADO",0,C435)</f>
        <v>-2044.2500000000002</v>
      </c>
      <c r="AA430" s="192" t="s">
        <v>20</v>
      </c>
      <c r="AB430" s="192"/>
      <c r="AC430" s="192"/>
      <c r="AD430" s="192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3" t="str">
        <f>IF(Y435&lt;0,"NO PAGAR","COBRAR'")</f>
        <v>NO PAGAR</v>
      </c>
      <c r="Y436" s="193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3" t="str">
        <f>IF(C435&lt;0,"NO PAGAR","COBRAR'")</f>
        <v>NO PAGAR</v>
      </c>
      <c r="C437" s="193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6" t="s">
        <v>9</v>
      </c>
      <c r="C438" s="18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6" t="s">
        <v>9</v>
      </c>
      <c r="Y438" s="18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8" t="s">
        <v>7</v>
      </c>
      <c r="F446" s="189"/>
      <c r="G446" s="190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8" t="s">
        <v>7</v>
      </c>
      <c r="AB446" s="189"/>
      <c r="AC446" s="19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8" t="s">
        <v>7</v>
      </c>
      <c r="O448" s="189"/>
      <c r="P448" s="189"/>
      <c r="Q448" s="190"/>
      <c r="R448" s="18">
        <f>SUM(R432:R447)</f>
        <v>0</v>
      </c>
      <c r="S448" s="3"/>
      <c r="V448" s="17"/>
      <c r="X448" s="12"/>
      <c r="Y448" s="10"/>
      <c r="AJ448" s="188" t="s">
        <v>7</v>
      </c>
      <c r="AK448" s="189"/>
      <c r="AL448" s="189"/>
      <c r="AM448" s="190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4" t="s">
        <v>29</v>
      </c>
      <c r="AD476" s="194"/>
      <c r="AE476" s="194"/>
    </row>
    <row r="477" spans="8:31">
      <c r="H477" s="191" t="s">
        <v>28</v>
      </c>
      <c r="I477" s="191"/>
      <c r="J477" s="191"/>
      <c r="V477" s="17"/>
      <c r="AC477" s="194"/>
      <c r="AD477" s="194"/>
      <c r="AE477" s="194"/>
    </row>
    <row r="478" spans="8:31">
      <c r="H478" s="191"/>
      <c r="I478" s="191"/>
      <c r="J478" s="191"/>
      <c r="V478" s="17"/>
      <c r="AC478" s="194"/>
      <c r="AD478" s="194"/>
      <c r="AE478" s="194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2" t="s">
        <v>20</v>
      </c>
      <c r="F482" s="192"/>
      <c r="G482" s="192"/>
      <c r="H482" s="192"/>
      <c r="V482" s="17"/>
      <c r="X482" s="23" t="s">
        <v>32</v>
      </c>
      <c r="Y482" s="20">
        <f>IF(B482="PAGADO",0,C487)</f>
        <v>-2044.2500000000002</v>
      </c>
      <c r="AA482" s="192" t="s">
        <v>20</v>
      </c>
      <c r="AB482" s="192"/>
      <c r="AC482" s="192"/>
      <c r="AD482" s="192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5" t="str">
        <f>IF(C487&lt;0,"NO PAGAR","COBRAR")</f>
        <v>NO PAGAR</v>
      </c>
      <c r="C488" s="195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5" t="str">
        <f>IF(Y487&lt;0,"NO PAGAR","COBRAR")</f>
        <v>NO PAGAR</v>
      </c>
      <c r="Y488" s="195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86" t="s">
        <v>9</v>
      </c>
      <c r="C489" s="187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6" t="s">
        <v>9</v>
      </c>
      <c r="Y489" s="187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88" t="s">
        <v>7</v>
      </c>
      <c r="F498" s="189"/>
      <c r="G498" s="190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8" t="s">
        <v>7</v>
      </c>
      <c r="AB498" s="189"/>
      <c r="AC498" s="190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88" t="s">
        <v>7</v>
      </c>
      <c r="O500" s="189"/>
      <c r="P500" s="189"/>
      <c r="Q500" s="190"/>
      <c r="R500" s="18">
        <f>SUM(R484:R499)</f>
        <v>0</v>
      </c>
      <c r="S500" s="3"/>
      <c r="V500" s="17"/>
      <c r="X500" s="12"/>
      <c r="Y500" s="10"/>
      <c r="AJ500" s="188" t="s">
        <v>7</v>
      </c>
      <c r="AK500" s="189"/>
      <c r="AL500" s="189"/>
      <c r="AM500" s="190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1" t="s">
        <v>30</v>
      </c>
      <c r="I522" s="191"/>
      <c r="J522" s="191"/>
      <c r="V522" s="17"/>
      <c r="AA522" s="191" t="s">
        <v>31</v>
      </c>
      <c r="AB522" s="191"/>
      <c r="AC522" s="191"/>
    </row>
    <row r="523" spans="1:43">
      <c r="H523" s="191"/>
      <c r="I523" s="191"/>
      <c r="J523" s="191"/>
      <c r="V523" s="17"/>
      <c r="AA523" s="191"/>
      <c r="AB523" s="191"/>
      <c r="AC523" s="191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2" t="s">
        <v>20</v>
      </c>
      <c r="F527" s="192"/>
      <c r="G527" s="192"/>
      <c r="H527" s="192"/>
      <c r="V527" s="17"/>
      <c r="X527" s="23" t="s">
        <v>32</v>
      </c>
      <c r="Y527" s="20">
        <f>IF(B1320="PAGADO",0,C532)</f>
        <v>-2044.2500000000002</v>
      </c>
      <c r="AA527" s="192" t="s">
        <v>20</v>
      </c>
      <c r="AB527" s="192"/>
      <c r="AC527" s="192"/>
      <c r="AD527" s="192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3" t="str">
        <f>IF(Y532&lt;0,"NO PAGAR","COBRAR'")</f>
        <v>NO PAGAR</v>
      </c>
      <c r="Y533" s="193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3" t="str">
        <f>IF(C532&lt;0,"NO PAGAR","COBRAR'")</f>
        <v>NO PAGAR</v>
      </c>
      <c r="C534" s="193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6" t="s">
        <v>9</v>
      </c>
      <c r="C535" s="18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6" t="s">
        <v>9</v>
      </c>
      <c r="Y535" s="18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88" t="s">
        <v>7</v>
      </c>
      <c r="F543" s="189"/>
      <c r="G543" s="190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8" t="s">
        <v>7</v>
      </c>
      <c r="AB543" s="189"/>
      <c r="AC543" s="190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88" t="s">
        <v>7</v>
      </c>
      <c r="O545" s="189"/>
      <c r="P545" s="189"/>
      <c r="Q545" s="190"/>
      <c r="R545" s="18">
        <f>SUM(R529:R544)</f>
        <v>0</v>
      </c>
      <c r="S545" s="3"/>
      <c r="V545" s="17"/>
      <c r="X545" s="12"/>
      <c r="Y545" s="10"/>
      <c r="AJ545" s="188" t="s">
        <v>7</v>
      </c>
      <c r="AK545" s="189"/>
      <c r="AL545" s="189"/>
      <c r="AM545" s="190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4" t="s">
        <v>29</v>
      </c>
      <c r="AD575" s="194"/>
      <c r="AE575" s="194"/>
    </row>
    <row r="576" spans="8:31">
      <c r="H576" s="191" t="s">
        <v>28</v>
      </c>
      <c r="I576" s="191"/>
      <c r="J576" s="191"/>
      <c r="V576" s="17"/>
      <c r="AC576" s="194"/>
      <c r="AD576" s="194"/>
      <c r="AE576" s="194"/>
    </row>
    <row r="577" spans="2:41">
      <c r="H577" s="191"/>
      <c r="I577" s="191"/>
      <c r="J577" s="191"/>
      <c r="V577" s="17"/>
      <c r="AC577" s="194"/>
      <c r="AD577" s="194"/>
      <c r="AE577" s="194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2" t="s">
        <v>20</v>
      </c>
      <c r="F581" s="192"/>
      <c r="G581" s="192"/>
      <c r="H581" s="192"/>
      <c r="V581" s="17"/>
      <c r="X581" s="23" t="s">
        <v>32</v>
      </c>
      <c r="Y581" s="20">
        <f>IF(B581="PAGADO",0,C586)</f>
        <v>-2044.2500000000002</v>
      </c>
      <c r="AA581" s="192" t="s">
        <v>20</v>
      </c>
      <c r="AB581" s="192"/>
      <c r="AC581" s="192"/>
      <c r="AD581" s="192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5" t="str">
        <f>IF(C586&lt;0,"NO PAGAR","COBRAR")</f>
        <v>NO PAGAR</v>
      </c>
      <c r="C587" s="195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5" t="str">
        <f>IF(Y586&lt;0,"NO PAGAR","COBRAR")</f>
        <v>NO PAGAR</v>
      </c>
      <c r="Y587" s="195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86" t="s">
        <v>9</v>
      </c>
      <c r="C588" s="187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6" t="s">
        <v>9</v>
      </c>
      <c r="Y588" s="187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88" t="s">
        <v>7</v>
      </c>
      <c r="F597" s="189"/>
      <c r="G597" s="190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8" t="s">
        <v>7</v>
      </c>
      <c r="AB597" s="189"/>
      <c r="AC597" s="190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88" t="s">
        <v>7</v>
      </c>
      <c r="O599" s="189"/>
      <c r="P599" s="189"/>
      <c r="Q599" s="190"/>
      <c r="R599" s="18">
        <f>SUM(R583:R598)</f>
        <v>0</v>
      </c>
      <c r="S599" s="3"/>
      <c r="V599" s="17"/>
      <c r="X599" s="12"/>
      <c r="Y599" s="10"/>
      <c r="AJ599" s="188" t="s">
        <v>7</v>
      </c>
      <c r="AK599" s="189"/>
      <c r="AL599" s="189"/>
      <c r="AM599" s="190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1" t="s">
        <v>30</v>
      </c>
      <c r="I621" s="191"/>
      <c r="J621" s="191"/>
      <c r="V621" s="17"/>
      <c r="AA621" s="191" t="s">
        <v>31</v>
      </c>
      <c r="AB621" s="191"/>
      <c r="AC621" s="191"/>
    </row>
    <row r="622" spans="1:43">
      <c r="H622" s="191"/>
      <c r="I622" s="191"/>
      <c r="J622" s="191"/>
      <c r="V622" s="17"/>
      <c r="AA622" s="191"/>
      <c r="AB622" s="191"/>
      <c r="AC622" s="191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2" t="s">
        <v>20</v>
      </c>
      <c r="F626" s="192"/>
      <c r="G626" s="192"/>
      <c r="H626" s="192"/>
      <c r="V626" s="17"/>
      <c r="X626" s="23" t="s">
        <v>32</v>
      </c>
      <c r="Y626" s="20">
        <f>IF(B1419="PAGADO",0,C631)</f>
        <v>-2044.2500000000002</v>
      </c>
      <c r="AA626" s="192" t="s">
        <v>20</v>
      </c>
      <c r="AB626" s="192"/>
      <c r="AC626" s="192"/>
      <c r="AD626" s="192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3" t="str">
        <f>IF(Y631&lt;0,"NO PAGAR","COBRAR'")</f>
        <v>NO PAGAR</v>
      </c>
      <c r="Y632" s="193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3" t="str">
        <f>IF(C631&lt;0,"NO PAGAR","COBRAR'")</f>
        <v>NO PAGAR</v>
      </c>
      <c r="C633" s="193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86" t="s">
        <v>9</v>
      </c>
      <c r="C634" s="187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6" t="s">
        <v>9</v>
      </c>
      <c r="Y634" s="187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88" t="s">
        <v>7</v>
      </c>
      <c r="F642" s="189"/>
      <c r="G642" s="190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8" t="s">
        <v>7</v>
      </c>
      <c r="AB642" s="189"/>
      <c r="AC642" s="190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88" t="s">
        <v>7</v>
      </c>
      <c r="O644" s="189"/>
      <c r="P644" s="189"/>
      <c r="Q644" s="190"/>
      <c r="R644" s="18">
        <f>SUM(R628:R643)</f>
        <v>0</v>
      </c>
      <c r="S644" s="3"/>
      <c r="V644" s="17"/>
      <c r="X644" s="12"/>
      <c r="Y644" s="10"/>
      <c r="AJ644" s="188" t="s">
        <v>7</v>
      </c>
      <c r="AK644" s="189"/>
      <c r="AL644" s="189"/>
      <c r="AM644" s="190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4" t="s">
        <v>29</v>
      </c>
      <c r="AD668" s="194"/>
      <c r="AE668" s="194"/>
    </row>
    <row r="669" spans="8:31">
      <c r="H669" s="196" t="s">
        <v>28</v>
      </c>
      <c r="I669" s="196"/>
      <c r="J669" s="196"/>
      <c r="V669" s="17"/>
      <c r="AC669" s="194"/>
      <c r="AD669" s="194"/>
      <c r="AE669" s="194"/>
    </row>
    <row r="670" spans="8:31">
      <c r="H670" s="196"/>
      <c r="I670" s="196"/>
      <c r="J670" s="196"/>
      <c r="V670" s="17"/>
      <c r="AC670" s="194"/>
      <c r="AD670" s="194"/>
      <c r="AE670" s="194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2" t="s">
        <v>60</v>
      </c>
      <c r="F674" s="192"/>
      <c r="G674" s="192"/>
      <c r="H674" s="192"/>
      <c r="V674" s="17"/>
      <c r="X674" s="23" t="s">
        <v>32</v>
      </c>
      <c r="Y674" s="20">
        <f>IF(B674="PAGADO",0,C679)</f>
        <v>-2064.25</v>
      </c>
      <c r="AA674" s="192" t="s">
        <v>1173</v>
      </c>
      <c r="AB674" s="192"/>
      <c r="AC674" s="192"/>
      <c r="AD674" s="192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5" t="str">
        <f>IF(C679&lt;0,"NO PAGAR","COBRAR")</f>
        <v>NO PAGAR</v>
      </c>
      <c r="C680" s="195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5" t="str">
        <f>IF(Y679&lt;0,"NO PAGAR","COBRAR")</f>
        <v>NO PAGAR</v>
      </c>
      <c r="Y680" s="195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86" t="s">
        <v>9</v>
      </c>
      <c r="C681" s="187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6" t="s">
        <v>9</v>
      </c>
      <c r="Y681" s="187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88" t="s">
        <v>7</v>
      </c>
      <c r="F690" s="189"/>
      <c r="G690" s="190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8" t="s">
        <v>7</v>
      </c>
      <c r="AB690" s="189"/>
      <c r="AC690" s="190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88" t="s">
        <v>7</v>
      </c>
      <c r="O692" s="189"/>
      <c r="P692" s="189"/>
      <c r="Q692" s="190"/>
      <c r="R692" s="18">
        <f>SUM(R676:R691)</f>
        <v>0</v>
      </c>
      <c r="S692" s="3"/>
      <c r="V692" s="17"/>
      <c r="X692" s="12"/>
      <c r="Y692" s="10"/>
      <c r="AJ692" s="188" t="s">
        <v>7</v>
      </c>
      <c r="AK692" s="189"/>
      <c r="AL692" s="189"/>
      <c r="AM692" s="190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1" t="s">
        <v>30</v>
      </c>
      <c r="I707" s="191"/>
      <c r="J707" s="191"/>
      <c r="V707" s="17"/>
      <c r="AA707" s="191" t="s">
        <v>31</v>
      </c>
      <c r="AB707" s="191"/>
      <c r="AC707" s="191"/>
    </row>
    <row r="708" spans="1:43">
      <c r="H708" s="191"/>
      <c r="I708" s="191"/>
      <c r="J708" s="191"/>
      <c r="V708" s="17"/>
      <c r="AA708" s="191"/>
      <c r="AB708" s="191"/>
      <c r="AC708" s="191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2" t="s">
        <v>60</v>
      </c>
      <c r="F712" s="192"/>
      <c r="G712" s="192"/>
      <c r="H712" s="192"/>
      <c r="V712" s="17"/>
      <c r="X712" s="23" t="s">
        <v>32</v>
      </c>
      <c r="Y712" s="20">
        <f>IF(B1512="PAGADO",0,C717)</f>
        <v>-2064.25</v>
      </c>
      <c r="AA712" s="192" t="s">
        <v>60</v>
      </c>
      <c r="AB712" s="192"/>
      <c r="AC712" s="192"/>
      <c r="AD712" s="192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3" t="str">
        <f>IF(Y717&lt;0,"NO PAGAR","COBRAR'")</f>
        <v>NO PAGAR</v>
      </c>
      <c r="Y718" s="193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3" t="str">
        <f>IF(C717&lt;0,"NO PAGAR","COBRAR'")</f>
        <v>NO PAGAR</v>
      </c>
      <c r="C719" s="193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86" t="s">
        <v>9</v>
      </c>
      <c r="C720" s="187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6" t="s">
        <v>9</v>
      </c>
      <c r="Y720" s="187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88" t="s">
        <v>7</v>
      </c>
      <c r="F728" s="189"/>
      <c r="G728" s="190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8" t="s">
        <v>7</v>
      </c>
      <c r="AB728" s="189"/>
      <c r="AC728" s="190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88" t="s">
        <v>7</v>
      </c>
      <c r="O730" s="189"/>
      <c r="P730" s="189"/>
      <c r="Q730" s="190"/>
      <c r="R730" s="18">
        <f>SUM(R714:R729)</f>
        <v>0</v>
      </c>
      <c r="S730" s="3"/>
      <c r="V730" s="17"/>
      <c r="X730" s="12"/>
      <c r="Y730" s="10"/>
      <c r="AJ730" s="188" t="s">
        <v>7</v>
      </c>
      <c r="AK730" s="189"/>
      <c r="AL730" s="189"/>
      <c r="AM730" s="190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4" t="s">
        <v>29</v>
      </c>
      <c r="AD754" s="194"/>
      <c r="AE754" s="194"/>
    </row>
    <row r="755" spans="2:41">
      <c r="H755" s="191" t="s">
        <v>28</v>
      </c>
      <c r="I755" s="191"/>
      <c r="J755" s="191"/>
      <c r="V755" s="17"/>
      <c r="AC755" s="194"/>
      <c r="AD755" s="194"/>
      <c r="AE755" s="194"/>
    </row>
    <row r="756" spans="2:41">
      <c r="H756" s="191"/>
      <c r="I756" s="191"/>
      <c r="J756" s="191"/>
      <c r="V756" s="17"/>
      <c r="AC756" s="194"/>
      <c r="AD756" s="194"/>
      <c r="AE756" s="194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2" t="s">
        <v>20</v>
      </c>
      <c r="F760" s="192"/>
      <c r="G760" s="192"/>
      <c r="H760" s="192"/>
      <c r="V760" s="17"/>
      <c r="X760" s="23" t="s">
        <v>32</v>
      </c>
      <c r="Y760" s="20">
        <f>IF(B760="PAGADO",0,C765)</f>
        <v>-2064.25</v>
      </c>
      <c r="AA760" s="192" t="s">
        <v>20</v>
      </c>
      <c r="AB760" s="192"/>
      <c r="AC760" s="192"/>
      <c r="AD760" s="192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2064.25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2064.25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-2064.25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-2064.25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5" t="str">
        <f>IF(C765&lt;0,"NO PAGAR","COBRAR")</f>
        <v>NO PAGAR</v>
      </c>
      <c r="C766" s="195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5" t="str">
        <f>IF(Y765&lt;0,"NO PAGAR","COBRAR")</f>
        <v>NO PAGAR</v>
      </c>
      <c r="Y766" s="195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86" t="s">
        <v>9</v>
      </c>
      <c r="C767" s="18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6" t="s">
        <v>9</v>
      </c>
      <c r="Y767" s="187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2064.25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88" t="s">
        <v>7</v>
      </c>
      <c r="F776" s="189"/>
      <c r="G776" s="190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8" t="s">
        <v>7</v>
      </c>
      <c r="AB776" s="189"/>
      <c r="AC776" s="190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88" t="s">
        <v>7</v>
      </c>
      <c r="O778" s="189"/>
      <c r="P778" s="189"/>
      <c r="Q778" s="190"/>
      <c r="R778" s="18">
        <f>SUM(R762:R777)</f>
        <v>0</v>
      </c>
      <c r="S778" s="3"/>
      <c r="V778" s="17"/>
      <c r="X778" s="12"/>
      <c r="Y778" s="10"/>
      <c r="AJ778" s="188" t="s">
        <v>7</v>
      </c>
      <c r="AK778" s="189"/>
      <c r="AL778" s="189"/>
      <c r="AM778" s="190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2064.25</v>
      </c>
      <c r="V787" s="17"/>
      <c r="X787" s="15" t="s">
        <v>18</v>
      </c>
      <c r="Y787" s="16">
        <f>SUM(Y768:Y786)</f>
        <v>2064.25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1" t="s">
        <v>30</v>
      </c>
      <c r="I800" s="191"/>
      <c r="J800" s="191"/>
      <c r="V800" s="17"/>
      <c r="AA800" s="191" t="s">
        <v>31</v>
      </c>
      <c r="AB800" s="191"/>
      <c r="AC800" s="191"/>
    </row>
    <row r="801" spans="2:41">
      <c r="H801" s="191"/>
      <c r="I801" s="191"/>
      <c r="J801" s="191"/>
      <c r="V801" s="17"/>
      <c r="AA801" s="191"/>
      <c r="AB801" s="191"/>
      <c r="AC801" s="191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-2064.25</v>
      </c>
      <c r="E805" s="192" t="s">
        <v>20</v>
      </c>
      <c r="F805" s="192"/>
      <c r="G805" s="192"/>
      <c r="H805" s="192"/>
      <c r="V805" s="17"/>
      <c r="X805" s="23" t="s">
        <v>32</v>
      </c>
      <c r="Y805" s="20">
        <f>IF(B1605="PAGADO",0,C810)</f>
        <v>-2064.25</v>
      </c>
      <c r="AA805" s="192" t="s">
        <v>20</v>
      </c>
      <c r="AB805" s="192"/>
      <c r="AC805" s="192"/>
      <c r="AD805" s="192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2064.25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2064.25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-2064.25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-2064.25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3" t="str">
        <f>IF(Y810&lt;0,"NO PAGAR","COBRAR'")</f>
        <v>NO PAGAR</v>
      </c>
      <c r="Y811" s="193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3" t="str">
        <f>IF(C810&lt;0,"NO PAGAR","COBRAR'")</f>
        <v>NO PAGAR</v>
      </c>
      <c r="C812" s="193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86" t="s">
        <v>9</v>
      </c>
      <c r="C813" s="18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6" t="s">
        <v>9</v>
      </c>
      <c r="Y813" s="18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2064.25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2064.25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88" t="s">
        <v>7</v>
      </c>
      <c r="F821" s="189"/>
      <c r="G821" s="190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8" t="s">
        <v>7</v>
      </c>
      <c r="AB821" s="189"/>
      <c r="AC821" s="190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88" t="s">
        <v>7</v>
      </c>
      <c r="O823" s="189"/>
      <c r="P823" s="189"/>
      <c r="Q823" s="190"/>
      <c r="R823" s="18">
        <f>SUM(R807:R822)</f>
        <v>0</v>
      </c>
      <c r="S823" s="3"/>
      <c r="V823" s="17"/>
      <c r="X823" s="12"/>
      <c r="Y823" s="10"/>
      <c r="AJ823" s="188" t="s">
        <v>7</v>
      </c>
      <c r="AK823" s="189"/>
      <c r="AL823" s="189"/>
      <c r="AM823" s="190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2064.25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2064.25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4" t="s">
        <v>29</v>
      </c>
      <c r="AD847" s="194"/>
      <c r="AE847" s="194"/>
    </row>
    <row r="848" spans="2:31">
      <c r="H848" s="191" t="s">
        <v>28</v>
      </c>
      <c r="I848" s="191"/>
      <c r="J848" s="191"/>
      <c r="V848" s="17"/>
      <c r="AC848" s="194"/>
      <c r="AD848" s="194"/>
      <c r="AE848" s="194"/>
    </row>
    <row r="849" spans="2:41">
      <c r="H849" s="191"/>
      <c r="I849" s="191"/>
      <c r="J849" s="191"/>
      <c r="V849" s="17"/>
      <c r="AC849" s="194"/>
      <c r="AD849" s="194"/>
      <c r="AE849" s="194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-2064.25</v>
      </c>
      <c r="E853" s="192" t="s">
        <v>20</v>
      </c>
      <c r="F853" s="192"/>
      <c r="G853" s="192"/>
      <c r="H853" s="192"/>
      <c r="V853" s="17"/>
      <c r="X853" s="23" t="s">
        <v>32</v>
      </c>
      <c r="Y853" s="20">
        <f>IF(B853="PAGADO",0,C858)</f>
        <v>-2064.25</v>
      </c>
      <c r="AA853" s="192" t="s">
        <v>20</v>
      </c>
      <c r="AB853" s="192"/>
      <c r="AC853" s="192"/>
      <c r="AD853" s="192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2064.25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2064.25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-2064.25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-2064.25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5" t="str">
        <f>IF(C858&lt;0,"NO PAGAR","COBRAR")</f>
        <v>NO PAGAR</v>
      </c>
      <c r="C859" s="195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5" t="str">
        <f>IF(Y858&lt;0,"NO PAGAR","COBRAR")</f>
        <v>NO PAGAR</v>
      </c>
      <c r="Y859" s="195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86" t="s">
        <v>9</v>
      </c>
      <c r="C860" s="18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6" t="s">
        <v>9</v>
      </c>
      <c r="Y860" s="18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2064.25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2064.25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88" t="s">
        <v>7</v>
      </c>
      <c r="F869" s="189"/>
      <c r="G869" s="190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8" t="s">
        <v>7</v>
      </c>
      <c r="AB869" s="189"/>
      <c r="AC869" s="190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88" t="s">
        <v>7</v>
      </c>
      <c r="O871" s="189"/>
      <c r="P871" s="189"/>
      <c r="Q871" s="190"/>
      <c r="R871" s="18">
        <f>SUM(R855:R870)</f>
        <v>0</v>
      </c>
      <c r="S871" s="3"/>
      <c r="V871" s="17"/>
      <c r="X871" s="12"/>
      <c r="Y871" s="10"/>
      <c r="AJ871" s="188" t="s">
        <v>7</v>
      </c>
      <c r="AK871" s="189"/>
      <c r="AL871" s="189"/>
      <c r="AM871" s="190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2064.25</v>
      </c>
      <c r="V880" s="17"/>
      <c r="X880" s="15" t="s">
        <v>18</v>
      </c>
      <c r="Y880" s="16">
        <f>SUM(Y861:Y879)</f>
        <v>2064.25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1" t="s">
        <v>30</v>
      </c>
      <c r="I893" s="191"/>
      <c r="J893" s="191"/>
      <c r="V893" s="17"/>
      <c r="AA893" s="191" t="s">
        <v>31</v>
      </c>
      <c r="AB893" s="191"/>
      <c r="AC893" s="191"/>
    </row>
    <row r="894" spans="1:43">
      <c r="H894" s="191"/>
      <c r="I894" s="191"/>
      <c r="J894" s="191"/>
      <c r="V894" s="17"/>
      <c r="AA894" s="191"/>
      <c r="AB894" s="191"/>
      <c r="AC894" s="191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-2064.25</v>
      </c>
      <c r="E898" s="192" t="s">
        <v>20</v>
      </c>
      <c r="F898" s="192"/>
      <c r="G898" s="192"/>
      <c r="H898" s="192"/>
      <c r="V898" s="17"/>
      <c r="X898" s="23" t="s">
        <v>32</v>
      </c>
      <c r="Y898" s="20">
        <f>IF(B1698="PAGADO",0,C903)</f>
        <v>-2064.25</v>
      </c>
      <c r="AA898" s="192" t="s">
        <v>20</v>
      </c>
      <c r="AB898" s="192"/>
      <c r="AC898" s="192"/>
      <c r="AD898" s="192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2064.25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2064.25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-2064.25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-2064.25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3" t="str">
        <f>IF(Y903&lt;0,"NO PAGAR","COBRAR'")</f>
        <v>NO PAGAR</v>
      </c>
      <c r="Y904" s="193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3" t="str">
        <f>IF(C903&lt;0,"NO PAGAR","COBRAR'")</f>
        <v>NO PAGAR</v>
      </c>
      <c r="C905" s="193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86" t="s">
        <v>9</v>
      </c>
      <c r="C906" s="187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6" t="s">
        <v>9</v>
      </c>
      <c r="Y906" s="187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2064.25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2064.25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88" t="s">
        <v>7</v>
      </c>
      <c r="F914" s="189"/>
      <c r="G914" s="190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8" t="s">
        <v>7</v>
      </c>
      <c r="AB914" s="189"/>
      <c r="AC914" s="190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88" t="s">
        <v>7</v>
      </c>
      <c r="O916" s="189"/>
      <c r="P916" s="189"/>
      <c r="Q916" s="190"/>
      <c r="R916" s="18">
        <f>SUM(R900:R915)</f>
        <v>0</v>
      </c>
      <c r="S916" s="3"/>
      <c r="V916" s="17"/>
      <c r="X916" s="12"/>
      <c r="Y916" s="10"/>
      <c r="AJ916" s="188" t="s">
        <v>7</v>
      </c>
      <c r="AK916" s="189"/>
      <c r="AL916" s="189"/>
      <c r="AM916" s="190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2064.25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2064.25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4" t="s">
        <v>29</v>
      </c>
      <c r="AD941" s="194"/>
      <c r="AE941" s="194"/>
    </row>
    <row r="942" spans="8:31">
      <c r="H942" s="191" t="s">
        <v>28</v>
      </c>
      <c r="I942" s="191"/>
      <c r="J942" s="191"/>
      <c r="V942" s="17"/>
      <c r="AC942" s="194"/>
      <c r="AD942" s="194"/>
      <c r="AE942" s="194"/>
    </row>
    <row r="943" spans="8:31">
      <c r="H943" s="191"/>
      <c r="I943" s="191"/>
      <c r="J943" s="191"/>
      <c r="V943" s="17"/>
      <c r="AC943" s="194"/>
      <c r="AD943" s="194"/>
      <c r="AE943" s="194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-2064.25</v>
      </c>
      <c r="E947" s="192" t="s">
        <v>20</v>
      </c>
      <c r="F947" s="192"/>
      <c r="G947" s="192"/>
      <c r="H947" s="192"/>
      <c r="V947" s="17"/>
      <c r="X947" s="23" t="s">
        <v>32</v>
      </c>
      <c r="Y947" s="20">
        <f>IF(B947="PAGADO",0,C952)</f>
        <v>-2064.25</v>
      </c>
      <c r="AA947" s="192" t="s">
        <v>20</v>
      </c>
      <c r="AB947" s="192"/>
      <c r="AC947" s="192"/>
      <c r="AD947" s="192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2064.25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2064.25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-2064.25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-2064.25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5" t="str">
        <f>IF(C952&lt;0,"NO PAGAR","COBRAR")</f>
        <v>NO PAGAR</v>
      </c>
      <c r="C953" s="195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5" t="str">
        <f>IF(Y952&lt;0,"NO PAGAR","COBRAR")</f>
        <v>NO PAGAR</v>
      </c>
      <c r="Y953" s="195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86" t="s">
        <v>9</v>
      </c>
      <c r="C954" s="18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6" t="s">
        <v>9</v>
      </c>
      <c r="Y954" s="18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2064.25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2064.25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88" t="s">
        <v>7</v>
      </c>
      <c r="F963" s="189"/>
      <c r="G963" s="190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8" t="s">
        <v>7</v>
      </c>
      <c r="AB963" s="189"/>
      <c r="AC963" s="190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88" t="s">
        <v>7</v>
      </c>
      <c r="O965" s="189"/>
      <c r="P965" s="189"/>
      <c r="Q965" s="190"/>
      <c r="R965" s="18">
        <f>SUM(R949:R964)</f>
        <v>0</v>
      </c>
      <c r="S965" s="3"/>
      <c r="V965" s="17"/>
      <c r="X965" s="12"/>
      <c r="Y965" s="10"/>
      <c r="AJ965" s="188" t="s">
        <v>7</v>
      </c>
      <c r="AK965" s="189"/>
      <c r="AL965" s="189"/>
      <c r="AM965" s="190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2064.25</v>
      </c>
      <c r="V974" s="17"/>
      <c r="X974" s="15" t="s">
        <v>18</v>
      </c>
      <c r="Y974" s="16">
        <f>SUM(Y955:Y973)</f>
        <v>2064.25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1" t="s">
        <v>30</v>
      </c>
      <c r="I987" s="191"/>
      <c r="J987" s="191"/>
      <c r="V987" s="17"/>
      <c r="AA987" s="191" t="s">
        <v>31</v>
      </c>
      <c r="AB987" s="191"/>
      <c r="AC987" s="191"/>
    </row>
    <row r="988" spans="1:43">
      <c r="H988" s="191"/>
      <c r="I988" s="191"/>
      <c r="J988" s="191"/>
      <c r="V988" s="17"/>
      <c r="AA988" s="191"/>
      <c r="AB988" s="191"/>
      <c r="AC988" s="191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-2064.25</v>
      </c>
      <c r="E992" s="192" t="s">
        <v>20</v>
      </c>
      <c r="F992" s="192"/>
      <c r="G992" s="192"/>
      <c r="H992" s="192"/>
      <c r="V992" s="17"/>
      <c r="X992" s="23" t="s">
        <v>32</v>
      </c>
      <c r="Y992" s="20">
        <f>IF(B1792="PAGADO",0,C997)</f>
        <v>-2064.25</v>
      </c>
      <c r="AA992" s="192" t="s">
        <v>20</v>
      </c>
      <c r="AB992" s="192"/>
      <c r="AC992" s="192"/>
      <c r="AD992" s="192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2064.25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2064.25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-2064.25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-2064.25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3" t="str">
        <f>IF(Y997&lt;0,"NO PAGAR","COBRAR'")</f>
        <v>NO PAGAR</v>
      </c>
      <c r="Y998" s="193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3" t="str">
        <f>IF(C997&lt;0,"NO PAGAR","COBRAR'")</f>
        <v>NO PAGAR</v>
      </c>
      <c r="C999" s="193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86" t="s">
        <v>9</v>
      </c>
      <c r="C1000" s="187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6" t="s">
        <v>9</v>
      </c>
      <c r="Y1000" s="187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2064.25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2064.25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88" t="s">
        <v>7</v>
      </c>
      <c r="F1008" s="189"/>
      <c r="G1008" s="190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8" t="s">
        <v>7</v>
      </c>
      <c r="AB1008" s="189"/>
      <c r="AC1008" s="190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88" t="s">
        <v>7</v>
      </c>
      <c r="O1010" s="189"/>
      <c r="P1010" s="189"/>
      <c r="Q1010" s="190"/>
      <c r="R1010" s="18">
        <f>SUM(R994:R1009)</f>
        <v>0</v>
      </c>
      <c r="S1010" s="3"/>
      <c r="V1010" s="17"/>
      <c r="X1010" s="12"/>
      <c r="Y1010" s="10"/>
      <c r="AJ1010" s="188" t="s">
        <v>7</v>
      </c>
      <c r="AK1010" s="189"/>
      <c r="AL1010" s="189"/>
      <c r="AM1010" s="190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2064.25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2064.25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4" t="s">
        <v>29</v>
      </c>
      <c r="AD1034" s="194"/>
      <c r="AE1034" s="194"/>
    </row>
    <row r="1035" spans="2:31">
      <c r="H1035" s="191" t="s">
        <v>28</v>
      </c>
      <c r="I1035" s="191"/>
      <c r="J1035" s="191"/>
      <c r="V1035" s="17"/>
      <c r="AC1035" s="194"/>
      <c r="AD1035" s="194"/>
      <c r="AE1035" s="194"/>
    </row>
    <row r="1036" spans="2:31">
      <c r="H1036" s="191"/>
      <c r="I1036" s="191"/>
      <c r="J1036" s="191"/>
      <c r="V1036" s="17"/>
      <c r="AC1036" s="194"/>
      <c r="AD1036" s="194"/>
      <c r="AE1036" s="194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-2064.25</v>
      </c>
      <c r="E1040" s="192" t="s">
        <v>20</v>
      </c>
      <c r="F1040" s="192"/>
      <c r="G1040" s="192"/>
      <c r="H1040" s="192"/>
      <c r="V1040" s="17"/>
      <c r="X1040" s="23" t="s">
        <v>32</v>
      </c>
      <c r="Y1040" s="20">
        <f>IF(B1040="PAGADO",0,C1045)</f>
        <v>-2064.25</v>
      </c>
      <c r="AA1040" s="192" t="s">
        <v>20</v>
      </c>
      <c r="AB1040" s="192"/>
      <c r="AC1040" s="192"/>
      <c r="AD1040" s="192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2064.25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2064.25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-2064.25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-2064.25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5" t="str">
        <f>IF(C1045&lt;0,"NO PAGAR","COBRAR")</f>
        <v>NO PAGAR</v>
      </c>
      <c r="C1046" s="195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5" t="str">
        <f>IF(Y1045&lt;0,"NO PAGAR","COBRAR")</f>
        <v>NO PAGAR</v>
      </c>
      <c r="Y1046" s="195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86" t="s">
        <v>9</v>
      </c>
      <c r="C1047" s="18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6" t="s">
        <v>9</v>
      </c>
      <c r="Y1047" s="18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2064.25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2064.25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88" t="s">
        <v>7</v>
      </c>
      <c r="F1056" s="189"/>
      <c r="G1056" s="190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8" t="s">
        <v>7</v>
      </c>
      <c r="AB1056" s="189"/>
      <c r="AC1056" s="190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88" t="s">
        <v>7</v>
      </c>
      <c r="O1058" s="189"/>
      <c r="P1058" s="189"/>
      <c r="Q1058" s="190"/>
      <c r="R1058" s="18">
        <f>SUM(R1042:R1057)</f>
        <v>0</v>
      </c>
      <c r="S1058" s="3"/>
      <c r="V1058" s="17"/>
      <c r="X1058" s="12"/>
      <c r="Y1058" s="10"/>
      <c r="AJ1058" s="188" t="s">
        <v>7</v>
      </c>
      <c r="AK1058" s="189"/>
      <c r="AL1058" s="189"/>
      <c r="AM1058" s="190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2064.25</v>
      </c>
      <c r="V1067" s="17"/>
      <c r="X1067" s="15" t="s">
        <v>18</v>
      </c>
      <c r="Y1067" s="16">
        <f>SUM(Y1048:Y1066)</f>
        <v>2064.25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1" t="s">
        <v>30</v>
      </c>
      <c r="I1080" s="191"/>
      <c r="J1080" s="191"/>
      <c r="V1080" s="17"/>
      <c r="AA1080" s="191" t="s">
        <v>31</v>
      </c>
      <c r="AB1080" s="191"/>
      <c r="AC1080" s="191"/>
    </row>
    <row r="1081" spans="1:43">
      <c r="H1081" s="191"/>
      <c r="I1081" s="191"/>
      <c r="J1081" s="191"/>
      <c r="V1081" s="17"/>
      <c r="AA1081" s="191"/>
      <c r="AB1081" s="191"/>
      <c r="AC1081" s="191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-2064.25</v>
      </c>
      <c r="E1085" s="192" t="s">
        <v>20</v>
      </c>
      <c r="F1085" s="192"/>
      <c r="G1085" s="192"/>
      <c r="H1085" s="192"/>
      <c r="V1085" s="17"/>
      <c r="X1085" s="23" t="s">
        <v>32</v>
      </c>
      <c r="Y1085" s="20">
        <f>IF(B1885="PAGADO",0,C1090)</f>
        <v>-2064.25</v>
      </c>
      <c r="AA1085" s="192" t="s">
        <v>20</v>
      </c>
      <c r="AB1085" s="192"/>
      <c r="AC1085" s="192"/>
      <c r="AD1085" s="192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2064.25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2064.25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-2064.25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-2064.25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3" t="str">
        <f>IF(Y1090&lt;0,"NO PAGAR","COBRAR'")</f>
        <v>NO PAGAR</v>
      </c>
      <c r="Y1091" s="193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3" t="str">
        <f>IF(C1090&lt;0,"NO PAGAR","COBRAR'")</f>
        <v>NO PAGAR</v>
      </c>
      <c r="C1092" s="193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86" t="s">
        <v>9</v>
      </c>
      <c r="C1093" s="187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6" t="s">
        <v>9</v>
      </c>
      <c r="Y1093" s="187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2064.25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2064.25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88" t="s">
        <v>7</v>
      </c>
      <c r="F1101" s="189"/>
      <c r="G1101" s="190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8" t="s">
        <v>7</v>
      </c>
      <c r="AB1101" s="189"/>
      <c r="AC1101" s="190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88" t="s">
        <v>7</v>
      </c>
      <c r="O1103" s="189"/>
      <c r="P1103" s="189"/>
      <c r="Q1103" s="190"/>
      <c r="R1103" s="18">
        <f>SUM(R1087:R1102)</f>
        <v>0</v>
      </c>
      <c r="S1103" s="3"/>
      <c r="V1103" s="17"/>
      <c r="X1103" s="12"/>
      <c r="Y1103" s="10"/>
      <c r="AJ1103" s="188" t="s">
        <v>7</v>
      </c>
      <c r="AK1103" s="189"/>
      <c r="AL1103" s="189"/>
      <c r="AM1103" s="190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2064.25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2064.25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7" zoomScaleNormal="100" workbookViewId="0">
      <selection activeCell="B347" sqref="B347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2" t="s">
        <v>78</v>
      </c>
      <c r="F8" s="192"/>
      <c r="G8" s="192"/>
      <c r="H8" s="192"/>
      <c r="V8" s="17"/>
      <c r="X8" s="23" t="s">
        <v>130</v>
      </c>
      <c r="Y8" s="20">
        <f>IF(B8="PAGADO",0,C13)</f>
        <v>0</v>
      </c>
      <c r="AA8" s="192" t="s">
        <v>78</v>
      </c>
      <c r="AB8" s="192"/>
      <c r="AC8" s="192"/>
      <c r="AD8" s="192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8" t="s">
        <v>7</v>
      </c>
      <c r="AB24" s="189"/>
      <c r="AC24" s="190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0.35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2" t="s">
        <v>213</v>
      </c>
      <c r="F53" s="192"/>
      <c r="G53" s="192"/>
      <c r="H53" s="192"/>
      <c r="V53" s="17"/>
      <c r="X53" s="23" t="s">
        <v>32</v>
      </c>
      <c r="Y53" s="20">
        <f>IF(B53="PAGADO",0,C58)</f>
        <v>540</v>
      </c>
      <c r="AA53" s="192" t="s">
        <v>78</v>
      </c>
      <c r="AB53" s="192"/>
      <c r="AC53" s="192"/>
      <c r="AD53" s="192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4" t="s">
        <v>29</v>
      </c>
      <c r="AD95" s="194"/>
      <c r="AE95" s="194"/>
    </row>
    <row r="96" spans="2:31">
      <c r="H96" s="191" t="s">
        <v>28</v>
      </c>
      <c r="I96" s="191"/>
      <c r="J96" s="191"/>
      <c r="V96" s="17"/>
      <c r="AC96" s="194"/>
      <c r="AD96" s="194"/>
      <c r="AE96" s="194"/>
    </row>
    <row r="97" spans="2:41">
      <c r="H97" s="191"/>
      <c r="I97" s="191"/>
      <c r="J97" s="191"/>
      <c r="V97" s="17"/>
      <c r="AC97" s="194"/>
      <c r="AD97" s="194"/>
      <c r="AE97" s="19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2" t="s">
        <v>78</v>
      </c>
      <c r="F101" s="192"/>
      <c r="G101" s="192"/>
      <c r="H101" s="192"/>
      <c r="V101" s="17"/>
      <c r="X101" s="23" t="s">
        <v>32</v>
      </c>
      <c r="Y101" s="20">
        <f>IF(B101="PAGADO",0,C106)</f>
        <v>0</v>
      </c>
      <c r="AA101" s="192" t="s">
        <v>310</v>
      </c>
      <c r="AB101" s="192"/>
      <c r="AC101" s="192"/>
      <c r="AD101" s="192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5" t="str">
        <f>IF(C106&lt;0,"NO PAGAR","COBRAR")</f>
        <v>COBRAR</v>
      </c>
      <c r="C107" s="195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5" t="str">
        <f>IF(Y106&lt;0,"NO PAGAR","COBRAR")</f>
        <v>COBRAR</v>
      </c>
      <c r="Y107" s="19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6" t="s">
        <v>9</v>
      </c>
      <c r="C108" s="187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6" t="s">
        <v>9</v>
      </c>
      <c r="Y108" s="18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88" t="s">
        <v>7</v>
      </c>
      <c r="F117" s="189"/>
      <c r="G117" s="190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8" t="s">
        <v>7</v>
      </c>
      <c r="AB117" s="189"/>
      <c r="AC117" s="190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88" t="s">
        <v>7</v>
      </c>
      <c r="O119" s="189"/>
      <c r="P119" s="189"/>
      <c r="Q119" s="190"/>
      <c r="R119" s="18">
        <f>SUM(R103:R118)</f>
        <v>0</v>
      </c>
      <c r="S119" s="3"/>
      <c r="V119" s="17"/>
      <c r="X119" s="12"/>
      <c r="Y119" s="10"/>
      <c r="AJ119" s="188" t="s">
        <v>7</v>
      </c>
      <c r="AK119" s="189"/>
      <c r="AL119" s="189"/>
      <c r="AM119" s="190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1" t="s">
        <v>30</v>
      </c>
      <c r="I133" s="191"/>
      <c r="J133" s="191"/>
      <c r="V133" s="17"/>
      <c r="AA133" s="191" t="s">
        <v>31</v>
      </c>
      <c r="AB133" s="191"/>
      <c r="AC133" s="191"/>
    </row>
    <row r="134" spans="1:43">
      <c r="H134" s="191"/>
      <c r="I134" s="191"/>
      <c r="J134" s="191"/>
      <c r="V134" s="17"/>
      <c r="AA134" s="191"/>
      <c r="AB134" s="191"/>
      <c r="AC134" s="191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2" t="s">
        <v>310</v>
      </c>
      <c r="F138" s="192"/>
      <c r="G138" s="192"/>
      <c r="H138" s="192"/>
      <c r="V138" s="17"/>
      <c r="X138" s="23" t="s">
        <v>32</v>
      </c>
      <c r="Y138" s="20">
        <f>IF(B138="PAGADO",0,C143)</f>
        <v>670</v>
      </c>
      <c r="AA138" s="192" t="s">
        <v>78</v>
      </c>
      <c r="AB138" s="192"/>
      <c r="AC138" s="192"/>
      <c r="AD138" s="192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3" t="str">
        <f>IF(Y143&lt;0,"NO PAGAR","COBRAR'")</f>
        <v>COBRAR'</v>
      </c>
      <c r="Y144" s="193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3" t="str">
        <f>IF(C143&lt;0,"NO PAGAR","COBRAR'")</f>
        <v>COBRAR'</v>
      </c>
      <c r="C145" s="193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86" t="s">
        <v>9</v>
      </c>
      <c r="C146" s="187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6" t="s">
        <v>9</v>
      </c>
      <c r="Y146" s="187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88" t="s">
        <v>7</v>
      </c>
      <c r="F154" s="189"/>
      <c r="G154" s="190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8" t="s">
        <v>7</v>
      </c>
      <c r="AB154" s="189"/>
      <c r="AC154" s="190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88" t="s">
        <v>7</v>
      </c>
      <c r="O156" s="189"/>
      <c r="P156" s="189"/>
      <c r="Q156" s="190"/>
      <c r="R156" s="18">
        <f>SUM(R140:R155)</f>
        <v>0</v>
      </c>
      <c r="S156" s="3"/>
      <c r="V156" s="17"/>
      <c r="X156" s="12"/>
      <c r="Y156" s="10"/>
      <c r="AJ156" s="188" t="s">
        <v>7</v>
      </c>
      <c r="AK156" s="189"/>
      <c r="AL156" s="189"/>
      <c r="AM156" s="190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4" t="s">
        <v>29</v>
      </c>
      <c r="AD181" s="194"/>
      <c r="AE181" s="194"/>
    </row>
    <row r="182" spans="2:41">
      <c r="H182" s="191" t="s">
        <v>28</v>
      </c>
      <c r="I182" s="191"/>
      <c r="J182" s="191"/>
      <c r="V182" s="17"/>
      <c r="AC182" s="194"/>
      <c r="AD182" s="194"/>
      <c r="AE182" s="194"/>
    </row>
    <row r="183" spans="2:41">
      <c r="H183" s="191"/>
      <c r="I183" s="191"/>
      <c r="J183" s="191"/>
      <c r="V183" s="17"/>
      <c r="AC183" s="194"/>
      <c r="AD183" s="194"/>
      <c r="AE183" s="194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2" t="s">
        <v>434</v>
      </c>
      <c r="F187" s="192"/>
      <c r="G187" s="192"/>
      <c r="H187" s="192"/>
      <c r="O187" s="59" t="s">
        <v>433</v>
      </c>
      <c r="V187" s="17"/>
      <c r="X187" s="23" t="s">
        <v>32</v>
      </c>
      <c r="Y187" s="20">
        <f>IF(B187="PAGADO",0,C192)</f>
        <v>0</v>
      </c>
      <c r="AA187" s="192" t="s">
        <v>20</v>
      </c>
      <c r="AB187" s="192"/>
      <c r="AC187" s="192"/>
      <c r="AD187" s="192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5" t="str">
        <f>IF(C192&lt;0,"NO PAGAR","COBRAR")</f>
        <v>COBRAR</v>
      </c>
      <c r="C193" s="195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5" t="str">
        <f>IF(Y192&lt;0,"NO PAGAR","COBRAR")</f>
        <v>COBRAR</v>
      </c>
      <c r="Y193" s="195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86" t="s">
        <v>9</v>
      </c>
      <c r="C194" s="187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6" t="s">
        <v>9</v>
      </c>
      <c r="Y194" s="187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88" t="s">
        <v>7</v>
      </c>
      <c r="F203" s="189"/>
      <c r="G203" s="190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8" t="s">
        <v>7</v>
      </c>
      <c r="AB203" s="189"/>
      <c r="AC203" s="190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88" t="s">
        <v>7</v>
      </c>
      <c r="O205" s="189"/>
      <c r="P205" s="189"/>
      <c r="Q205" s="190"/>
      <c r="R205" s="18">
        <f>SUM(R189:R204)</f>
        <v>480.45</v>
      </c>
      <c r="S205" s="3"/>
      <c r="V205" s="17"/>
      <c r="X205" s="12"/>
      <c r="Y205" s="10"/>
      <c r="AJ205" s="188" t="s">
        <v>7</v>
      </c>
      <c r="AK205" s="189"/>
      <c r="AL205" s="189"/>
      <c r="AM205" s="190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1" t="s">
        <v>30</v>
      </c>
      <c r="I227" s="191"/>
      <c r="J227" s="191"/>
      <c r="V227" s="17"/>
      <c r="AA227" s="191" t="s">
        <v>31</v>
      </c>
      <c r="AB227" s="191"/>
      <c r="AC227" s="191"/>
    </row>
    <row r="228" spans="1:43">
      <c r="H228" s="191"/>
      <c r="I228" s="191"/>
      <c r="J228" s="191"/>
      <c r="V228" s="17"/>
      <c r="AA228" s="191"/>
      <c r="AB228" s="191"/>
      <c r="AC228" s="191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2" t="s">
        <v>20</v>
      </c>
      <c r="F232" s="192"/>
      <c r="G232" s="192"/>
      <c r="H232" s="192"/>
      <c r="V232" s="17"/>
      <c r="X232" s="23" t="s">
        <v>32</v>
      </c>
      <c r="Y232" s="20">
        <f>IF(B232="PAGADO",0,C237)</f>
        <v>0</v>
      </c>
      <c r="AA232" s="192" t="s">
        <v>20</v>
      </c>
      <c r="AB232" s="192"/>
      <c r="AC232" s="192"/>
      <c r="AD232" s="192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3" t="str">
        <f>IF(Y237&lt;0,"NO PAGAR","COBRAR'")</f>
        <v>COBRAR'</v>
      </c>
      <c r="Y238" s="193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3" t="str">
        <f>IF(C237&lt;0,"NO PAGAR","COBRAR'")</f>
        <v>COBRAR'</v>
      </c>
      <c r="C239" s="193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86" t="s">
        <v>9</v>
      </c>
      <c r="C240" s="187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6" t="s">
        <v>9</v>
      </c>
      <c r="Y240" s="187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88" t="s">
        <v>7</v>
      </c>
      <c r="F248" s="189"/>
      <c r="G248" s="190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8" t="s">
        <v>7</v>
      </c>
      <c r="AB248" s="189"/>
      <c r="AC248" s="190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88" t="s">
        <v>7</v>
      </c>
      <c r="O250" s="189"/>
      <c r="P250" s="189"/>
      <c r="Q250" s="190"/>
      <c r="R250" s="18">
        <f>SUM(R234:R249)</f>
        <v>0</v>
      </c>
      <c r="S250" s="3"/>
      <c r="V250" s="17"/>
      <c r="X250" s="12"/>
      <c r="Y250" s="10"/>
      <c r="AJ250" s="188" t="s">
        <v>7</v>
      </c>
      <c r="AK250" s="189"/>
      <c r="AL250" s="189"/>
      <c r="AM250" s="190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4" t="s">
        <v>29</v>
      </c>
      <c r="AD273" s="194"/>
      <c r="AE273" s="194"/>
    </row>
    <row r="274" spans="2:41">
      <c r="H274" s="191" t="s">
        <v>28</v>
      </c>
      <c r="I274" s="191"/>
      <c r="J274" s="191"/>
      <c r="V274" s="17"/>
      <c r="AC274" s="194"/>
      <c r="AD274" s="194"/>
      <c r="AE274" s="194"/>
    </row>
    <row r="275" spans="2:41">
      <c r="H275" s="191"/>
      <c r="I275" s="191"/>
      <c r="J275" s="191"/>
      <c r="V275" s="17"/>
      <c r="AC275" s="194"/>
      <c r="AD275" s="194"/>
      <c r="AE275" s="194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2" t="s">
        <v>20</v>
      </c>
      <c r="F279" s="192"/>
      <c r="G279" s="192"/>
      <c r="H279" s="192"/>
      <c r="V279" s="17"/>
      <c r="X279" s="23" t="s">
        <v>32</v>
      </c>
      <c r="Y279" s="20">
        <f>IF(B279="PAGADO",0,C284)</f>
        <v>0</v>
      </c>
      <c r="AA279" s="192" t="s">
        <v>20</v>
      </c>
      <c r="AB279" s="192"/>
      <c r="AC279" s="192"/>
      <c r="AD279" s="192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5" t="str">
        <f>IF(C284&lt;0,"NO PAGAR","COBRAR")</f>
        <v>COBRAR</v>
      </c>
      <c r="C285" s="195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5" t="str">
        <f>IF(Y284&lt;0,"NO PAGAR","COBRAR")</f>
        <v>COBRAR</v>
      </c>
      <c r="Y285" s="195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86" t="s">
        <v>9</v>
      </c>
      <c r="C286" s="187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6" t="s">
        <v>9</v>
      </c>
      <c r="Y286" s="187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88" t="s">
        <v>7</v>
      </c>
      <c r="F295" s="189"/>
      <c r="G295" s="190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8" t="s">
        <v>7</v>
      </c>
      <c r="AB295" s="189"/>
      <c r="AC295" s="190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88" t="s">
        <v>7</v>
      </c>
      <c r="O297" s="189"/>
      <c r="P297" s="189"/>
      <c r="Q297" s="190"/>
      <c r="R297" s="18">
        <f>SUM(R281:R296)</f>
        <v>0</v>
      </c>
      <c r="S297" s="3"/>
      <c r="V297" s="17"/>
      <c r="X297" s="12"/>
      <c r="Y297" s="10"/>
      <c r="AJ297" s="188" t="s">
        <v>7</v>
      </c>
      <c r="AK297" s="189"/>
      <c r="AL297" s="189"/>
      <c r="AM297" s="190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1" t="s">
        <v>30</v>
      </c>
      <c r="I319" s="191"/>
      <c r="J319" s="191"/>
      <c r="V319" s="17"/>
      <c r="AA319" s="191" t="s">
        <v>31</v>
      </c>
      <c r="AB319" s="191"/>
      <c r="AC319" s="191"/>
    </row>
    <row r="320" spans="1:43">
      <c r="H320" s="191"/>
      <c r="I320" s="191"/>
      <c r="J320" s="191"/>
      <c r="V320" s="17"/>
      <c r="AA320" s="191"/>
      <c r="AB320" s="191"/>
      <c r="AC320" s="191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2" t="s">
        <v>20</v>
      </c>
      <c r="F324" s="192"/>
      <c r="G324" s="192"/>
      <c r="H324" s="192"/>
      <c r="V324" s="17"/>
      <c r="X324" s="23" t="s">
        <v>32</v>
      </c>
      <c r="Y324" s="20">
        <f>IF(B1124="PAGADO",0,C329)</f>
        <v>0</v>
      </c>
      <c r="AA324" s="192" t="s">
        <v>20</v>
      </c>
      <c r="AB324" s="192"/>
      <c r="AC324" s="192"/>
      <c r="AD324" s="192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3" t="str">
        <f>IF(Y329&lt;0,"NO PAGAR","COBRAR'")</f>
        <v>COBRAR'</v>
      </c>
      <c r="Y330" s="193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3" t="str">
        <f>IF(C329&lt;0,"NO PAGAR","COBRAR'")</f>
        <v>COBRAR'</v>
      </c>
      <c r="C331" s="193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86" t="s">
        <v>9</v>
      </c>
      <c r="C332" s="187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6" t="s">
        <v>9</v>
      </c>
      <c r="Y332" s="187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88" t="s">
        <v>7</v>
      </c>
      <c r="F340" s="189"/>
      <c r="G340" s="190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8" t="s">
        <v>7</v>
      </c>
      <c r="AB340" s="189"/>
      <c r="AC340" s="190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88" t="s">
        <v>7</v>
      </c>
      <c r="O342" s="189"/>
      <c r="P342" s="189"/>
      <c r="Q342" s="190"/>
      <c r="R342" s="18">
        <f>SUM(R326:R341)</f>
        <v>0</v>
      </c>
      <c r="S342" s="3"/>
      <c r="V342" s="17"/>
      <c r="X342" s="12"/>
      <c r="Y342" s="10"/>
      <c r="AJ342" s="188" t="s">
        <v>7</v>
      </c>
      <c r="AK342" s="189"/>
      <c r="AL342" s="189"/>
      <c r="AM342" s="190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4" t="s">
        <v>29</v>
      </c>
      <c r="AD366" s="194"/>
      <c r="AE366" s="194"/>
    </row>
    <row r="367" spans="5:31">
      <c r="H367" s="191" t="s">
        <v>28</v>
      </c>
      <c r="I367" s="191"/>
      <c r="J367" s="191"/>
      <c r="V367" s="17"/>
      <c r="AC367" s="194"/>
      <c r="AD367" s="194"/>
      <c r="AE367" s="194"/>
    </row>
    <row r="368" spans="5:31">
      <c r="H368" s="191"/>
      <c r="I368" s="191"/>
      <c r="J368" s="191"/>
      <c r="V368" s="17"/>
      <c r="AC368" s="194"/>
      <c r="AD368" s="194"/>
      <c r="AE368" s="194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2" t="s">
        <v>20</v>
      </c>
      <c r="F372" s="192"/>
      <c r="G372" s="192"/>
      <c r="H372" s="192"/>
      <c r="V372" s="17"/>
      <c r="X372" s="23" t="s">
        <v>32</v>
      </c>
      <c r="Y372" s="20">
        <f>IF(B372="PAGADO",0,C377)</f>
        <v>0</v>
      </c>
      <c r="AA372" s="192" t="s">
        <v>20</v>
      </c>
      <c r="AB372" s="192"/>
      <c r="AC372" s="192"/>
      <c r="AD372" s="192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5" t="str">
        <f>IF(C377&lt;0,"NO PAGAR","COBRAR")</f>
        <v>COBRAR</v>
      </c>
      <c r="C378" s="195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5" t="str">
        <f>IF(Y377&lt;0,"NO PAGAR","COBRAR")</f>
        <v>COBRAR</v>
      </c>
      <c r="Y378" s="195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86" t="s">
        <v>9</v>
      </c>
      <c r="C379" s="187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6" t="s">
        <v>9</v>
      </c>
      <c r="Y379" s="187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88" t="s">
        <v>7</v>
      </c>
      <c r="F388" s="189"/>
      <c r="G388" s="190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8" t="s">
        <v>7</v>
      </c>
      <c r="AB388" s="189"/>
      <c r="AC388" s="190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88" t="s">
        <v>7</v>
      </c>
      <c r="O390" s="189"/>
      <c r="P390" s="189"/>
      <c r="Q390" s="190"/>
      <c r="R390" s="18">
        <f>SUM(R374:R389)</f>
        <v>0</v>
      </c>
      <c r="S390" s="3"/>
      <c r="V390" s="17"/>
      <c r="X390" s="12"/>
      <c r="Y390" s="10"/>
      <c r="AJ390" s="188" t="s">
        <v>7</v>
      </c>
      <c r="AK390" s="189"/>
      <c r="AL390" s="189"/>
      <c r="AM390" s="190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1" t="s">
        <v>30</v>
      </c>
      <c r="I412" s="191"/>
      <c r="J412" s="191"/>
      <c r="V412" s="17"/>
      <c r="AA412" s="191" t="s">
        <v>31</v>
      </c>
      <c r="AB412" s="191"/>
      <c r="AC412" s="191"/>
    </row>
    <row r="413" spans="1:43">
      <c r="H413" s="191"/>
      <c r="I413" s="191"/>
      <c r="J413" s="191"/>
      <c r="V413" s="17"/>
      <c r="AA413" s="191"/>
      <c r="AB413" s="191"/>
      <c r="AC413" s="191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2" t="s">
        <v>20</v>
      </c>
      <c r="F417" s="192"/>
      <c r="G417" s="192"/>
      <c r="H417" s="192"/>
      <c r="V417" s="17"/>
      <c r="X417" s="23" t="s">
        <v>32</v>
      </c>
      <c r="Y417" s="20">
        <f>IF(B1217="PAGADO",0,C422)</f>
        <v>0</v>
      </c>
      <c r="AA417" s="192" t="s">
        <v>20</v>
      </c>
      <c r="AB417" s="192"/>
      <c r="AC417" s="192"/>
      <c r="AD417" s="192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3" t="str">
        <f>IF(Y422&lt;0,"NO PAGAR","COBRAR'")</f>
        <v>COBRAR'</v>
      </c>
      <c r="Y423" s="193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3" t="str">
        <f>IF(C422&lt;0,"NO PAGAR","COBRAR'")</f>
        <v>COBRAR'</v>
      </c>
      <c r="C424" s="193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86" t="s">
        <v>9</v>
      </c>
      <c r="C425" s="18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6" t="s">
        <v>9</v>
      </c>
      <c r="Y425" s="18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88" t="s">
        <v>7</v>
      </c>
      <c r="F433" s="189"/>
      <c r="G433" s="190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8" t="s">
        <v>7</v>
      </c>
      <c r="AB433" s="189"/>
      <c r="AC433" s="190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88" t="s">
        <v>7</v>
      </c>
      <c r="O435" s="189"/>
      <c r="P435" s="189"/>
      <c r="Q435" s="190"/>
      <c r="R435" s="18">
        <f>SUM(R419:R434)</f>
        <v>0</v>
      </c>
      <c r="S435" s="3"/>
      <c r="V435" s="17"/>
      <c r="X435" s="12"/>
      <c r="Y435" s="10"/>
      <c r="AJ435" s="188" t="s">
        <v>7</v>
      </c>
      <c r="AK435" s="189"/>
      <c r="AL435" s="189"/>
      <c r="AM435" s="190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4" t="s">
        <v>29</v>
      </c>
      <c r="AD463" s="194"/>
      <c r="AE463" s="194"/>
    </row>
    <row r="464" spans="8:31">
      <c r="H464" s="191" t="s">
        <v>28</v>
      </c>
      <c r="I464" s="191"/>
      <c r="J464" s="191"/>
      <c r="V464" s="17"/>
      <c r="AC464" s="194"/>
      <c r="AD464" s="194"/>
      <c r="AE464" s="194"/>
    </row>
    <row r="465" spans="2:41">
      <c r="H465" s="191"/>
      <c r="I465" s="191"/>
      <c r="J465" s="191"/>
      <c r="V465" s="17"/>
      <c r="AC465" s="194"/>
      <c r="AD465" s="194"/>
      <c r="AE465" s="194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2" t="s">
        <v>20</v>
      </c>
      <c r="F469" s="192"/>
      <c r="G469" s="192"/>
      <c r="H469" s="192"/>
      <c r="V469" s="17"/>
      <c r="X469" s="23" t="s">
        <v>32</v>
      </c>
      <c r="Y469" s="20">
        <f>IF(B469="PAGADO",0,C474)</f>
        <v>0</v>
      </c>
      <c r="AA469" s="192" t="s">
        <v>20</v>
      </c>
      <c r="AB469" s="192"/>
      <c r="AC469" s="192"/>
      <c r="AD469" s="192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5" t="str">
        <f>IF(C474&lt;0,"NO PAGAR","COBRAR")</f>
        <v>COBRAR</v>
      </c>
      <c r="C475" s="195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5" t="str">
        <f>IF(Y474&lt;0,"NO PAGAR","COBRAR")</f>
        <v>COBRAR</v>
      </c>
      <c r="Y475" s="195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86" t="s">
        <v>9</v>
      </c>
      <c r="C476" s="187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6" t="s">
        <v>9</v>
      </c>
      <c r="Y476" s="187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88" t="s">
        <v>7</v>
      </c>
      <c r="F485" s="189"/>
      <c r="G485" s="190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8" t="s">
        <v>7</v>
      </c>
      <c r="AB485" s="189"/>
      <c r="AC485" s="190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88" t="s">
        <v>7</v>
      </c>
      <c r="O487" s="189"/>
      <c r="P487" s="189"/>
      <c r="Q487" s="190"/>
      <c r="R487" s="18">
        <f>SUM(R471:R486)</f>
        <v>0</v>
      </c>
      <c r="S487" s="3"/>
      <c r="V487" s="17"/>
      <c r="X487" s="12"/>
      <c r="Y487" s="10"/>
      <c r="AJ487" s="188" t="s">
        <v>7</v>
      </c>
      <c r="AK487" s="189"/>
      <c r="AL487" s="189"/>
      <c r="AM487" s="190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1" t="s">
        <v>30</v>
      </c>
      <c r="I509" s="191"/>
      <c r="J509" s="191"/>
      <c r="V509" s="17"/>
      <c r="AA509" s="191" t="s">
        <v>31</v>
      </c>
      <c r="AB509" s="191"/>
      <c r="AC509" s="191"/>
    </row>
    <row r="510" spans="1:43">
      <c r="H510" s="191"/>
      <c r="I510" s="191"/>
      <c r="J510" s="191"/>
      <c r="V510" s="17"/>
      <c r="AA510" s="191"/>
      <c r="AB510" s="191"/>
      <c r="AC510" s="191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2" t="s">
        <v>20</v>
      </c>
      <c r="F514" s="192"/>
      <c r="G514" s="192"/>
      <c r="H514" s="192"/>
      <c r="V514" s="17"/>
      <c r="X514" s="23" t="s">
        <v>32</v>
      </c>
      <c r="Y514" s="20">
        <f>IF(B1314="PAGADO",0,C519)</f>
        <v>0</v>
      </c>
      <c r="AA514" s="192" t="s">
        <v>20</v>
      </c>
      <c r="AB514" s="192"/>
      <c r="AC514" s="192"/>
      <c r="AD514" s="192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3" t="str">
        <f>IF(Y519&lt;0,"NO PAGAR","COBRAR'")</f>
        <v>COBRAR'</v>
      </c>
      <c r="Y520" s="193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3" t="str">
        <f>IF(C519&lt;0,"NO PAGAR","COBRAR'")</f>
        <v>COBRAR'</v>
      </c>
      <c r="C521" s="193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86" t="s">
        <v>9</v>
      </c>
      <c r="C522" s="187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6" t="s">
        <v>9</v>
      </c>
      <c r="Y522" s="187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88" t="s">
        <v>7</v>
      </c>
      <c r="F530" s="189"/>
      <c r="G530" s="190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8" t="s">
        <v>7</v>
      </c>
      <c r="AB530" s="189"/>
      <c r="AC530" s="190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88" t="s">
        <v>7</v>
      </c>
      <c r="O532" s="189"/>
      <c r="P532" s="189"/>
      <c r="Q532" s="190"/>
      <c r="R532" s="18">
        <f>SUM(R516:R531)</f>
        <v>0</v>
      </c>
      <c r="S532" s="3"/>
      <c r="V532" s="17"/>
      <c r="X532" s="12"/>
      <c r="Y532" s="10"/>
      <c r="AJ532" s="188" t="s">
        <v>7</v>
      </c>
      <c r="AK532" s="189"/>
      <c r="AL532" s="189"/>
      <c r="AM532" s="190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4" t="s">
        <v>29</v>
      </c>
      <c r="AD562" s="194"/>
      <c r="AE562" s="194"/>
    </row>
    <row r="563" spans="2:41">
      <c r="H563" s="191" t="s">
        <v>28</v>
      </c>
      <c r="I563" s="191"/>
      <c r="J563" s="191"/>
      <c r="V563" s="17"/>
      <c r="AC563" s="194"/>
      <c r="AD563" s="194"/>
      <c r="AE563" s="194"/>
    </row>
    <row r="564" spans="2:41">
      <c r="H564" s="191"/>
      <c r="I564" s="191"/>
      <c r="J564" s="191"/>
      <c r="V564" s="17"/>
      <c r="AC564" s="194"/>
      <c r="AD564" s="194"/>
      <c r="AE564" s="194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2" t="s">
        <v>20</v>
      </c>
      <c r="F568" s="192"/>
      <c r="G568" s="192"/>
      <c r="H568" s="192"/>
      <c r="V568" s="17"/>
      <c r="X568" s="23" t="s">
        <v>32</v>
      </c>
      <c r="Y568" s="20">
        <f>IF(B568="PAGADO",0,C573)</f>
        <v>0</v>
      </c>
      <c r="AA568" s="192" t="s">
        <v>20</v>
      </c>
      <c r="AB568" s="192"/>
      <c r="AC568" s="192"/>
      <c r="AD568" s="192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5" t="str">
        <f>IF(C573&lt;0,"NO PAGAR","COBRAR")</f>
        <v>COBRAR</v>
      </c>
      <c r="C574" s="195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5" t="str">
        <f>IF(Y573&lt;0,"NO PAGAR","COBRAR")</f>
        <v>COBRAR</v>
      </c>
      <c r="Y574" s="195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86" t="s">
        <v>9</v>
      </c>
      <c r="C575" s="187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6" t="s">
        <v>9</v>
      </c>
      <c r="Y575" s="18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88" t="s">
        <v>7</v>
      </c>
      <c r="F584" s="189"/>
      <c r="G584" s="190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8" t="s">
        <v>7</v>
      </c>
      <c r="AB584" s="189"/>
      <c r="AC584" s="190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88" t="s">
        <v>7</v>
      </c>
      <c r="O586" s="189"/>
      <c r="P586" s="189"/>
      <c r="Q586" s="190"/>
      <c r="R586" s="18">
        <f>SUM(R570:R585)</f>
        <v>0</v>
      </c>
      <c r="S586" s="3"/>
      <c r="V586" s="17"/>
      <c r="X586" s="12"/>
      <c r="Y586" s="10"/>
      <c r="AJ586" s="188" t="s">
        <v>7</v>
      </c>
      <c r="AK586" s="189"/>
      <c r="AL586" s="189"/>
      <c r="AM586" s="190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1" t="s">
        <v>30</v>
      </c>
      <c r="I608" s="191"/>
      <c r="J608" s="191"/>
      <c r="V608" s="17"/>
      <c r="AA608" s="191" t="s">
        <v>31</v>
      </c>
      <c r="AB608" s="191"/>
      <c r="AC608" s="191"/>
    </row>
    <row r="609" spans="2:41">
      <c r="H609" s="191"/>
      <c r="I609" s="191"/>
      <c r="J609" s="191"/>
      <c r="V609" s="17"/>
      <c r="AA609" s="191"/>
      <c r="AB609" s="191"/>
      <c r="AC609" s="191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2" t="s">
        <v>20</v>
      </c>
      <c r="F613" s="192"/>
      <c r="G613" s="192"/>
      <c r="H613" s="192"/>
      <c r="V613" s="17"/>
      <c r="X613" s="23" t="s">
        <v>32</v>
      </c>
      <c r="Y613" s="20">
        <f>IF(B1413="PAGADO",0,C618)</f>
        <v>0</v>
      </c>
      <c r="AA613" s="192" t="s">
        <v>20</v>
      </c>
      <c r="AB613" s="192"/>
      <c r="AC613" s="192"/>
      <c r="AD613" s="192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3" t="str">
        <f>IF(Y618&lt;0,"NO PAGAR","COBRAR'")</f>
        <v>COBRAR'</v>
      </c>
      <c r="Y619" s="193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3" t="str">
        <f>IF(C618&lt;0,"NO PAGAR","COBRAR'")</f>
        <v>COBRAR'</v>
      </c>
      <c r="C620" s="193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6" t="s">
        <v>9</v>
      </c>
      <c r="C621" s="18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6" t="s">
        <v>9</v>
      </c>
      <c r="Y621" s="18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88" t="s">
        <v>7</v>
      </c>
      <c r="F629" s="189"/>
      <c r="G629" s="190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8" t="s">
        <v>7</v>
      </c>
      <c r="AB629" s="189"/>
      <c r="AC629" s="190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88" t="s">
        <v>7</v>
      </c>
      <c r="O631" s="189"/>
      <c r="P631" s="189"/>
      <c r="Q631" s="190"/>
      <c r="R631" s="18">
        <f>SUM(R615:R630)</f>
        <v>0</v>
      </c>
      <c r="S631" s="3"/>
      <c r="V631" s="17"/>
      <c r="X631" s="12"/>
      <c r="Y631" s="10"/>
      <c r="AJ631" s="188" t="s">
        <v>7</v>
      </c>
      <c r="AK631" s="189"/>
      <c r="AL631" s="189"/>
      <c r="AM631" s="190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4" t="s">
        <v>29</v>
      </c>
      <c r="AD655" s="194"/>
      <c r="AE655" s="194"/>
    </row>
    <row r="656" spans="2:31">
      <c r="H656" s="191" t="s">
        <v>28</v>
      </c>
      <c r="I656" s="191"/>
      <c r="J656" s="191"/>
      <c r="V656" s="17"/>
      <c r="AC656" s="194"/>
      <c r="AD656" s="194"/>
      <c r="AE656" s="194"/>
    </row>
    <row r="657" spans="2:41">
      <c r="H657" s="191"/>
      <c r="I657" s="191"/>
      <c r="J657" s="191"/>
      <c r="V657" s="17"/>
      <c r="AC657" s="194"/>
      <c r="AD657" s="194"/>
      <c r="AE657" s="194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2" t="s">
        <v>20</v>
      </c>
      <c r="F661" s="192"/>
      <c r="G661" s="192"/>
      <c r="H661" s="192"/>
      <c r="V661" s="17"/>
      <c r="X661" s="23" t="s">
        <v>32</v>
      </c>
      <c r="Y661" s="20">
        <f>IF(B661="PAGADO",0,C666)</f>
        <v>0</v>
      </c>
      <c r="AA661" s="192" t="s">
        <v>20</v>
      </c>
      <c r="AB661" s="192"/>
      <c r="AC661" s="192"/>
      <c r="AD661" s="192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5" t="str">
        <f>IF(C666&lt;0,"NO PAGAR","COBRAR")</f>
        <v>COBRAR</v>
      </c>
      <c r="C667" s="19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5" t="str">
        <f>IF(Y666&lt;0,"NO PAGAR","COBRAR")</f>
        <v>COBRAR</v>
      </c>
      <c r="Y667" s="19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86" t="s">
        <v>9</v>
      </c>
      <c r="C668" s="18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6" t="s">
        <v>9</v>
      </c>
      <c r="Y668" s="187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88" t="s">
        <v>7</v>
      </c>
      <c r="F677" s="189"/>
      <c r="G677" s="190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8" t="s">
        <v>7</v>
      </c>
      <c r="AB677" s="189"/>
      <c r="AC677" s="190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8" t="s">
        <v>7</v>
      </c>
      <c r="O679" s="189"/>
      <c r="P679" s="189"/>
      <c r="Q679" s="190"/>
      <c r="R679" s="18">
        <f>SUM(R663:R678)</f>
        <v>0</v>
      </c>
      <c r="S679" s="3"/>
      <c r="V679" s="17"/>
      <c r="X679" s="12"/>
      <c r="Y679" s="10"/>
      <c r="AJ679" s="188" t="s">
        <v>7</v>
      </c>
      <c r="AK679" s="189"/>
      <c r="AL679" s="189"/>
      <c r="AM679" s="190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1" t="s">
        <v>30</v>
      </c>
      <c r="I701" s="191"/>
      <c r="J701" s="191"/>
      <c r="V701" s="17"/>
      <c r="AA701" s="191" t="s">
        <v>31</v>
      </c>
      <c r="AB701" s="191"/>
      <c r="AC701" s="191"/>
    </row>
    <row r="702" spans="1:43">
      <c r="H702" s="191"/>
      <c r="I702" s="191"/>
      <c r="J702" s="191"/>
      <c r="V702" s="17"/>
      <c r="AA702" s="191"/>
      <c r="AB702" s="191"/>
      <c r="AC702" s="191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2" t="s">
        <v>20</v>
      </c>
      <c r="F706" s="192"/>
      <c r="G706" s="192"/>
      <c r="H706" s="192"/>
      <c r="V706" s="17"/>
      <c r="X706" s="23" t="s">
        <v>32</v>
      </c>
      <c r="Y706" s="20">
        <f>IF(B1506="PAGADO",0,C711)</f>
        <v>0</v>
      </c>
      <c r="AA706" s="192" t="s">
        <v>20</v>
      </c>
      <c r="AB706" s="192"/>
      <c r="AC706" s="192"/>
      <c r="AD706" s="192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3" t="str">
        <f>IF(Y711&lt;0,"NO PAGAR","COBRAR'")</f>
        <v>COBRAR'</v>
      </c>
      <c r="Y712" s="193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3" t="str">
        <f>IF(C711&lt;0,"NO PAGAR","COBRAR'")</f>
        <v>COBRAR'</v>
      </c>
      <c r="C713" s="193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86" t="s">
        <v>9</v>
      </c>
      <c r="C714" s="18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6" t="s">
        <v>9</v>
      </c>
      <c r="Y714" s="187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88" t="s">
        <v>7</v>
      </c>
      <c r="F722" s="189"/>
      <c r="G722" s="190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8" t="s">
        <v>7</v>
      </c>
      <c r="AB722" s="189"/>
      <c r="AC722" s="190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88" t="s">
        <v>7</v>
      </c>
      <c r="O724" s="189"/>
      <c r="P724" s="189"/>
      <c r="Q724" s="190"/>
      <c r="R724" s="18">
        <f>SUM(R708:R723)</f>
        <v>0</v>
      </c>
      <c r="S724" s="3"/>
      <c r="V724" s="17"/>
      <c r="X724" s="12"/>
      <c r="Y724" s="10"/>
      <c r="AJ724" s="188" t="s">
        <v>7</v>
      </c>
      <c r="AK724" s="189"/>
      <c r="AL724" s="189"/>
      <c r="AM724" s="190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4" t="s">
        <v>29</v>
      </c>
      <c r="AD748" s="194"/>
      <c r="AE748" s="194"/>
    </row>
    <row r="749" spans="8:31">
      <c r="H749" s="191" t="s">
        <v>28</v>
      </c>
      <c r="I749" s="191"/>
      <c r="J749" s="191"/>
      <c r="V749" s="17"/>
      <c r="AC749" s="194"/>
      <c r="AD749" s="194"/>
      <c r="AE749" s="194"/>
    </row>
    <row r="750" spans="8:31">
      <c r="H750" s="191"/>
      <c r="I750" s="191"/>
      <c r="J750" s="191"/>
      <c r="V750" s="17"/>
      <c r="AC750" s="194"/>
      <c r="AD750" s="194"/>
      <c r="AE750" s="194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2" t="s">
        <v>20</v>
      </c>
      <c r="F754" s="192"/>
      <c r="G754" s="192"/>
      <c r="H754" s="192"/>
      <c r="V754" s="17"/>
      <c r="X754" s="23" t="s">
        <v>32</v>
      </c>
      <c r="Y754" s="20">
        <f>IF(B754="PAGADO",0,C759)</f>
        <v>0</v>
      </c>
      <c r="AA754" s="192" t="s">
        <v>20</v>
      </c>
      <c r="AB754" s="192"/>
      <c r="AC754" s="192"/>
      <c r="AD754" s="192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5" t="str">
        <f>IF(C759&lt;0,"NO PAGAR","COBRAR")</f>
        <v>COBRAR</v>
      </c>
      <c r="C760" s="195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5" t="str">
        <f>IF(Y759&lt;0,"NO PAGAR","COBRAR")</f>
        <v>COBRAR</v>
      </c>
      <c r="Y760" s="195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86" t="s">
        <v>9</v>
      </c>
      <c r="C761" s="18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6" t="s">
        <v>9</v>
      </c>
      <c r="Y761" s="187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88" t="s">
        <v>7</v>
      </c>
      <c r="F770" s="189"/>
      <c r="G770" s="190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8" t="s">
        <v>7</v>
      </c>
      <c r="AB770" s="189"/>
      <c r="AC770" s="190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8" t="s">
        <v>7</v>
      </c>
      <c r="O772" s="189"/>
      <c r="P772" s="189"/>
      <c r="Q772" s="190"/>
      <c r="R772" s="18">
        <f>SUM(R756:R771)</f>
        <v>0</v>
      </c>
      <c r="S772" s="3"/>
      <c r="V772" s="17"/>
      <c r="X772" s="12"/>
      <c r="Y772" s="10"/>
      <c r="AJ772" s="188" t="s">
        <v>7</v>
      </c>
      <c r="AK772" s="189"/>
      <c r="AL772" s="189"/>
      <c r="AM772" s="190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1" t="s">
        <v>30</v>
      </c>
      <c r="I794" s="191"/>
      <c r="J794" s="191"/>
      <c r="V794" s="17"/>
      <c r="AA794" s="191" t="s">
        <v>31</v>
      </c>
      <c r="AB794" s="191"/>
      <c r="AC794" s="191"/>
    </row>
    <row r="795" spans="1:43">
      <c r="H795" s="191"/>
      <c r="I795" s="191"/>
      <c r="J795" s="191"/>
      <c r="V795" s="17"/>
      <c r="AA795" s="191"/>
      <c r="AB795" s="191"/>
      <c r="AC795" s="191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2" t="s">
        <v>20</v>
      </c>
      <c r="F799" s="192"/>
      <c r="G799" s="192"/>
      <c r="H799" s="192"/>
      <c r="V799" s="17"/>
      <c r="X799" s="23" t="s">
        <v>32</v>
      </c>
      <c r="Y799" s="20">
        <f>IF(B1599="PAGADO",0,C804)</f>
        <v>0</v>
      </c>
      <c r="AA799" s="192" t="s">
        <v>20</v>
      </c>
      <c r="AB799" s="192"/>
      <c r="AC799" s="192"/>
      <c r="AD799" s="192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3" t="str">
        <f>IF(Y804&lt;0,"NO PAGAR","COBRAR'")</f>
        <v>COBRAR'</v>
      </c>
      <c r="Y805" s="193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3" t="str">
        <f>IF(C804&lt;0,"NO PAGAR","COBRAR'")</f>
        <v>COBRAR'</v>
      </c>
      <c r="C806" s="193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86" t="s">
        <v>9</v>
      </c>
      <c r="C807" s="18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6" t="s">
        <v>9</v>
      </c>
      <c r="Y807" s="18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88" t="s">
        <v>7</v>
      </c>
      <c r="F815" s="189"/>
      <c r="G815" s="190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8" t="s">
        <v>7</v>
      </c>
      <c r="AB815" s="189"/>
      <c r="AC815" s="190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88" t="s">
        <v>7</v>
      </c>
      <c r="O817" s="189"/>
      <c r="P817" s="189"/>
      <c r="Q817" s="190"/>
      <c r="R817" s="18">
        <f>SUM(R801:R816)</f>
        <v>0</v>
      </c>
      <c r="S817" s="3"/>
      <c r="V817" s="17"/>
      <c r="X817" s="12"/>
      <c r="Y817" s="10"/>
      <c r="AJ817" s="188" t="s">
        <v>7</v>
      </c>
      <c r="AK817" s="189"/>
      <c r="AL817" s="189"/>
      <c r="AM817" s="190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4" t="s">
        <v>29</v>
      </c>
      <c r="AD841" s="194"/>
      <c r="AE841" s="194"/>
    </row>
    <row r="842" spans="2:41">
      <c r="H842" s="191" t="s">
        <v>28</v>
      </c>
      <c r="I842" s="191"/>
      <c r="J842" s="191"/>
      <c r="V842" s="17"/>
      <c r="AC842" s="194"/>
      <c r="AD842" s="194"/>
      <c r="AE842" s="194"/>
    </row>
    <row r="843" spans="2:41">
      <c r="H843" s="191"/>
      <c r="I843" s="191"/>
      <c r="J843" s="191"/>
      <c r="V843" s="17"/>
      <c r="AC843" s="194"/>
      <c r="AD843" s="194"/>
      <c r="AE843" s="194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2" t="s">
        <v>20</v>
      </c>
      <c r="F847" s="192"/>
      <c r="G847" s="192"/>
      <c r="H847" s="192"/>
      <c r="V847" s="17"/>
      <c r="X847" s="23" t="s">
        <v>32</v>
      </c>
      <c r="Y847" s="20">
        <f>IF(B847="PAGADO",0,C852)</f>
        <v>0</v>
      </c>
      <c r="AA847" s="192" t="s">
        <v>20</v>
      </c>
      <c r="AB847" s="192"/>
      <c r="AC847" s="192"/>
      <c r="AD847" s="192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5" t="str">
        <f>IF(C852&lt;0,"NO PAGAR","COBRAR")</f>
        <v>COBRAR</v>
      </c>
      <c r="C853" s="19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5" t="str">
        <f>IF(Y852&lt;0,"NO PAGAR","COBRAR")</f>
        <v>COBRAR</v>
      </c>
      <c r="Y853" s="195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86" t="s">
        <v>9</v>
      </c>
      <c r="C854" s="18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6" t="s">
        <v>9</v>
      </c>
      <c r="Y854" s="187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88" t="s">
        <v>7</v>
      </c>
      <c r="F863" s="189"/>
      <c r="G863" s="190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8" t="s">
        <v>7</v>
      </c>
      <c r="AB863" s="189"/>
      <c r="AC863" s="190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8" t="s">
        <v>7</v>
      </c>
      <c r="O865" s="189"/>
      <c r="P865" s="189"/>
      <c r="Q865" s="190"/>
      <c r="R865" s="18">
        <f>SUM(R849:R864)</f>
        <v>0</v>
      </c>
      <c r="S865" s="3"/>
      <c r="V865" s="17"/>
      <c r="X865" s="12"/>
      <c r="Y865" s="10"/>
      <c r="AJ865" s="188" t="s">
        <v>7</v>
      </c>
      <c r="AK865" s="189"/>
      <c r="AL865" s="189"/>
      <c r="AM865" s="190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1" t="s">
        <v>30</v>
      </c>
      <c r="I887" s="191"/>
      <c r="J887" s="191"/>
      <c r="V887" s="17"/>
      <c r="AA887" s="191" t="s">
        <v>31</v>
      </c>
      <c r="AB887" s="191"/>
      <c r="AC887" s="191"/>
    </row>
    <row r="888" spans="1:43">
      <c r="H888" s="191"/>
      <c r="I888" s="191"/>
      <c r="J888" s="191"/>
      <c r="V888" s="17"/>
      <c r="AA888" s="191"/>
      <c r="AB888" s="191"/>
      <c r="AC888" s="191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2" t="s">
        <v>20</v>
      </c>
      <c r="F892" s="192"/>
      <c r="G892" s="192"/>
      <c r="H892" s="192"/>
      <c r="V892" s="17"/>
      <c r="X892" s="23" t="s">
        <v>32</v>
      </c>
      <c r="Y892" s="20">
        <f>IF(B1692="PAGADO",0,C897)</f>
        <v>0</v>
      </c>
      <c r="AA892" s="192" t="s">
        <v>20</v>
      </c>
      <c r="AB892" s="192"/>
      <c r="AC892" s="192"/>
      <c r="AD892" s="192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3" t="str">
        <f>IF(Y897&lt;0,"NO PAGAR","COBRAR'")</f>
        <v>COBRAR'</v>
      </c>
      <c r="Y898" s="193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3" t="str">
        <f>IF(C897&lt;0,"NO PAGAR","COBRAR'")</f>
        <v>COBRAR'</v>
      </c>
      <c r="C899" s="193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86" t="s">
        <v>9</v>
      </c>
      <c r="C900" s="18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6" t="s">
        <v>9</v>
      </c>
      <c r="Y900" s="18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88" t="s">
        <v>7</v>
      </c>
      <c r="F908" s="189"/>
      <c r="G908" s="190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8" t="s">
        <v>7</v>
      </c>
      <c r="AB908" s="189"/>
      <c r="AC908" s="190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88" t="s">
        <v>7</v>
      </c>
      <c r="O910" s="189"/>
      <c r="P910" s="189"/>
      <c r="Q910" s="190"/>
      <c r="R910" s="18">
        <f>SUM(R894:R909)</f>
        <v>0</v>
      </c>
      <c r="S910" s="3"/>
      <c r="V910" s="17"/>
      <c r="X910" s="12"/>
      <c r="Y910" s="10"/>
      <c r="AJ910" s="188" t="s">
        <v>7</v>
      </c>
      <c r="AK910" s="189"/>
      <c r="AL910" s="189"/>
      <c r="AM910" s="190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4" t="s">
        <v>29</v>
      </c>
      <c r="AD935" s="194"/>
      <c r="AE935" s="194"/>
    </row>
    <row r="936" spans="2:41">
      <c r="H936" s="191" t="s">
        <v>28</v>
      </c>
      <c r="I936" s="191"/>
      <c r="J936" s="191"/>
      <c r="V936" s="17"/>
      <c r="AC936" s="194"/>
      <c r="AD936" s="194"/>
      <c r="AE936" s="194"/>
    </row>
    <row r="937" spans="2:41">
      <c r="H937" s="191"/>
      <c r="I937" s="191"/>
      <c r="J937" s="191"/>
      <c r="V937" s="17"/>
      <c r="AC937" s="194"/>
      <c r="AD937" s="194"/>
      <c r="AE937" s="194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2" t="s">
        <v>20</v>
      </c>
      <c r="F941" s="192"/>
      <c r="G941" s="192"/>
      <c r="H941" s="192"/>
      <c r="V941" s="17"/>
      <c r="X941" s="23" t="s">
        <v>32</v>
      </c>
      <c r="Y941" s="20">
        <f>IF(B941="PAGADO",0,C946)</f>
        <v>0</v>
      </c>
      <c r="AA941" s="192" t="s">
        <v>20</v>
      </c>
      <c r="AB941" s="192"/>
      <c r="AC941" s="192"/>
      <c r="AD941" s="192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5" t="str">
        <f>IF(C946&lt;0,"NO PAGAR","COBRAR")</f>
        <v>COBRAR</v>
      </c>
      <c r="C947" s="195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5" t="str">
        <f>IF(Y946&lt;0,"NO PAGAR","COBRAR")</f>
        <v>COBRAR</v>
      </c>
      <c r="Y947" s="195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86" t="s">
        <v>9</v>
      </c>
      <c r="C948" s="18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6" t="s">
        <v>9</v>
      </c>
      <c r="Y948" s="187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88" t="s">
        <v>7</v>
      </c>
      <c r="F957" s="189"/>
      <c r="G957" s="190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8" t="s">
        <v>7</v>
      </c>
      <c r="AB957" s="189"/>
      <c r="AC957" s="190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8" t="s">
        <v>7</v>
      </c>
      <c r="O959" s="189"/>
      <c r="P959" s="189"/>
      <c r="Q959" s="190"/>
      <c r="R959" s="18">
        <f>SUM(R943:R958)</f>
        <v>0</v>
      </c>
      <c r="S959" s="3"/>
      <c r="V959" s="17"/>
      <c r="X959" s="12"/>
      <c r="Y959" s="10"/>
      <c r="AJ959" s="188" t="s">
        <v>7</v>
      </c>
      <c r="AK959" s="189"/>
      <c r="AL959" s="189"/>
      <c r="AM959" s="190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1" t="s">
        <v>30</v>
      </c>
      <c r="I981" s="191"/>
      <c r="J981" s="191"/>
      <c r="V981" s="17"/>
      <c r="AA981" s="191" t="s">
        <v>31</v>
      </c>
      <c r="AB981" s="191"/>
      <c r="AC981" s="191"/>
    </row>
    <row r="982" spans="1:43">
      <c r="H982" s="191"/>
      <c r="I982" s="191"/>
      <c r="J982" s="191"/>
      <c r="V982" s="17"/>
      <c r="AA982" s="191"/>
      <c r="AB982" s="191"/>
      <c r="AC982" s="191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2" t="s">
        <v>20</v>
      </c>
      <c r="F986" s="192"/>
      <c r="G986" s="192"/>
      <c r="H986" s="192"/>
      <c r="V986" s="17"/>
      <c r="X986" s="23" t="s">
        <v>32</v>
      </c>
      <c r="Y986" s="20">
        <f>IF(B1786="PAGADO",0,C991)</f>
        <v>0</v>
      </c>
      <c r="AA986" s="192" t="s">
        <v>20</v>
      </c>
      <c r="AB986" s="192"/>
      <c r="AC986" s="192"/>
      <c r="AD986" s="192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3" t="str">
        <f>IF(Y991&lt;0,"NO PAGAR","COBRAR'")</f>
        <v>COBRAR'</v>
      </c>
      <c r="Y992" s="193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3" t="str">
        <f>IF(C991&lt;0,"NO PAGAR","COBRAR'")</f>
        <v>COBRAR'</v>
      </c>
      <c r="C993" s="193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86" t="s">
        <v>9</v>
      </c>
      <c r="C994" s="18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6" t="s">
        <v>9</v>
      </c>
      <c r="Y994" s="18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88" t="s">
        <v>7</v>
      </c>
      <c r="F1002" s="189"/>
      <c r="G1002" s="190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8" t="s">
        <v>7</v>
      </c>
      <c r="AB1002" s="189"/>
      <c r="AC1002" s="190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88" t="s">
        <v>7</v>
      </c>
      <c r="O1004" s="189"/>
      <c r="P1004" s="189"/>
      <c r="Q1004" s="190"/>
      <c r="R1004" s="18">
        <f>SUM(R988:R1003)</f>
        <v>0</v>
      </c>
      <c r="S1004" s="3"/>
      <c r="V1004" s="17"/>
      <c r="X1004" s="12"/>
      <c r="Y1004" s="10"/>
      <c r="AJ1004" s="188" t="s">
        <v>7</v>
      </c>
      <c r="AK1004" s="189"/>
      <c r="AL1004" s="189"/>
      <c r="AM1004" s="190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4" t="s">
        <v>29</v>
      </c>
      <c r="AD1028" s="194"/>
      <c r="AE1028" s="194"/>
    </row>
    <row r="1029" spans="2:41">
      <c r="H1029" s="191" t="s">
        <v>28</v>
      </c>
      <c r="I1029" s="191"/>
      <c r="J1029" s="191"/>
      <c r="V1029" s="17"/>
      <c r="AC1029" s="194"/>
      <c r="AD1029" s="194"/>
      <c r="AE1029" s="194"/>
    </row>
    <row r="1030" spans="2:41">
      <c r="H1030" s="191"/>
      <c r="I1030" s="191"/>
      <c r="J1030" s="191"/>
      <c r="V1030" s="17"/>
      <c r="AC1030" s="194"/>
      <c r="AD1030" s="194"/>
      <c r="AE1030" s="194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2" t="s">
        <v>20</v>
      </c>
      <c r="F1034" s="192"/>
      <c r="G1034" s="192"/>
      <c r="H1034" s="192"/>
      <c r="V1034" s="17"/>
      <c r="X1034" s="23" t="s">
        <v>32</v>
      </c>
      <c r="Y1034" s="20">
        <f>IF(B1034="PAGADO",0,C1039)</f>
        <v>0</v>
      </c>
      <c r="AA1034" s="192" t="s">
        <v>20</v>
      </c>
      <c r="AB1034" s="192"/>
      <c r="AC1034" s="192"/>
      <c r="AD1034" s="192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5" t="str">
        <f>IF(C1039&lt;0,"NO PAGAR","COBRAR")</f>
        <v>COBRAR</v>
      </c>
      <c r="C1040" s="195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5" t="str">
        <f>IF(Y1039&lt;0,"NO PAGAR","COBRAR")</f>
        <v>COBRAR</v>
      </c>
      <c r="Y1040" s="195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86" t="s">
        <v>9</v>
      </c>
      <c r="C1041" s="18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6" t="s">
        <v>9</v>
      </c>
      <c r="Y1041" s="187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88" t="s">
        <v>7</v>
      </c>
      <c r="F1050" s="189"/>
      <c r="G1050" s="190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8" t="s">
        <v>7</v>
      </c>
      <c r="AB1050" s="189"/>
      <c r="AC1050" s="190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8" t="s">
        <v>7</v>
      </c>
      <c r="O1052" s="189"/>
      <c r="P1052" s="189"/>
      <c r="Q1052" s="190"/>
      <c r="R1052" s="18">
        <f>SUM(R1036:R1051)</f>
        <v>0</v>
      </c>
      <c r="S1052" s="3"/>
      <c r="V1052" s="17"/>
      <c r="X1052" s="12"/>
      <c r="Y1052" s="10"/>
      <c r="AJ1052" s="188" t="s">
        <v>7</v>
      </c>
      <c r="AK1052" s="189"/>
      <c r="AL1052" s="189"/>
      <c r="AM1052" s="190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1" t="s">
        <v>30</v>
      </c>
      <c r="I1074" s="191"/>
      <c r="J1074" s="191"/>
      <c r="V1074" s="17"/>
      <c r="AA1074" s="191" t="s">
        <v>31</v>
      </c>
      <c r="AB1074" s="191"/>
      <c r="AC1074" s="191"/>
    </row>
    <row r="1075" spans="2:41">
      <c r="H1075" s="191"/>
      <c r="I1075" s="191"/>
      <c r="J1075" s="191"/>
      <c r="V1075" s="17"/>
      <c r="AA1075" s="191"/>
      <c r="AB1075" s="191"/>
      <c r="AC1075" s="191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2" t="s">
        <v>20</v>
      </c>
      <c r="F1079" s="192"/>
      <c r="G1079" s="192"/>
      <c r="H1079" s="192"/>
      <c r="V1079" s="17"/>
      <c r="X1079" s="23" t="s">
        <v>32</v>
      </c>
      <c r="Y1079" s="20">
        <f>IF(B1879="PAGADO",0,C1084)</f>
        <v>0</v>
      </c>
      <c r="AA1079" s="192" t="s">
        <v>20</v>
      </c>
      <c r="AB1079" s="192"/>
      <c r="AC1079" s="192"/>
      <c r="AD1079" s="192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3" t="str">
        <f>IF(Y1084&lt;0,"NO PAGAR","COBRAR'")</f>
        <v>COBRAR'</v>
      </c>
      <c r="Y1085" s="193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3" t="str">
        <f>IF(C1084&lt;0,"NO PAGAR","COBRAR'")</f>
        <v>COBRAR'</v>
      </c>
      <c r="C1086" s="193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86" t="s">
        <v>9</v>
      </c>
      <c r="C1087" s="187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6" t="s">
        <v>9</v>
      </c>
      <c r="Y1087" s="187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88" t="s">
        <v>7</v>
      </c>
      <c r="F1095" s="189"/>
      <c r="G1095" s="190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8" t="s">
        <v>7</v>
      </c>
      <c r="AB1095" s="189"/>
      <c r="AC1095" s="190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88" t="s">
        <v>7</v>
      </c>
      <c r="O1097" s="189"/>
      <c r="P1097" s="189"/>
      <c r="Q1097" s="190"/>
      <c r="R1097" s="18">
        <f>SUM(R1081:R1096)</f>
        <v>0</v>
      </c>
      <c r="S1097" s="3"/>
      <c r="V1097" s="17"/>
      <c r="X1097" s="12"/>
      <c r="Y1097" s="10"/>
      <c r="AJ1097" s="188" t="s">
        <v>7</v>
      </c>
      <c r="AK1097" s="189"/>
      <c r="AL1097" s="189"/>
      <c r="AM1097" s="190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2" t="s">
        <v>224</v>
      </c>
      <c r="F8" s="192"/>
      <c r="G8" s="192"/>
      <c r="H8" s="192"/>
      <c r="V8" s="17"/>
      <c r="X8" s="23" t="s">
        <v>156</v>
      </c>
      <c r="Y8" s="20">
        <f>IF(B8="PAGADO",0,C13)</f>
        <v>0</v>
      </c>
      <c r="AA8" s="192" t="s">
        <v>215</v>
      </c>
      <c r="AB8" s="192"/>
      <c r="AC8" s="192"/>
      <c r="AD8" s="192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2" t="s">
        <v>202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238</v>
      </c>
      <c r="AB53" s="192"/>
      <c r="AC53" s="192"/>
      <c r="AD53" s="192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4" t="s">
        <v>29</v>
      </c>
      <c r="AD100" s="194"/>
      <c r="AE100" s="194"/>
    </row>
    <row r="101" spans="2:41">
      <c r="H101" s="191" t="s">
        <v>28</v>
      </c>
      <c r="I101" s="191"/>
      <c r="J101" s="191"/>
      <c r="V101" s="17"/>
      <c r="AC101" s="194"/>
      <c r="AD101" s="194"/>
      <c r="AE101" s="194"/>
    </row>
    <row r="102" spans="2:41">
      <c r="H102" s="191"/>
      <c r="I102" s="191"/>
      <c r="J102" s="191"/>
      <c r="V102" s="17"/>
      <c r="AC102" s="194"/>
      <c r="AD102" s="194"/>
      <c r="AE102" s="19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2"/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2" t="s">
        <v>20</v>
      </c>
      <c r="F151" s="192"/>
      <c r="G151" s="192"/>
      <c r="H151" s="192"/>
      <c r="V151" s="17"/>
      <c r="X151" s="23" t="s">
        <v>32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3" t="str">
        <f>IF(Y156&lt;0,"NO PAGAR","COBRAR'")</f>
        <v>COBRAR'</v>
      </c>
      <c r="Y157" s="19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3" t="str">
        <f>IF(C156&lt;0,"NO PAGAR","COBRAR'")</f>
        <v>COBRAR'</v>
      </c>
      <c r="C158" s="19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4" t="s">
        <v>29</v>
      </c>
      <c r="AD194" s="194"/>
      <c r="AE194" s="194"/>
    </row>
    <row r="195" spans="2:41">
      <c r="H195" s="191" t="s">
        <v>28</v>
      </c>
      <c r="I195" s="191"/>
      <c r="J195" s="191"/>
      <c r="V195" s="17"/>
      <c r="AC195" s="194"/>
      <c r="AD195" s="194"/>
      <c r="AE195" s="194"/>
    </row>
    <row r="196" spans="2:41">
      <c r="H196" s="191"/>
      <c r="I196" s="191"/>
      <c r="J196" s="191"/>
      <c r="V196" s="17"/>
      <c r="AC196" s="194"/>
      <c r="AD196" s="194"/>
      <c r="AE196" s="19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2" t="s">
        <v>400</v>
      </c>
      <c r="F200" s="192"/>
      <c r="G200" s="192"/>
      <c r="H200" s="192"/>
      <c r="V200" s="17"/>
      <c r="X200" s="23" t="s">
        <v>82</v>
      </c>
      <c r="Y200" s="20">
        <f>IF(B200="PAGADO",0,C205)</f>
        <v>0</v>
      </c>
      <c r="AA200" s="192" t="s">
        <v>437</v>
      </c>
      <c r="AB200" s="192"/>
      <c r="AC200" s="192"/>
      <c r="AD200" s="192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5" t="str">
        <f>IF(C205&lt;0,"NO PAGAR","COBRAR")</f>
        <v>COBRAR</v>
      </c>
      <c r="C206" s="19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5" t="str">
        <f>IF(Y205&lt;0,"NO PAGAR","COBRAR")</f>
        <v>COBRAR</v>
      </c>
      <c r="Y206" s="19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6" t="s">
        <v>9</v>
      </c>
      <c r="C207" s="18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6" t="s">
        <v>9</v>
      </c>
      <c r="Y207" s="18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8" t="s">
        <v>7</v>
      </c>
      <c r="F216" s="189"/>
      <c r="G216" s="190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8" t="s">
        <v>7</v>
      </c>
      <c r="AB216" s="189"/>
      <c r="AC216" s="190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8" t="s">
        <v>7</v>
      </c>
      <c r="O218" s="189"/>
      <c r="P218" s="189"/>
      <c r="Q218" s="190"/>
      <c r="R218" s="18">
        <f>SUM(R202:R217)</f>
        <v>50</v>
      </c>
      <c r="S218" s="3"/>
      <c r="V218" s="17"/>
      <c r="X218" s="12"/>
      <c r="Y218" s="10"/>
      <c r="AJ218" s="188" t="s">
        <v>7</v>
      </c>
      <c r="AK218" s="189"/>
      <c r="AL218" s="189"/>
      <c r="AM218" s="19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1" t="s">
        <v>30</v>
      </c>
      <c r="I240" s="191"/>
      <c r="J240" s="191"/>
      <c r="V240" s="17"/>
      <c r="AA240" s="191" t="s">
        <v>31</v>
      </c>
      <c r="AB240" s="191"/>
      <c r="AC240" s="191"/>
    </row>
    <row r="241" spans="2:41">
      <c r="H241" s="191"/>
      <c r="I241" s="191"/>
      <c r="J241" s="191"/>
      <c r="V241" s="17"/>
      <c r="AA241" s="191"/>
      <c r="AB241" s="191"/>
      <c r="AC241" s="191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2" t="s">
        <v>515</v>
      </c>
      <c r="F245" s="192"/>
      <c r="G245" s="192"/>
      <c r="H245" s="192"/>
      <c r="O245" s="211" t="s">
        <v>248</v>
      </c>
      <c r="P245" s="211"/>
      <c r="Q245" s="211"/>
      <c r="R245" s="211"/>
      <c r="V245" s="17"/>
      <c r="X245" s="23" t="s">
        <v>32</v>
      </c>
      <c r="Y245" s="20">
        <f>IF(B245="PAGADO",0,C250)</f>
        <v>0</v>
      </c>
      <c r="AA245" s="192" t="s">
        <v>400</v>
      </c>
      <c r="AB245" s="192"/>
      <c r="AC245" s="192"/>
      <c r="AD245" s="192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3" t="str">
        <f>IF(Y250&lt;0,"NO PAGAR","COBRAR'")</f>
        <v>NO PAGAR</v>
      </c>
      <c r="Y251" s="193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3" t="str">
        <f>IF(C250&lt;0,"NO PAGAR","COBRAR'")</f>
        <v>COBRAR'</v>
      </c>
      <c r="C252" s="193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6" t="s">
        <v>9</v>
      </c>
      <c r="C253" s="18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6" t="s">
        <v>9</v>
      </c>
      <c r="Y253" s="18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8" t="s">
        <v>7</v>
      </c>
      <c r="F261" s="189"/>
      <c r="G261" s="190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8" t="s">
        <v>7</v>
      </c>
      <c r="AB261" s="189"/>
      <c r="AC261" s="19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8" t="s">
        <v>7</v>
      </c>
      <c r="O263" s="189"/>
      <c r="P263" s="189"/>
      <c r="Q263" s="190"/>
      <c r="R263" s="18">
        <f>SUM(R247:R262)</f>
        <v>520</v>
      </c>
      <c r="S263" s="3"/>
      <c r="V263" s="17"/>
      <c r="X263" s="12"/>
      <c r="Y263" s="10"/>
      <c r="AE263" t="s">
        <v>561</v>
      </c>
      <c r="AJ263" s="188" t="s">
        <v>7</v>
      </c>
      <c r="AK263" s="189"/>
      <c r="AL263" s="189"/>
      <c r="AM263" s="190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4" t="s">
        <v>29</v>
      </c>
      <c r="AD286" s="194"/>
      <c r="AE286" s="194"/>
    </row>
    <row r="287" spans="2:31">
      <c r="H287" s="191" t="s">
        <v>28</v>
      </c>
      <c r="I287" s="191"/>
      <c r="J287" s="191"/>
      <c r="V287" s="17"/>
      <c r="AC287" s="194"/>
      <c r="AD287" s="194"/>
      <c r="AE287" s="194"/>
    </row>
    <row r="288" spans="2:31">
      <c r="H288" s="191"/>
      <c r="I288" s="191"/>
      <c r="J288" s="191"/>
      <c r="V288" s="17"/>
      <c r="AC288" s="194"/>
      <c r="AD288" s="194"/>
      <c r="AE288" s="19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2" t="s">
        <v>20</v>
      </c>
      <c r="F292" s="192"/>
      <c r="G292" s="192"/>
      <c r="H292" s="192"/>
      <c r="V292" s="17"/>
      <c r="X292" s="23" t="s">
        <v>32</v>
      </c>
      <c r="Y292" s="20">
        <f>IF(B292="PAGADO",0,C297)</f>
        <v>-200</v>
      </c>
      <c r="AA292" s="192" t="s">
        <v>612</v>
      </c>
      <c r="AB292" s="192"/>
      <c r="AC292" s="192"/>
      <c r="AD292" s="192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5" t="str">
        <f>IF(C297&lt;0,"NO PAGAR","COBRAR")</f>
        <v>NO PAGAR</v>
      </c>
      <c r="C298" s="19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5" t="str">
        <f>IF(Y297&lt;0,"NO PAGAR","COBRAR")</f>
        <v>COBRAR</v>
      </c>
      <c r="Y298" s="19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6" t="s">
        <v>9</v>
      </c>
      <c r="C299" s="18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6" t="s">
        <v>9</v>
      </c>
      <c r="Y299" s="18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8" t="s">
        <v>7</v>
      </c>
      <c r="F308" s="189"/>
      <c r="G308" s="19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8" t="s">
        <v>7</v>
      </c>
      <c r="AB308" s="189"/>
      <c r="AC308" s="190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8" t="s">
        <v>7</v>
      </c>
      <c r="O310" s="189"/>
      <c r="P310" s="189"/>
      <c r="Q310" s="190"/>
      <c r="R310" s="18">
        <f>SUM(R294:R309)</f>
        <v>0</v>
      </c>
      <c r="S310" s="3"/>
      <c r="V310" s="17"/>
      <c r="X310" s="12"/>
      <c r="Y310" s="10"/>
      <c r="AJ310" s="188" t="s">
        <v>7</v>
      </c>
      <c r="AK310" s="189"/>
      <c r="AL310" s="189"/>
      <c r="AM310" s="190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1" t="s">
        <v>30</v>
      </c>
      <c r="I332" s="191"/>
      <c r="J332" s="191"/>
      <c r="V332" s="17"/>
      <c r="AA332" s="191" t="s">
        <v>31</v>
      </c>
      <c r="AB332" s="191"/>
      <c r="AC332" s="191"/>
    </row>
    <row r="333" spans="1:43">
      <c r="H333" s="191"/>
      <c r="I333" s="191"/>
      <c r="J333" s="191"/>
      <c r="V333" s="17"/>
      <c r="AA333" s="191"/>
      <c r="AB333" s="191"/>
      <c r="AC333" s="191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2" t="s">
        <v>20</v>
      </c>
      <c r="F337" s="192"/>
      <c r="G337" s="192"/>
      <c r="H337" s="192"/>
      <c r="V337" s="17"/>
      <c r="X337" s="23" t="s">
        <v>32</v>
      </c>
      <c r="Y337" s="20">
        <f>IF(B1129="PAGADO",0,C342)</f>
        <v>14</v>
      </c>
      <c r="AA337" s="192" t="s">
        <v>20</v>
      </c>
      <c r="AB337" s="192"/>
      <c r="AC337" s="192"/>
      <c r="AD337" s="192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3" t="str">
        <f>IF(Y342&lt;0,"NO PAGAR","COBRAR'")</f>
        <v>COBRAR'</v>
      </c>
      <c r="Y343" s="193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3" t="str">
        <f>IF(C342&lt;0,"NO PAGAR","COBRAR'")</f>
        <v>COBRAR'</v>
      </c>
      <c r="C344" s="193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6" t="s">
        <v>9</v>
      </c>
      <c r="C345" s="18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6" t="s">
        <v>9</v>
      </c>
      <c r="Y345" s="18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8" t="s">
        <v>7</v>
      </c>
      <c r="F353" s="189"/>
      <c r="G353" s="19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8" t="s">
        <v>7</v>
      </c>
      <c r="AB353" s="189"/>
      <c r="AC353" s="19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8" t="s">
        <v>7</v>
      </c>
      <c r="O355" s="189"/>
      <c r="P355" s="189"/>
      <c r="Q355" s="190"/>
      <c r="R355" s="18">
        <f>SUM(R339:R354)</f>
        <v>0</v>
      </c>
      <c r="S355" s="3"/>
      <c r="V355" s="17"/>
      <c r="X355" s="12"/>
      <c r="Y355" s="10"/>
      <c r="AJ355" s="188" t="s">
        <v>7</v>
      </c>
      <c r="AK355" s="189"/>
      <c r="AL355" s="189"/>
      <c r="AM355" s="190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4" t="s">
        <v>29</v>
      </c>
      <c r="AD379" s="194"/>
      <c r="AE379" s="194"/>
    </row>
    <row r="380" spans="2:31">
      <c r="H380" s="191" t="s">
        <v>28</v>
      </c>
      <c r="I380" s="191"/>
      <c r="J380" s="191"/>
      <c r="V380" s="17"/>
      <c r="AC380" s="194"/>
      <c r="AD380" s="194"/>
      <c r="AE380" s="194"/>
    </row>
    <row r="381" spans="2:31">
      <c r="H381" s="191"/>
      <c r="I381" s="191"/>
      <c r="J381" s="191"/>
      <c r="V381" s="17"/>
      <c r="AC381" s="194"/>
      <c r="AD381" s="194"/>
      <c r="AE381" s="19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2" t="s">
        <v>20</v>
      </c>
      <c r="F385" s="192"/>
      <c r="G385" s="192"/>
      <c r="H385" s="192"/>
      <c r="V385" s="17"/>
      <c r="X385" s="23" t="s">
        <v>32</v>
      </c>
      <c r="Y385" s="20">
        <f>IF(B385="PAGADO",0,C390)</f>
        <v>14</v>
      </c>
      <c r="AA385" s="192" t="s">
        <v>20</v>
      </c>
      <c r="AB385" s="192"/>
      <c r="AC385" s="192"/>
      <c r="AD385" s="192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5" t="str">
        <f>IF(C390&lt;0,"NO PAGAR","COBRAR")</f>
        <v>COBRAR</v>
      </c>
      <c r="C391" s="19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5" t="str">
        <f>IF(Y390&lt;0,"NO PAGAR","COBRAR")</f>
        <v>COBRAR</v>
      </c>
      <c r="Y391" s="19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6" t="s">
        <v>9</v>
      </c>
      <c r="C392" s="18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6" t="s">
        <v>9</v>
      </c>
      <c r="Y392" s="18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8" t="s">
        <v>7</v>
      </c>
      <c r="F401" s="189"/>
      <c r="G401" s="19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8" t="s">
        <v>7</v>
      </c>
      <c r="AB401" s="189"/>
      <c r="AC401" s="19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8" t="s">
        <v>7</v>
      </c>
      <c r="O403" s="189"/>
      <c r="P403" s="189"/>
      <c r="Q403" s="190"/>
      <c r="R403" s="18">
        <f>SUM(R387:R402)</f>
        <v>0</v>
      </c>
      <c r="S403" s="3"/>
      <c r="V403" s="17"/>
      <c r="X403" s="12"/>
      <c r="Y403" s="10"/>
      <c r="AJ403" s="188" t="s">
        <v>7</v>
      </c>
      <c r="AK403" s="189"/>
      <c r="AL403" s="189"/>
      <c r="AM403" s="190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1" t="s">
        <v>30</v>
      </c>
      <c r="I425" s="191"/>
      <c r="J425" s="191"/>
      <c r="V425" s="17"/>
      <c r="AA425" s="191" t="s">
        <v>31</v>
      </c>
      <c r="AB425" s="191"/>
      <c r="AC425" s="191"/>
    </row>
    <row r="426" spans="1:43">
      <c r="H426" s="191"/>
      <c r="I426" s="191"/>
      <c r="J426" s="191"/>
      <c r="V426" s="17"/>
      <c r="AA426" s="191"/>
      <c r="AB426" s="191"/>
      <c r="AC426" s="191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2" t="s">
        <v>437</v>
      </c>
      <c r="F430" s="192"/>
      <c r="G430" s="192"/>
      <c r="H430" s="192"/>
      <c r="V430" s="17"/>
      <c r="X430" s="23" t="s">
        <v>75</v>
      </c>
      <c r="Y430" s="20">
        <f>IF(B430="PAGADO",0,C435)</f>
        <v>0</v>
      </c>
      <c r="AA430" s="192" t="s">
        <v>20</v>
      </c>
      <c r="AB430" s="192"/>
      <c r="AC430" s="192"/>
      <c r="AD430" s="192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3" t="str">
        <f>IF(Y435&lt;0,"NO PAGAR","COBRAR'")</f>
        <v>COBRAR'</v>
      </c>
      <c r="Y436" s="193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3" t="str">
        <f>IF(C435&lt;0,"NO PAGAR","COBRAR'")</f>
        <v>COBRAR'</v>
      </c>
      <c r="C437" s="193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6" t="s">
        <v>9</v>
      </c>
      <c r="C438" s="18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6" t="s">
        <v>9</v>
      </c>
      <c r="Y438" s="18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8" t="s">
        <v>7</v>
      </c>
      <c r="F446" s="189"/>
      <c r="G446" s="190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8" t="s">
        <v>7</v>
      </c>
      <c r="AB446" s="189"/>
      <c r="AC446" s="19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8" t="s">
        <v>7</v>
      </c>
      <c r="O448" s="189"/>
      <c r="P448" s="189"/>
      <c r="Q448" s="190"/>
      <c r="R448" s="18">
        <f>SUM(R432:R447)</f>
        <v>0</v>
      </c>
      <c r="S448" s="3"/>
      <c r="V448" s="17"/>
      <c r="X448" s="12"/>
      <c r="Y448" s="10"/>
      <c r="AJ448" s="188" t="s">
        <v>7</v>
      </c>
      <c r="AK448" s="189"/>
      <c r="AL448" s="189"/>
      <c r="AM448" s="190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4" t="s">
        <v>29</v>
      </c>
      <c r="AD468" s="194"/>
      <c r="AE468" s="194"/>
    </row>
    <row r="469" spans="2:41">
      <c r="H469" s="191" t="s">
        <v>28</v>
      </c>
      <c r="I469" s="191"/>
      <c r="J469" s="191"/>
      <c r="V469" s="17"/>
      <c r="AC469" s="194"/>
      <c r="AD469" s="194"/>
      <c r="AE469" s="194"/>
    </row>
    <row r="470" spans="2:41">
      <c r="H470" s="191"/>
      <c r="I470" s="191"/>
      <c r="J470" s="191"/>
      <c r="V470" s="17"/>
      <c r="AC470" s="194"/>
      <c r="AD470" s="194"/>
      <c r="AE470" s="194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2" t="s">
        <v>20</v>
      </c>
      <c r="F474" s="192"/>
      <c r="G474" s="192"/>
      <c r="H474" s="192"/>
      <c r="V474" s="17"/>
      <c r="X474" s="23" t="s">
        <v>32</v>
      </c>
      <c r="Y474" s="20">
        <f>IF(B474="PAGADO",0,C479)</f>
        <v>0</v>
      </c>
      <c r="AA474" s="192" t="s">
        <v>20</v>
      </c>
      <c r="AB474" s="192"/>
      <c r="AC474" s="192"/>
      <c r="AD474" s="192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5" t="str">
        <f>IF(C479&lt;0,"NO PAGAR","COBRAR")</f>
        <v>COBRAR</v>
      </c>
      <c r="C480" s="195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5" t="str">
        <f>IF(Y479&lt;0,"NO PAGAR","COBRAR")</f>
        <v>COBRAR</v>
      </c>
      <c r="Y480" s="195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86" t="s">
        <v>9</v>
      </c>
      <c r="C481" s="187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6" t="s">
        <v>9</v>
      </c>
      <c r="Y481" s="187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88" t="s">
        <v>7</v>
      </c>
      <c r="F490" s="189"/>
      <c r="G490" s="190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8" t="s">
        <v>7</v>
      </c>
      <c r="AB490" s="189"/>
      <c r="AC490" s="190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88" t="s">
        <v>7</v>
      </c>
      <c r="O492" s="189"/>
      <c r="P492" s="189"/>
      <c r="Q492" s="190"/>
      <c r="R492" s="18">
        <f>SUM(R476:R491)</f>
        <v>0</v>
      </c>
      <c r="S492" s="3"/>
      <c r="V492" s="17"/>
      <c r="X492" s="12"/>
      <c r="Y492" s="10"/>
      <c r="AJ492" s="188" t="s">
        <v>7</v>
      </c>
      <c r="AK492" s="189"/>
      <c r="AL492" s="189"/>
      <c r="AM492" s="190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1" t="s">
        <v>30</v>
      </c>
      <c r="I514" s="191"/>
      <c r="J514" s="191"/>
      <c r="V514" s="17"/>
      <c r="AA514" s="191" t="s">
        <v>31</v>
      </c>
      <c r="AB514" s="191"/>
      <c r="AC514" s="191"/>
    </row>
    <row r="515" spans="2:41">
      <c r="H515" s="191"/>
      <c r="I515" s="191"/>
      <c r="J515" s="191"/>
      <c r="V515" s="17"/>
      <c r="AA515" s="191"/>
      <c r="AB515" s="191"/>
      <c r="AC515" s="191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2" t="s">
        <v>20</v>
      </c>
      <c r="F519" s="192"/>
      <c r="G519" s="192"/>
      <c r="H519" s="192"/>
      <c r="V519" s="17"/>
      <c r="X519" s="23" t="s">
        <v>32</v>
      </c>
      <c r="Y519" s="20">
        <f>IF(B1319="PAGADO",0,C524)</f>
        <v>0</v>
      </c>
      <c r="AA519" s="192" t="s">
        <v>20</v>
      </c>
      <c r="AB519" s="192"/>
      <c r="AC519" s="192"/>
      <c r="AD519" s="192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3" t="str">
        <f>IF(Y524&lt;0,"NO PAGAR","COBRAR'")</f>
        <v>COBRAR'</v>
      </c>
      <c r="Y525" s="193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3" t="str">
        <f>IF(C524&lt;0,"NO PAGAR","COBRAR'")</f>
        <v>COBRAR'</v>
      </c>
      <c r="C526" s="193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86" t="s">
        <v>9</v>
      </c>
      <c r="C527" s="18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6" t="s">
        <v>9</v>
      </c>
      <c r="Y527" s="187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88" t="s">
        <v>7</v>
      </c>
      <c r="F535" s="189"/>
      <c r="G535" s="190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8" t="s">
        <v>7</v>
      </c>
      <c r="AB535" s="189"/>
      <c r="AC535" s="190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88" t="s">
        <v>7</v>
      </c>
      <c r="O537" s="189"/>
      <c r="P537" s="189"/>
      <c r="Q537" s="190"/>
      <c r="R537" s="18">
        <f>SUM(R521:R536)</f>
        <v>0</v>
      </c>
      <c r="S537" s="3"/>
      <c r="V537" s="17"/>
      <c r="X537" s="12"/>
      <c r="Y537" s="10"/>
      <c r="AJ537" s="188" t="s">
        <v>7</v>
      </c>
      <c r="AK537" s="189"/>
      <c r="AL537" s="189"/>
      <c r="AM537" s="190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4" t="s">
        <v>29</v>
      </c>
      <c r="AD567" s="194"/>
      <c r="AE567" s="194"/>
    </row>
    <row r="568" spans="2:41">
      <c r="H568" s="191" t="s">
        <v>28</v>
      </c>
      <c r="I568" s="191"/>
      <c r="J568" s="191"/>
      <c r="V568" s="17"/>
      <c r="AC568" s="194"/>
      <c r="AD568" s="194"/>
      <c r="AE568" s="194"/>
    </row>
    <row r="569" spans="2:41">
      <c r="H569" s="191"/>
      <c r="I569" s="191"/>
      <c r="J569" s="191"/>
      <c r="V569" s="17"/>
      <c r="AC569" s="194"/>
      <c r="AD569" s="194"/>
      <c r="AE569" s="194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2" t="s">
        <v>20</v>
      </c>
      <c r="F573" s="192"/>
      <c r="G573" s="192"/>
      <c r="H573" s="192"/>
      <c r="V573" s="17"/>
      <c r="X573" s="23" t="s">
        <v>32</v>
      </c>
      <c r="Y573" s="20">
        <f>IF(B573="PAGADO",0,C578)</f>
        <v>0</v>
      </c>
      <c r="AA573" s="192" t="s">
        <v>20</v>
      </c>
      <c r="AB573" s="192"/>
      <c r="AC573" s="192"/>
      <c r="AD573" s="192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5" t="str">
        <f>IF(C578&lt;0,"NO PAGAR","COBRAR")</f>
        <v>COBRAR</v>
      </c>
      <c r="C579" s="195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5" t="str">
        <f>IF(Y578&lt;0,"NO PAGAR","COBRAR")</f>
        <v>COBRAR</v>
      </c>
      <c r="Y579" s="195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86" t="s">
        <v>9</v>
      </c>
      <c r="C580" s="187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6" t="s">
        <v>9</v>
      </c>
      <c r="Y580" s="187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88" t="s">
        <v>7</v>
      </c>
      <c r="F589" s="189"/>
      <c r="G589" s="190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8" t="s">
        <v>7</v>
      </c>
      <c r="AB589" s="189"/>
      <c r="AC589" s="190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88" t="s">
        <v>7</v>
      </c>
      <c r="O591" s="189"/>
      <c r="P591" s="189"/>
      <c r="Q591" s="190"/>
      <c r="R591" s="18">
        <f>SUM(R575:R590)</f>
        <v>0</v>
      </c>
      <c r="S591" s="3"/>
      <c r="V591" s="17"/>
      <c r="X591" s="12"/>
      <c r="Y591" s="10"/>
      <c r="AJ591" s="188" t="s">
        <v>7</v>
      </c>
      <c r="AK591" s="189"/>
      <c r="AL591" s="189"/>
      <c r="AM591" s="190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1" t="s">
        <v>30</v>
      </c>
      <c r="I613" s="191"/>
      <c r="J613" s="191"/>
      <c r="V613" s="17"/>
      <c r="AA613" s="191" t="s">
        <v>31</v>
      </c>
      <c r="AB613" s="191"/>
      <c r="AC613" s="191"/>
    </row>
    <row r="614" spans="1:43">
      <c r="H614" s="191"/>
      <c r="I614" s="191"/>
      <c r="J614" s="191"/>
      <c r="V614" s="17"/>
      <c r="AA614" s="191"/>
      <c r="AB614" s="191"/>
      <c r="AC614" s="191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2" t="s">
        <v>20</v>
      </c>
      <c r="F618" s="192"/>
      <c r="G618" s="192"/>
      <c r="H618" s="192"/>
      <c r="V618" s="17"/>
      <c r="X618" s="23" t="s">
        <v>32</v>
      </c>
      <c r="Y618" s="20">
        <f>IF(B1418="PAGADO",0,C623)</f>
        <v>0</v>
      </c>
      <c r="AA618" s="192" t="s">
        <v>20</v>
      </c>
      <c r="AB618" s="192"/>
      <c r="AC618" s="192"/>
      <c r="AD618" s="192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3" t="str">
        <f>IF(Y623&lt;0,"NO PAGAR","COBRAR'")</f>
        <v>COBRAR'</v>
      </c>
      <c r="Y624" s="193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3" t="str">
        <f>IF(C623&lt;0,"NO PAGAR","COBRAR'")</f>
        <v>COBRAR'</v>
      </c>
      <c r="C625" s="193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86" t="s">
        <v>9</v>
      </c>
      <c r="C626" s="18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6" t="s">
        <v>9</v>
      </c>
      <c r="Y626" s="18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88" t="s">
        <v>7</v>
      </c>
      <c r="F634" s="189"/>
      <c r="G634" s="190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8" t="s">
        <v>7</v>
      </c>
      <c r="AB634" s="189"/>
      <c r="AC634" s="190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88" t="s">
        <v>7</v>
      </c>
      <c r="O636" s="189"/>
      <c r="P636" s="189"/>
      <c r="Q636" s="190"/>
      <c r="R636" s="18">
        <f>SUM(R620:R635)</f>
        <v>0</v>
      </c>
      <c r="S636" s="3"/>
      <c r="V636" s="17"/>
      <c r="X636" s="12"/>
      <c r="Y636" s="10"/>
      <c r="AJ636" s="188" t="s">
        <v>7</v>
      </c>
      <c r="AK636" s="189"/>
      <c r="AL636" s="189"/>
      <c r="AM636" s="190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4" t="s">
        <v>29</v>
      </c>
      <c r="AD660" s="194"/>
      <c r="AE660" s="194"/>
    </row>
    <row r="661" spans="2:41">
      <c r="H661" s="191" t="s">
        <v>28</v>
      </c>
      <c r="I661" s="191"/>
      <c r="J661" s="191"/>
      <c r="V661" s="17"/>
      <c r="AC661" s="194"/>
      <c r="AD661" s="194"/>
      <c r="AE661" s="194"/>
    </row>
    <row r="662" spans="2:41">
      <c r="H662" s="191"/>
      <c r="I662" s="191"/>
      <c r="J662" s="191"/>
      <c r="V662" s="17"/>
      <c r="AC662" s="194"/>
      <c r="AD662" s="194"/>
      <c r="AE662" s="194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2" t="s">
        <v>20</v>
      </c>
      <c r="F666" s="192"/>
      <c r="G666" s="192"/>
      <c r="H666" s="192"/>
      <c r="V666" s="17"/>
      <c r="X666" s="23" t="s">
        <v>32</v>
      </c>
      <c r="Y666" s="20">
        <f>IF(B666="PAGADO",0,C671)</f>
        <v>0</v>
      </c>
      <c r="AA666" s="192" t="s">
        <v>20</v>
      </c>
      <c r="AB666" s="192"/>
      <c r="AC666" s="192"/>
      <c r="AD666" s="192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5" t="str">
        <f>IF(C671&lt;0,"NO PAGAR","COBRAR")</f>
        <v>COBRAR</v>
      </c>
      <c r="C672" s="195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5" t="str">
        <f>IF(Y671&lt;0,"NO PAGAR","COBRAR")</f>
        <v>COBRAR</v>
      </c>
      <c r="Y672" s="195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86" t="s">
        <v>9</v>
      </c>
      <c r="C673" s="187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6" t="s">
        <v>9</v>
      </c>
      <c r="Y673" s="187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88" t="s">
        <v>7</v>
      </c>
      <c r="F682" s="189"/>
      <c r="G682" s="190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8" t="s">
        <v>7</v>
      </c>
      <c r="AB682" s="189"/>
      <c r="AC682" s="190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88" t="s">
        <v>7</v>
      </c>
      <c r="O684" s="189"/>
      <c r="P684" s="189"/>
      <c r="Q684" s="190"/>
      <c r="R684" s="18">
        <f>SUM(R668:R683)</f>
        <v>0</v>
      </c>
      <c r="S684" s="3"/>
      <c r="V684" s="17"/>
      <c r="X684" s="12"/>
      <c r="Y684" s="10"/>
      <c r="AJ684" s="188" t="s">
        <v>7</v>
      </c>
      <c r="AK684" s="189"/>
      <c r="AL684" s="189"/>
      <c r="AM684" s="190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1" t="s">
        <v>30</v>
      </c>
      <c r="I706" s="191"/>
      <c r="J706" s="191"/>
      <c r="V706" s="17"/>
      <c r="AA706" s="191" t="s">
        <v>31</v>
      </c>
      <c r="AB706" s="191"/>
      <c r="AC706" s="191"/>
    </row>
    <row r="707" spans="2:41">
      <c r="H707" s="191"/>
      <c r="I707" s="191"/>
      <c r="J707" s="191"/>
      <c r="V707" s="17"/>
      <c r="AA707" s="191"/>
      <c r="AB707" s="191"/>
      <c r="AC707" s="191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2" t="s">
        <v>20</v>
      </c>
      <c r="F711" s="192"/>
      <c r="G711" s="192"/>
      <c r="H711" s="192"/>
      <c r="V711" s="17"/>
      <c r="X711" s="23" t="s">
        <v>32</v>
      </c>
      <c r="Y711" s="20">
        <f>IF(B1511="PAGADO",0,C716)</f>
        <v>0</v>
      </c>
      <c r="AA711" s="192" t="s">
        <v>20</v>
      </c>
      <c r="AB711" s="192"/>
      <c r="AC711" s="192"/>
      <c r="AD711" s="192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3" t="str">
        <f>IF(Y716&lt;0,"NO PAGAR","COBRAR'")</f>
        <v>COBRAR'</v>
      </c>
      <c r="Y717" s="193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3" t="str">
        <f>IF(C716&lt;0,"NO PAGAR","COBRAR'")</f>
        <v>COBRAR'</v>
      </c>
      <c r="C718" s="193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86" t="s">
        <v>9</v>
      </c>
      <c r="C719" s="18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6" t="s">
        <v>9</v>
      </c>
      <c r="Y719" s="187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88" t="s">
        <v>7</v>
      </c>
      <c r="F727" s="189"/>
      <c r="G727" s="190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8" t="s">
        <v>7</v>
      </c>
      <c r="AB727" s="189"/>
      <c r="AC727" s="190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88" t="s">
        <v>7</v>
      </c>
      <c r="O729" s="189"/>
      <c r="P729" s="189"/>
      <c r="Q729" s="190"/>
      <c r="R729" s="18">
        <f>SUM(R713:R728)</f>
        <v>0</v>
      </c>
      <c r="S729" s="3"/>
      <c r="V729" s="17"/>
      <c r="X729" s="12"/>
      <c r="Y729" s="10"/>
      <c r="AJ729" s="188" t="s">
        <v>7</v>
      </c>
      <c r="AK729" s="189"/>
      <c r="AL729" s="189"/>
      <c r="AM729" s="190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4" t="s">
        <v>29</v>
      </c>
      <c r="AD753" s="194"/>
      <c r="AE753" s="194"/>
    </row>
    <row r="754" spans="2:41">
      <c r="H754" s="191" t="s">
        <v>28</v>
      </c>
      <c r="I754" s="191"/>
      <c r="J754" s="191"/>
      <c r="V754" s="17"/>
      <c r="AC754" s="194"/>
      <c r="AD754" s="194"/>
      <c r="AE754" s="194"/>
    </row>
    <row r="755" spans="2:41">
      <c r="H755" s="191"/>
      <c r="I755" s="191"/>
      <c r="J755" s="191"/>
      <c r="V755" s="17"/>
      <c r="AC755" s="194"/>
      <c r="AD755" s="194"/>
      <c r="AE755" s="194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2" t="s">
        <v>20</v>
      </c>
      <c r="F759" s="192"/>
      <c r="G759" s="192"/>
      <c r="H759" s="192"/>
      <c r="V759" s="17"/>
      <c r="X759" s="23" t="s">
        <v>32</v>
      </c>
      <c r="Y759" s="20">
        <f>IF(B759="PAGADO",0,C764)</f>
        <v>0</v>
      </c>
      <c r="AA759" s="192" t="s">
        <v>20</v>
      </c>
      <c r="AB759" s="192"/>
      <c r="AC759" s="192"/>
      <c r="AD759" s="192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5" t="str">
        <f>IF(C764&lt;0,"NO PAGAR","COBRAR")</f>
        <v>COBRAR</v>
      </c>
      <c r="C765" s="195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5" t="str">
        <f>IF(Y764&lt;0,"NO PAGAR","COBRAR")</f>
        <v>COBRAR</v>
      </c>
      <c r="Y765" s="195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86" t="s">
        <v>9</v>
      </c>
      <c r="C766" s="18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6" t="s">
        <v>9</v>
      </c>
      <c r="Y766" s="18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88" t="s">
        <v>7</v>
      </c>
      <c r="F775" s="189"/>
      <c r="G775" s="190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8" t="s">
        <v>7</v>
      </c>
      <c r="AB775" s="189"/>
      <c r="AC775" s="190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88" t="s">
        <v>7</v>
      </c>
      <c r="O777" s="189"/>
      <c r="P777" s="189"/>
      <c r="Q777" s="190"/>
      <c r="R777" s="18">
        <f>SUM(R761:R776)</f>
        <v>0</v>
      </c>
      <c r="S777" s="3"/>
      <c r="V777" s="17"/>
      <c r="X777" s="12"/>
      <c r="Y777" s="10"/>
      <c r="AJ777" s="188" t="s">
        <v>7</v>
      </c>
      <c r="AK777" s="189"/>
      <c r="AL777" s="189"/>
      <c r="AM777" s="190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1" t="s">
        <v>30</v>
      </c>
      <c r="I799" s="191"/>
      <c r="J799" s="191"/>
      <c r="V799" s="17"/>
      <c r="AA799" s="191" t="s">
        <v>31</v>
      </c>
      <c r="AB799" s="191"/>
      <c r="AC799" s="191"/>
    </row>
    <row r="800" spans="1:43">
      <c r="H800" s="191"/>
      <c r="I800" s="191"/>
      <c r="J800" s="191"/>
      <c r="V800" s="17"/>
      <c r="AA800" s="191"/>
      <c r="AB800" s="191"/>
      <c r="AC800" s="191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2" t="s">
        <v>20</v>
      </c>
      <c r="F804" s="192"/>
      <c r="G804" s="192"/>
      <c r="H804" s="192"/>
      <c r="V804" s="17"/>
      <c r="X804" s="23" t="s">
        <v>32</v>
      </c>
      <c r="Y804" s="20">
        <f>IF(B1604="PAGADO",0,C809)</f>
        <v>0</v>
      </c>
      <c r="AA804" s="192" t="s">
        <v>20</v>
      </c>
      <c r="AB804" s="192"/>
      <c r="AC804" s="192"/>
      <c r="AD804" s="192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3" t="str">
        <f>IF(Y809&lt;0,"NO PAGAR","COBRAR'")</f>
        <v>COBRAR'</v>
      </c>
      <c r="Y810" s="193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3" t="str">
        <f>IF(C809&lt;0,"NO PAGAR","COBRAR'")</f>
        <v>COBRAR'</v>
      </c>
      <c r="C811" s="193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86" t="s">
        <v>9</v>
      </c>
      <c r="C812" s="18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6" t="s">
        <v>9</v>
      </c>
      <c r="Y812" s="18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88" t="s">
        <v>7</v>
      </c>
      <c r="F820" s="189"/>
      <c r="G820" s="190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8" t="s">
        <v>7</v>
      </c>
      <c r="AB820" s="189"/>
      <c r="AC820" s="190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88" t="s">
        <v>7</v>
      </c>
      <c r="O822" s="189"/>
      <c r="P822" s="189"/>
      <c r="Q822" s="190"/>
      <c r="R822" s="18">
        <f>SUM(R806:R821)</f>
        <v>0</v>
      </c>
      <c r="S822" s="3"/>
      <c r="V822" s="17"/>
      <c r="X822" s="12"/>
      <c r="Y822" s="10"/>
      <c r="AJ822" s="188" t="s">
        <v>7</v>
      </c>
      <c r="AK822" s="189"/>
      <c r="AL822" s="189"/>
      <c r="AM822" s="190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4" t="s">
        <v>29</v>
      </c>
      <c r="AD846" s="194"/>
      <c r="AE846" s="194"/>
    </row>
    <row r="847" spans="5:31">
      <c r="H847" s="191" t="s">
        <v>28</v>
      </c>
      <c r="I847" s="191"/>
      <c r="J847" s="191"/>
      <c r="V847" s="17"/>
      <c r="AC847" s="194"/>
      <c r="AD847" s="194"/>
      <c r="AE847" s="194"/>
    </row>
    <row r="848" spans="5:31">
      <c r="H848" s="191"/>
      <c r="I848" s="191"/>
      <c r="J848" s="191"/>
      <c r="V848" s="17"/>
      <c r="AC848" s="194"/>
      <c r="AD848" s="194"/>
      <c r="AE848" s="194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2" t="s">
        <v>20</v>
      </c>
      <c r="F852" s="192"/>
      <c r="G852" s="192"/>
      <c r="H852" s="192"/>
      <c r="V852" s="17"/>
      <c r="X852" s="23" t="s">
        <v>32</v>
      </c>
      <c r="Y852" s="20">
        <f>IF(B852="PAGADO",0,C857)</f>
        <v>0</v>
      </c>
      <c r="AA852" s="192" t="s">
        <v>20</v>
      </c>
      <c r="AB852" s="192"/>
      <c r="AC852" s="192"/>
      <c r="AD852" s="192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5" t="str">
        <f>IF(C857&lt;0,"NO PAGAR","COBRAR")</f>
        <v>COBRAR</v>
      </c>
      <c r="C858" s="195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5" t="str">
        <f>IF(Y857&lt;0,"NO PAGAR","COBRAR")</f>
        <v>COBRAR</v>
      </c>
      <c r="Y858" s="195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86" t="s">
        <v>9</v>
      </c>
      <c r="C859" s="18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6" t="s">
        <v>9</v>
      </c>
      <c r="Y859" s="18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88" t="s">
        <v>7</v>
      </c>
      <c r="F868" s="189"/>
      <c r="G868" s="190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8" t="s">
        <v>7</v>
      </c>
      <c r="AB868" s="189"/>
      <c r="AC868" s="190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88" t="s">
        <v>7</v>
      </c>
      <c r="O870" s="189"/>
      <c r="P870" s="189"/>
      <c r="Q870" s="190"/>
      <c r="R870" s="18">
        <f>SUM(R854:R869)</f>
        <v>0</v>
      </c>
      <c r="S870" s="3"/>
      <c r="V870" s="17"/>
      <c r="X870" s="12"/>
      <c r="Y870" s="10"/>
      <c r="AJ870" s="188" t="s">
        <v>7</v>
      </c>
      <c r="AK870" s="189"/>
      <c r="AL870" s="189"/>
      <c r="AM870" s="190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1" t="s">
        <v>30</v>
      </c>
      <c r="I892" s="191"/>
      <c r="J892" s="191"/>
      <c r="V892" s="17"/>
      <c r="AA892" s="191" t="s">
        <v>31</v>
      </c>
      <c r="AB892" s="191"/>
      <c r="AC892" s="191"/>
    </row>
    <row r="893" spans="1:43">
      <c r="H893" s="191"/>
      <c r="I893" s="191"/>
      <c r="J893" s="191"/>
      <c r="V893" s="17"/>
      <c r="AA893" s="191"/>
      <c r="AB893" s="191"/>
      <c r="AC893" s="191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2" t="s">
        <v>20</v>
      </c>
      <c r="F897" s="192"/>
      <c r="G897" s="192"/>
      <c r="H897" s="192"/>
      <c r="V897" s="17"/>
      <c r="X897" s="23" t="s">
        <v>32</v>
      </c>
      <c r="Y897" s="20">
        <f>IF(B1697="PAGADO",0,C902)</f>
        <v>0</v>
      </c>
      <c r="AA897" s="192" t="s">
        <v>20</v>
      </c>
      <c r="AB897" s="192"/>
      <c r="AC897" s="192"/>
      <c r="AD897" s="192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3" t="str">
        <f>IF(Y902&lt;0,"NO PAGAR","COBRAR'")</f>
        <v>COBRAR'</v>
      </c>
      <c r="Y903" s="193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3" t="str">
        <f>IF(C902&lt;0,"NO PAGAR","COBRAR'")</f>
        <v>COBRAR'</v>
      </c>
      <c r="C904" s="193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86" t="s">
        <v>9</v>
      </c>
      <c r="C905" s="18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6" t="s">
        <v>9</v>
      </c>
      <c r="Y905" s="187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88" t="s">
        <v>7</v>
      </c>
      <c r="F913" s="189"/>
      <c r="G913" s="190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8" t="s">
        <v>7</v>
      </c>
      <c r="AB913" s="189"/>
      <c r="AC913" s="190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88" t="s">
        <v>7</v>
      </c>
      <c r="O915" s="189"/>
      <c r="P915" s="189"/>
      <c r="Q915" s="190"/>
      <c r="R915" s="18">
        <f>SUM(R899:R914)</f>
        <v>0</v>
      </c>
      <c r="S915" s="3"/>
      <c r="V915" s="17"/>
      <c r="X915" s="12"/>
      <c r="Y915" s="10"/>
      <c r="AJ915" s="188" t="s">
        <v>7</v>
      </c>
      <c r="AK915" s="189"/>
      <c r="AL915" s="189"/>
      <c r="AM915" s="190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4" t="s">
        <v>29</v>
      </c>
      <c r="AD940" s="194"/>
      <c r="AE940" s="194"/>
    </row>
    <row r="941" spans="8:31">
      <c r="H941" s="191" t="s">
        <v>28</v>
      </c>
      <c r="I941" s="191"/>
      <c r="J941" s="191"/>
      <c r="V941" s="17"/>
      <c r="AC941" s="194"/>
      <c r="AD941" s="194"/>
      <c r="AE941" s="194"/>
    </row>
    <row r="942" spans="8:31">
      <c r="H942" s="191"/>
      <c r="I942" s="191"/>
      <c r="J942" s="191"/>
      <c r="V942" s="17"/>
      <c r="AC942" s="194"/>
      <c r="AD942" s="194"/>
      <c r="AE942" s="194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2" t="s">
        <v>20</v>
      </c>
      <c r="F946" s="192"/>
      <c r="G946" s="192"/>
      <c r="H946" s="192"/>
      <c r="V946" s="17"/>
      <c r="X946" s="23" t="s">
        <v>32</v>
      </c>
      <c r="Y946" s="20">
        <f>IF(B946="PAGADO",0,C951)</f>
        <v>0</v>
      </c>
      <c r="AA946" s="192" t="s">
        <v>20</v>
      </c>
      <c r="AB946" s="192"/>
      <c r="AC946" s="192"/>
      <c r="AD946" s="192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5" t="str">
        <f>IF(C951&lt;0,"NO PAGAR","COBRAR")</f>
        <v>COBRAR</v>
      </c>
      <c r="C952" s="195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5" t="str">
        <f>IF(Y951&lt;0,"NO PAGAR","COBRAR")</f>
        <v>COBRAR</v>
      </c>
      <c r="Y952" s="195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86" t="s">
        <v>9</v>
      </c>
      <c r="C953" s="18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6" t="s">
        <v>9</v>
      </c>
      <c r="Y953" s="18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88" t="s">
        <v>7</v>
      </c>
      <c r="F962" s="189"/>
      <c r="G962" s="190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8" t="s">
        <v>7</v>
      </c>
      <c r="AB962" s="189"/>
      <c r="AC962" s="190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88" t="s">
        <v>7</v>
      </c>
      <c r="O964" s="189"/>
      <c r="P964" s="189"/>
      <c r="Q964" s="190"/>
      <c r="R964" s="18">
        <f>SUM(R948:R963)</f>
        <v>0</v>
      </c>
      <c r="S964" s="3"/>
      <c r="V964" s="17"/>
      <c r="X964" s="12"/>
      <c r="Y964" s="10"/>
      <c r="AJ964" s="188" t="s">
        <v>7</v>
      </c>
      <c r="AK964" s="189"/>
      <c r="AL964" s="189"/>
      <c r="AM964" s="190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1" t="s">
        <v>30</v>
      </c>
      <c r="I986" s="191"/>
      <c r="J986" s="191"/>
      <c r="V986" s="17"/>
      <c r="AA986" s="191" t="s">
        <v>31</v>
      </c>
      <c r="AB986" s="191"/>
      <c r="AC986" s="191"/>
    </row>
    <row r="987" spans="1:43">
      <c r="H987" s="191"/>
      <c r="I987" s="191"/>
      <c r="J987" s="191"/>
      <c r="V987" s="17"/>
      <c r="AA987" s="191"/>
      <c r="AB987" s="191"/>
      <c r="AC987" s="191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2" t="s">
        <v>20</v>
      </c>
      <c r="F991" s="192"/>
      <c r="G991" s="192"/>
      <c r="H991" s="192"/>
      <c r="V991" s="17"/>
      <c r="X991" s="23" t="s">
        <v>32</v>
      </c>
      <c r="Y991" s="20">
        <f>IF(B1791="PAGADO",0,C996)</f>
        <v>0</v>
      </c>
      <c r="AA991" s="192" t="s">
        <v>20</v>
      </c>
      <c r="AB991" s="192"/>
      <c r="AC991" s="192"/>
      <c r="AD991" s="192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3" t="str">
        <f>IF(Y996&lt;0,"NO PAGAR","COBRAR'")</f>
        <v>COBRAR'</v>
      </c>
      <c r="Y997" s="193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3" t="str">
        <f>IF(C996&lt;0,"NO PAGAR","COBRAR'")</f>
        <v>COBRAR'</v>
      </c>
      <c r="C998" s="193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86" t="s">
        <v>9</v>
      </c>
      <c r="C999" s="18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6" t="s">
        <v>9</v>
      </c>
      <c r="Y999" s="187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88" t="s">
        <v>7</v>
      </c>
      <c r="F1007" s="189"/>
      <c r="G1007" s="190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8" t="s">
        <v>7</v>
      </c>
      <c r="AB1007" s="189"/>
      <c r="AC1007" s="190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88" t="s">
        <v>7</v>
      </c>
      <c r="O1009" s="189"/>
      <c r="P1009" s="189"/>
      <c r="Q1009" s="190"/>
      <c r="R1009" s="18">
        <f>SUM(R993:R1008)</f>
        <v>0</v>
      </c>
      <c r="S1009" s="3"/>
      <c r="V1009" s="17"/>
      <c r="X1009" s="12"/>
      <c r="Y1009" s="10"/>
      <c r="AJ1009" s="188" t="s">
        <v>7</v>
      </c>
      <c r="AK1009" s="189"/>
      <c r="AL1009" s="189"/>
      <c r="AM1009" s="190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4" t="s">
        <v>29</v>
      </c>
      <c r="AD1033" s="194"/>
      <c r="AE1033" s="194"/>
    </row>
    <row r="1034" spans="2:41">
      <c r="H1034" s="191" t="s">
        <v>28</v>
      </c>
      <c r="I1034" s="191"/>
      <c r="J1034" s="191"/>
      <c r="V1034" s="17"/>
      <c r="AC1034" s="194"/>
      <c r="AD1034" s="194"/>
      <c r="AE1034" s="194"/>
    </row>
    <row r="1035" spans="2:41">
      <c r="H1035" s="191"/>
      <c r="I1035" s="191"/>
      <c r="J1035" s="191"/>
      <c r="V1035" s="17"/>
      <c r="AC1035" s="194"/>
      <c r="AD1035" s="194"/>
      <c r="AE1035" s="194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2" t="s">
        <v>20</v>
      </c>
      <c r="F1039" s="192"/>
      <c r="G1039" s="192"/>
      <c r="H1039" s="192"/>
      <c r="V1039" s="17"/>
      <c r="X1039" s="23" t="s">
        <v>32</v>
      </c>
      <c r="Y1039" s="20">
        <f>IF(B1039="PAGADO",0,C1044)</f>
        <v>0</v>
      </c>
      <c r="AA1039" s="192" t="s">
        <v>20</v>
      </c>
      <c r="AB1039" s="192"/>
      <c r="AC1039" s="192"/>
      <c r="AD1039" s="192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5" t="str">
        <f>IF(C1044&lt;0,"NO PAGAR","COBRAR")</f>
        <v>COBRAR</v>
      </c>
      <c r="C1045" s="195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5" t="str">
        <f>IF(Y1044&lt;0,"NO PAGAR","COBRAR")</f>
        <v>COBRAR</v>
      </c>
      <c r="Y1045" s="195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86" t="s">
        <v>9</v>
      </c>
      <c r="C1046" s="18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6" t="s">
        <v>9</v>
      </c>
      <c r="Y1046" s="18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88" t="s">
        <v>7</v>
      </c>
      <c r="F1055" s="189"/>
      <c r="G1055" s="190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8" t="s">
        <v>7</v>
      </c>
      <c r="AB1055" s="189"/>
      <c r="AC1055" s="190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88" t="s">
        <v>7</v>
      </c>
      <c r="O1057" s="189"/>
      <c r="P1057" s="189"/>
      <c r="Q1057" s="190"/>
      <c r="R1057" s="18">
        <f>SUM(R1041:R1056)</f>
        <v>0</v>
      </c>
      <c r="S1057" s="3"/>
      <c r="V1057" s="17"/>
      <c r="X1057" s="12"/>
      <c r="Y1057" s="10"/>
      <c r="AJ1057" s="188" t="s">
        <v>7</v>
      </c>
      <c r="AK1057" s="189"/>
      <c r="AL1057" s="189"/>
      <c r="AM1057" s="190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1" t="s">
        <v>30</v>
      </c>
      <c r="I1079" s="191"/>
      <c r="J1079" s="191"/>
      <c r="V1079" s="17"/>
      <c r="AA1079" s="191" t="s">
        <v>31</v>
      </c>
      <c r="AB1079" s="191"/>
      <c r="AC1079" s="191"/>
    </row>
    <row r="1080" spans="1:43">
      <c r="H1080" s="191"/>
      <c r="I1080" s="191"/>
      <c r="J1080" s="191"/>
      <c r="V1080" s="17"/>
      <c r="AA1080" s="191"/>
      <c r="AB1080" s="191"/>
      <c r="AC1080" s="191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2" t="s">
        <v>20</v>
      </c>
      <c r="F1084" s="192"/>
      <c r="G1084" s="192"/>
      <c r="H1084" s="192"/>
      <c r="V1084" s="17"/>
      <c r="X1084" s="23" t="s">
        <v>32</v>
      </c>
      <c r="Y1084" s="20">
        <f>IF(B1884="PAGADO",0,C1089)</f>
        <v>0</v>
      </c>
      <c r="AA1084" s="192" t="s">
        <v>20</v>
      </c>
      <c r="AB1084" s="192"/>
      <c r="AC1084" s="192"/>
      <c r="AD1084" s="192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3" t="str">
        <f>IF(Y1089&lt;0,"NO PAGAR","COBRAR'")</f>
        <v>COBRAR'</v>
      </c>
      <c r="Y1090" s="193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3" t="str">
        <f>IF(C1089&lt;0,"NO PAGAR","COBRAR'")</f>
        <v>COBRAR'</v>
      </c>
      <c r="C1091" s="193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86" t="s">
        <v>9</v>
      </c>
      <c r="C1092" s="18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6" t="s">
        <v>9</v>
      </c>
      <c r="Y1092" s="187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88" t="s">
        <v>7</v>
      </c>
      <c r="F1100" s="189"/>
      <c r="G1100" s="190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8" t="s">
        <v>7</v>
      </c>
      <c r="AB1100" s="189"/>
      <c r="AC1100" s="190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88" t="s">
        <v>7</v>
      </c>
      <c r="O1102" s="189"/>
      <c r="P1102" s="189"/>
      <c r="Q1102" s="190"/>
      <c r="R1102" s="18">
        <f>SUM(R1086:R1101)</f>
        <v>0</v>
      </c>
      <c r="S1102" s="3"/>
      <c r="V1102" s="17"/>
      <c r="X1102" s="12"/>
      <c r="Y1102" s="10"/>
      <c r="AJ1102" s="188" t="s">
        <v>7</v>
      </c>
      <c r="AK1102" s="189"/>
      <c r="AL1102" s="189"/>
      <c r="AM1102" s="190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98"/>
  <sheetViews>
    <sheetView topLeftCell="A725" workbookViewId="0">
      <selection activeCell="J731" sqref="J73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2"/>
      <c r="F8" s="192"/>
      <c r="G8" s="192"/>
      <c r="H8" s="192"/>
      <c r="V8" s="17"/>
      <c r="X8" s="23" t="s">
        <v>156</v>
      </c>
      <c r="Y8" s="20">
        <f>IF(B8="PAGADO",0,C13)</f>
        <v>0</v>
      </c>
      <c r="AA8" s="192" t="s">
        <v>215</v>
      </c>
      <c r="AB8" s="192"/>
      <c r="AC8" s="192"/>
      <c r="AD8" s="19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2" t="s">
        <v>202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259</v>
      </c>
      <c r="AB53" s="192"/>
      <c r="AC53" s="192"/>
      <c r="AD53" s="192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8" t="s">
        <v>7</v>
      </c>
      <c r="AB69" s="189"/>
      <c r="AC69" s="190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4" t="s">
        <v>29</v>
      </c>
      <c r="AD100" s="194"/>
      <c r="AE100" s="194"/>
    </row>
    <row r="101" spans="2:41">
      <c r="H101" s="191" t="s">
        <v>28</v>
      </c>
      <c r="I101" s="191"/>
      <c r="J101" s="191"/>
      <c r="V101" s="17"/>
      <c r="AC101" s="194"/>
      <c r="AD101" s="194"/>
      <c r="AE101" s="194"/>
    </row>
    <row r="102" spans="2:41">
      <c r="H102" s="191"/>
      <c r="I102" s="191"/>
      <c r="J102" s="191"/>
      <c r="V102" s="17"/>
      <c r="AC102" s="194"/>
      <c r="AD102" s="194"/>
      <c r="AE102" s="19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2"/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310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2" t="s">
        <v>224</v>
      </c>
      <c r="F151" s="192"/>
      <c r="G151" s="192"/>
      <c r="H151" s="192"/>
      <c r="V151" s="17"/>
      <c r="X151" s="23" t="s">
        <v>32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3" t="str">
        <f>IF(Y156&lt;0,"NO PAGAR","COBRAR'")</f>
        <v>COBRAR'</v>
      </c>
      <c r="Y157" s="19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3" t="str">
        <f>IF(C156&lt;0,"NO PAGAR","COBRAR'")</f>
        <v>COBRAR'</v>
      </c>
      <c r="C158" s="19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4" t="s">
        <v>29</v>
      </c>
      <c r="AD194" s="194"/>
      <c r="AE194" s="194"/>
    </row>
    <row r="195" spans="2:41">
      <c r="H195" s="191" t="s">
        <v>28</v>
      </c>
      <c r="I195" s="191"/>
      <c r="J195" s="191"/>
      <c r="V195" s="17"/>
      <c r="AC195" s="194"/>
      <c r="AD195" s="194"/>
      <c r="AE195" s="194"/>
    </row>
    <row r="196" spans="2:41">
      <c r="H196" s="191"/>
      <c r="I196" s="191"/>
      <c r="J196" s="191"/>
      <c r="V196" s="17"/>
      <c r="AC196" s="194"/>
      <c r="AD196" s="194"/>
      <c r="AE196" s="19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2" t="s">
        <v>439</v>
      </c>
      <c r="F200" s="192"/>
      <c r="G200" s="192"/>
      <c r="H200" s="192"/>
      <c r="V200" s="17"/>
      <c r="X200" s="23" t="s">
        <v>130</v>
      </c>
      <c r="Y200" s="20">
        <f>IF(B200="PAGADO",0,C205)</f>
        <v>520</v>
      </c>
      <c r="AA200" s="192" t="s">
        <v>20</v>
      </c>
      <c r="AB200" s="192"/>
      <c r="AC200" s="192"/>
      <c r="AD200" s="192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5" t="str">
        <f>IF(C205&lt;0,"NO PAGAR","COBRAR")</f>
        <v>COBRAR</v>
      </c>
      <c r="C206" s="19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5" t="str">
        <f>IF(Y205&lt;0,"NO PAGAR","COBRAR")</f>
        <v>COBRAR</v>
      </c>
      <c r="Y206" s="19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6" t="s">
        <v>9</v>
      </c>
      <c r="C207" s="18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6" t="s">
        <v>9</v>
      </c>
      <c r="Y207" s="18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8" t="s">
        <v>7</v>
      </c>
      <c r="F216" s="189"/>
      <c r="G216" s="190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8" t="s">
        <v>7</v>
      </c>
      <c r="AB216" s="189"/>
      <c r="AC216" s="19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8" t="s">
        <v>7</v>
      </c>
      <c r="O218" s="189"/>
      <c r="P218" s="189"/>
      <c r="Q218" s="190"/>
      <c r="R218" s="18">
        <f>SUM(R202:R217)</f>
        <v>0</v>
      </c>
      <c r="S218" s="3"/>
      <c r="V218" s="17"/>
      <c r="X218" s="12"/>
      <c r="Y218" s="10"/>
      <c r="AJ218" s="188" t="s">
        <v>7</v>
      </c>
      <c r="AK218" s="189"/>
      <c r="AL218" s="189"/>
      <c r="AM218" s="19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1" t="s">
        <v>30</v>
      </c>
      <c r="I240" s="191"/>
      <c r="J240" s="191"/>
      <c r="V240" s="17"/>
      <c r="AA240" s="191" t="s">
        <v>31</v>
      </c>
      <c r="AB240" s="191"/>
      <c r="AC240" s="191"/>
    </row>
    <row r="241" spans="2:41">
      <c r="H241" s="191"/>
      <c r="I241" s="191"/>
      <c r="J241" s="191"/>
      <c r="V241" s="17"/>
      <c r="AA241" s="191"/>
      <c r="AB241" s="191"/>
      <c r="AC241" s="191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2" t="s">
        <v>224</v>
      </c>
      <c r="F245" s="192"/>
      <c r="G245" s="192"/>
      <c r="H245" s="192"/>
      <c r="V245" s="17"/>
      <c r="X245" s="23" t="s">
        <v>130</v>
      </c>
      <c r="Y245" s="20">
        <f>IF(B245="PAGADO",0,C250)</f>
        <v>0</v>
      </c>
      <c r="AA245" s="192" t="s">
        <v>564</v>
      </c>
      <c r="AB245" s="192"/>
      <c r="AC245" s="192"/>
      <c r="AD245" s="192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3" t="str">
        <f>IF(Y250&lt;0,"NO PAGAR","COBRAR'")</f>
        <v>COBRAR'</v>
      </c>
      <c r="Y251" s="193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3" t="str">
        <f>IF(C250&lt;0,"NO PAGAR","COBRAR'")</f>
        <v>COBRAR'</v>
      </c>
      <c r="C252" s="193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6" t="s">
        <v>9</v>
      </c>
      <c r="C253" s="18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6" t="s">
        <v>9</v>
      </c>
      <c r="Y253" s="18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8" t="s">
        <v>7</v>
      </c>
      <c r="F261" s="189"/>
      <c r="G261" s="190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8" t="s">
        <v>7</v>
      </c>
      <c r="AB261" s="189"/>
      <c r="AC261" s="190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8" t="s">
        <v>7</v>
      </c>
      <c r="O263" s="189"/>
      <c r="P263" s="189"/>
      <c r="Q263" s="190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8" t="s">
        <v>7</v>
      </c>
      <c r="AK263" s="189"/>
      <c r="AL263" s="189"/>
      <c r="AM263" s="190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4" t="s">
        <v>29</v>
      </c>
      <c r="AD286" s="194"/>
      <c r="AE286" s="194"/>
    </row>
    <row r="287" spans="2:31">
      <c r="H287" s="191" t="s">
        <v>28</v>
      </c>
      <c r="I287" s="191"/>
      <c r="J287" s="191"/>
      <c r="V287" s="17"/>
      <c r="AC287" s="194"/>
      <c r="AD287" s="194"/>
      <c r="AE287" s="194"/>
    </row>
    <row r="288" spans="2:31">
      <c r="H288" s="191"/>
      <c r="I288" s="191"/>
      <c r="J288" s="191"/>
      <c r="V288" s="17"/>
      <c r="AC288" s="194"/>
      <c r="AD288" s="194"/>
      <c r="AE288" s="19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2" t="s">
        <v>20</v>
      </c>
      <c r="F292" s="192"/>
      <c r="G292" s="192"/>
      <c r="H292" s="192"/>
      <c r="V292" s="17"/>
      <c r="X292" s="23" t="s">
        <v>581</v>
      </c>
      <c r="Y292" s="20">
        <f>IF(B292="PAGADO",0,C297)</f>
        <v>0</v>
      </c>
      <c r="AA292" s="192" t="s">
        <v>224</v>
      </c>
      <c r="AB292" s="192"/>
      <c r="AC292" s="192"/>
      <c r="AD292" s="192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5" t="str">
        <f>IF(C297&lt;0,"NO PAGAR","COBRAR")</f>
        <v>COBRAR</v>
      </c>
      <c r="C298" s="19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5" t="str">
        <f>IF(Y297&lt;0,"NO PAGAR","COBRAR")</f>
        <v>COBRAR</v>
      </c>
      <c r="Y298" s="19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6" t="s">
        <v>9</v>
      </c>
      <c r="C299" s="18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6" t="s">
        <v>9</v>
      </c>
      <c r="Y299" s="18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8" t="s">
        <v>7</v>
      </c>
      <c r="F308" s="189"/>
      <c r="G308" s="19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8" t="s">
        <v>7</v>
      </c>
      <c r="AB308" s="189"/>
      <c r="AC308" s="190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8" t="s">
        <v>7</v>
      </c>
      <c r="O310" s="189"/>
      <c r="P310" s="189"/>
      <c r="Q310" s="190"/>
      <c r="R310" s="18">
        <f>SUM(R294:R309)</f>
        <v>0</v>
      </c>
      <c r="S310" s="3"/>
      <c r="V310" s="17"/>
      <c r="X310" s="12"/>
      <c r="Y310" s="10"/>
      <c r="AJ310" s="188" t="s">
        <v>7</v>
      </c>
      <c r="AK310" s="189"/>
      <c r="AL310" s="189"/>
      <c r="AM310" s="190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1" t="s">
        <v>30</v>
      </c>
      <c r="I332" s="191"/>
      <c r="J332" s="191"/>
      <c r="V332" s="17"/>
      <c r="AA332" s="191" t="s">
        <v>31</v>
      </c>
      <c r="AB332" s="191"/>
      <c r="AC332" s="191"/>
    </row>
    <row r="333" spans="1:43">
      <c r="H333" s="191"/>
      <c r="I333" s="191"/>
      <c r="J333" s="191"/>
      <c r="V333" s="17"/>
      <c r="AA333" s="191"/>
      <c r="AB333" s="191"/>
      <c r="AC333" s="191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2" t="s">
        <v>564</v>
      </c>
      <c r="F337" s="192"/>
      <c r="G337" s="192"/>
      <c r="H337" s="192"/>
      <c r="V337" s="17"/>
      <c r="X337" s="23" t="s">
        <v>32</v>
      </c>
      <c r="Y337" s="20">
        <f>IF(B337="PAGADO",0,C342)</f>
        <v>0</v>
      </c>
      <c r="AA337" s="192" t="s">
        <v>20</v>
      </c>
      <c r="AB337" s="192"/>
      <c r="AC337" s="192"/>
      <c r="AD337" s="192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3" t="str">
        <f>IF(Y342&lt;0,"NO PAGAR","COBRAR'")</f>
        <v>COBRAR'</v>
      </c>
      <c r="Y343" s="193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3" t="str">
        <f>IF(C342&lt;0,"NO PAGAR","COBRAR'")</f>
        <v>COBRAR'</v>
      </c>
      <c r="C344" s="193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6" t="s">
        <v>9</v>
      </c>
      <c r="C345" s="18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6" t="s">
        <v>9</v>
      </c>
      <c r="Y345" s="18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8" t="s">
        <v>7</v>
      </c>
      <c r="F353" s="189"/>
      <c r="G353" s="190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8" t="s">
        <v>7</v>
      </c>
      <c r="AB353" s="189"/>
      <c r="AC353" s="19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8" t="s">
        <v>7</v>
      </c>
      <c r="O355" s="189"/>
      <c r="P355" s="189"/>
      <c r="Q355" s="190"/>
      <c r="R355" s="18">
        <f>SUM(R339:R354)</f>
        <v>0</v>
      </c>
      <c r="S355" s="3"/>
      <c r="V355" s="17"/>
      <c r="X355" s="12"/>
      <c r="Y355" s="10"/>
      <c r="AJ355" s="188" t="s">
        <v>7</v>
      </c>
      <c r="AK355" s="189"/>
      <c r="AL355" s="189"/>
      <c r="AM355" s="190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4" t="s">
        <v>29</v>
      </c>
      <c r="AD373" s="194"/>
      <c r="AE373" s="194"/>
    </row>
    <row r="374" spans="2:41">
      <c r="H374" s="191" t="s">
        <v>28</v>
      </c>
      <c r="I374" s="191"/>
      <c r="J374" s="191"/>
      <c r="V374" s="17"/>
      <c r="AC374" s="194"/>
      <c r="AD374" s="194"/>
      <c r="AE374" s="194"/>
    </row>
    <row r="375" spans="2:41">
      <c r="H375" s="191"/>
      <c r="I375" s="191"/>
      <c r="J375" s="191"/>
      <c r="V375" s="17"/>
      <c r="AC375" s="194"/>
      <c r="AD375" s="194"/>
      <c r="AE375" s="194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2" t="s">
        <v>20</v>
      </c>
      <c r="F379" s="192"/>
      <c r="G379" s="192"/>
      <c r="H379" s="192"/>
      <c r="V379" s="17"/>
      <c r="X379" s="23" t="s">
        <v>82</v>
      </c>
      <c r="Y379" s="20">
        <f>IF(B379="PAGADO",0,C384)</f>
        <v>0</v>
      </c>
      <c r="AA379" s="192" t="s">
        <v>564</v>
      </c>
      <c r="AB379" s="192"/>
      <c r="AC379" s="192"/>
      <c r="AD379" s="192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5" t="str">
        <f>IF(C384&lt;0,"NO PAGAR","COBRAR")</f>
        <v>COBRAR</v>
      </c>
      <c r="C385" s="195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5" t="str">
        <f>IF(Y384&lt;0,"NO PAGAR","COBRAR")</f>
        <v>COBRAR</v>
      </c>
      <c r="Y385" s="19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86" t="s">
        <v>9</v>
      </c>
      <c r="C386" s="187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6" t="s">
        <v>9</v>
      </c>
      <c r="Y386" s="18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88" t="s">
        <v>7</v>
      </c>
      <c r="F395" s="189"/>
      <c r="G395" s="190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8" t="s">
        <v>7</v>
      </c>
      <c r="AB395" s="189"/>
      <c r="AC395" s="190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88" t="s">
        <v>7</v>
      </c>
      <c r="O397" s="189"/>
      <c r="P397" s="189"/>
      <c r="Q397" s="190"/>
      <c r="R397" s="18">
        <f>SUM(R381:R396)</f>
        <v>0</v>
      </c>
      <c r="S397" s="3"/>
      <c r="V397" s="17"/>
      <c r="X397" s="12"/>
      <c r="Y397" s="10"/>
      <c r="AJ397" s="188" t="s">
        <v>7</v>
      </c>
      <c r="AK397" s="189"/>
      <c r="AL397" s="189"/>
      <c r="AM397" s="190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1" t="s">
        <v>30</v>
      </c>
      <c r="I414" s="191"/>
      <c r="J414" s="191"/>
      <c r="V414" s="17"/>
      <c r="AA414" s="191" t="s">
        <v>31</v>
      </c>
      <c r="AB414" s="191"/>
      <c r="AC414" s="191"/>
    </row>
    <row r="415" spans="1:43">
      <c r="H415" s="191"/>
      <c r="I415" s="191"/>
      <c r="J415" s="191"/>
      <c r="V415" s="17"/>
      <c r="AA415" s="191"/>
      <c r="AB415" s="191"/>
      <c r="AC415" s="191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2" t="s">
        <v>20</v>
      </c>
      <c r="F419" s="192"/>
      <c r="G419" s="192"/>
      <c r="H419" s="192"/>
      <c r="V419" s="17"/>
      <c r="X419" s="23" t="s">
        <v>82</v>
      </c>
      <c r="Y419" s="20">
        <f>IF(B1191="PAGADO",0,C424)</f>
        <v>0</v>
      </c>
      <c r="AA419" s="192" t="s">
        <v>848</v>
      </c>
      <c r="AB419" s="192"/>
      <c r="AC419" s="192"/>
      <c r="AD419" s="192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3" t="str">
        <f>IF(Y424&lt;0,"NO PAGAR","COBRAR'")</f>
        <v>COBRAR'</v>
      </c>
      <c r="Y425" s="193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3" t="str">
        <f>IF(C424&lt;0,"NO PAGAR","COBRAR'")</f>
        <v>COBRAR'</v>
      </c>
      <c r="C426" s="193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86" t="s">
        <v>9</v>
      </c>
      <c r="C427" s="187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6" t="s">
        <v>9</v>
      </c>
      <c r="Y427" s="187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88" t="s">
        <v>7</v>
      </c>
      <c r="F435" s="189"/>
      <c r="G435" s="190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8" t="s">
        <v>7</v>
      </c>
      <c r="AB435" s="189"/>
      <c r="AC435" s="190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88" t="s">
        <v>7</v>
      </c>
      <c r="O437" s="189"/>
      <c r="P437" s="189"/>
      <c r="Q437" s="190"/>
      <c r="R437" s="18">
        <f>SUM(R421:R436)</f>
        <v>0</v>
      </c>
      <c r="S437" s="3"/>
      <c r="V437" s="17"/>
      <c r="X437" s="12"/>
      <c r="Y437" s="10"/>
      <c r="AJ437" s="188" t="s">
        <v>7</v>
      </c>
      <c r="AK437" s="189"/>
      <c r="AL437" s="189"/>
      <c r="AM437" s="190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4" t="s">
        <v>29</v>
      </c>
      <c r="AD458" s="194"/>
      <c r="AE458" s="194"/>
    </row>
    <row r="459" spans="2:31">
      <c r="H459" s="191" t="s">
        <v>28</v>
      </c>
      <c r="I459" s="191"/>
      <c r="J459" s="191"/>
      <c r="V459" s="17"/>
      <c r="AC459" s="194"/>
      <c r="AD459" s="194"/>
      <c r="AE459" s="194"/>
    </row>
    <row r="460" spans="2:31">
      <c r="H460" s="191"/>
      <c r="I460" s="191"/>
      <c r="J460" s="191"/>
      <c r="V460" s="17"/>
      <c r="AC460" s="194"/>
      <c r="AD460" s="194"/>
      <c r="AE460" s="194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2" t="s">
        <v>20</v>
      </c>
      <c r="F464" s="192"/>
      <c r="G464" s="192"/>
      <c r="H464" s="192"/>
      <c r="V464" s="17"/>
      <c r="X464" s="23" t="s">
        <v>32</v>
      </c>
      <c r="Y464" s="20">
        <f>IF(B464="PAGADO",0,C469)</f>
        <v>0</v>
      </c>
      <c r="AA464" s="192" t="s">
        <v>20</v>
      </c>
      <c r="AB464" s="192"/>
      <c r="AC464" s="192"/>
      <c r="AD464" s="192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5" t="str">
        <f>IF(C469&lt;0,"NO PAGAR","COBRAR")</f>
        <v>COBRAR</v>
      </c>
      <c r="C470" s="19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5" t="str">
        <f>IF(Y469&lt;0,"NO PAGAR","COBRAR")</f>
        <v>COBRAR</v>
      </c>
      <c r="Y470" s="19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86" t="s">
        <v>9</v>
      </c>
      <c r="C471" s="18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6" t="s">
        <v>9</v>
      </c>
      <c r="Y471" s="18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88" t="s">
        <v>7</v>
      </c>
      <c r="F480" s="189"/>
      <c r="G480" s="190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8" t="s">
        <v>7</v>
      </c>
      <c r="AB480" s="189"/>
      <c r="AC480" s="190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88" t="s">
        <v>7</v>
      </c>
      <c r="O482" s="189"/>
      <c r="P482" s="189"/>
      <c r="Q482" s="190"/>
      <c r="R482" s="18">
        <f>SUM(R466:R481)</f>
        <v>0</v>
      </c>
      <c r="S482" s="3"/>
      <c r="V482" s="17"/>
      <c r="X482" s="12"/>
      <c r="Y482" s="10"/>
      <c r="AJ482" s="188" t="s">
        <v>7</v>
      </c>
      <c r="AK482" s="189"/>
      <c r="AL482" s="189"/>
      <c r="AM482" s="190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1" t="s">
        <v>30</v>
      </c>
      <c r="I504" s="191"/>
      <c r="J504" s="191"/>
      <c r="V504" s="17"/>
      <c r="AA504" s="191" t="s">
        <v>31</v>
      </c>
      <c r="AB504" s="191"/>
      <c r="AC504" s="191"/>
    </row>
    <row r="505" spans="1:43">
      <c r="H505" s="191"/>
      <c r="I505" s="191"/>
      <c r="J505" s="191"/>
      <c r="V505" s="17"/>
      <c r="AA505" s="191"/>
      <c r="AB505" s="191"/>
      <c r="AC505" s="191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2" t="s">
        <v>20</v>
      </c>
      <c r="F509" s="192"/>
      <c r="G509" s="192"/>
      <c r="H509" s="192"/>
      <c r="V509" s="17"/>
      <c r="X509" s="23" t="s">
        <v>82</v>
      </c>
      <c r="Y509" s="20">
        <f>IF(B1288="PAGADO",0,C514)</f>
        <v>0</v>
      </c>
      <c r="AA509" s="192" t="s">
        <v>848</v>
      </c>
      <c r="AB509" s="192"/>
      <c r="AC509" s="192"/>
      <c r="AD509" s="192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3" t="str">
        <f>IF(Y514&lt;0,"NO PAGAR","COBRAR'")</f>
        <v>COBRAR'</v>
      </c>
      <c r="Y515" s="193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3" t="str">
        <f>IF(C514&lt;0,"NO PAGAR","COBRAR'")</f>
        <v>COBRAR'</v>
      </c>
      <c r="C516" s="193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86" t="s">
        <v>9</v>
      </c>
      <c r="C517" s="18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6" t="s">
        <v>9</v>
      </c>
      <c r="Y517" s="187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88" t="s">
        <v>7</v>
      </c>
      <c r="F525" s="189"/>
      <c r="G525" s="190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8" t="s">
        <v>7</v>
      </c>
      <c r="AB525" s="189"/>
      <c r="AC525" s="190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88" t="s">
        <v>7</v>
      </c>
      <c r="O527" s="189"/>
      <c r="P527" s="189"/>
      <c r="Q527" s="190"/>
      <c r="R527" s="18">
        <f>SUM(R511:R526)</f>
        <v>0</v>
      </c>
      <c r="S527" s="3"/>
      <c r="V527" s="17"/>
      <c r="X527" s="12"/>
      <c r="Y527" s="10"/>
      <c r="AJ527" s="188" t="s">
        <v>7</v>
      </c>
      <c r="AK527" s="189"/>
      <c r="AL527" s="189"/>
      <c r="AM527" s="190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4" t="s">
        <v>29</v>
      </c>
      <c r="AD550" s="194"/>
      <c r="AE550" s="194"/>
    </row>
    <row r="551" spans="2:41">
      <c r="H551" s="191" t="s">
        <v>28</v>
      </c>
      <c r="I551" s="191"/>
      <c r="J551" s="191"/>
      <c r="V551" s="17"/>
      <c r="AC551" s="194"/>
      <c r="AD551" s="194"/>
      <c r="AE551" s="194"/>
    </row>
    <row r="552" spans="2:41">
      <c r="H552" s="191"/>
      <c r="I552" s="191"/>
      <c r="J552" s="191"/>
      <c r="V552" s="17"/>
      <c r="AC552" s="194"/>
      <c r="AD552" s="194"/>
      <c r="AE552" s="194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2" t="s">
        <v>1024</v>
      </c>
      <c r="F556" s="192"/>
      <c r="G556" s="192"/>
      <c r="H556" s="192"/>
      <c r="V556" s="17"/>
      <c r="X556" s="23" t="s">
        <v>32</v>
      </c>
      <c r="Y556" s="20">
        <f>IF(B556="PAGADO",0,C561)</f>
        <v>0</v>
      </c>
      <c r="AA556" s="192" t="s">
        <v>20</v>
      </c>
      <c r="AB556" s="192"/>
      <c r="AC556" s="192"/>
      <c r="AD556" s="192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5" t="str">
        <f>IF(C561&lt;0,"NO PAGAR","COBRAR")</f>
        <v>COBRAR</v>
      </c>
      <c r="C562" s="195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5" t="str">
        <f>IF(Y561&lt;0,"NO PAGAR","COBRAR")</f>
        <v>COBRAR</v>
      </c>
      <c r="Y562" s="19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86" t="s">
        <v>9</v>
      </c>
      <c r="C563" s="187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6" t="s">
        <v>9</v>
      </c>
      <c r="Y563" s="187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88" t="s">
        <v>7</v>
      </c>
      <c r="F572" s="189"/>
      <c r="G572" s="190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8" t="s">
        <v>7</v>
      </c>
      <c r="AB572" s="189"/>
      <c r="AC572" s="190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8" t="s">
        <v>7</v>
      </c>
      <c r="O574" s="189"/>
      <c r="P574" s="189"/>
      <c r="Q574" s="190"/>
      <c r="R574" s="18">
        <f>SUM(R558:R573)</f>
        <v>0</v>
      </c>
      <c r="S574" s="3"/>
      <c r="V574" s="17"/>
      <c r="X574" s="12"/>
      <c r="Y574" s="10"/>
      <c r="AJ574" s="188" t="s">
        <v>7</v>
      </c>
      <c r="AK574" s="189"/>
      <c r="AL574" s="189"/>
      <c r="AM574" s="190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1" t="s">
        <v>30</v>
      </c>
      <c r="I591" s="191"/>
      <c r="J591" s="191"/>
      <c r="V591" s="17"/>
      <c r="AA591" s="191" t="s">
        <v>31</v>
      </c>
      <c r="AB591" s="191"/>
      <c r="AC591" s="191"/>
    </row>
    <row r="592" spans="1:43">
      <c r="H592" s="191"/>
      <c r="I592" s="191"/>
      <c r="J592" s="191"/>
      <c r="V592" s="17"/>
      <c r="AA592" s="191"/>
      <c r="AB592" s="191"/>
      <c r="AC592" s="191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2" t="s">
        <v>20</v>
      </c>
      <c r="F596" s="192"/>
      <c r="G596" s="192"/>
      <c r="H596" s="192"/>
      <c r="V596" s="17"/>
      <c r="X596" s="23" t="s">
        <v>32</v>
      </c>
      <c r="Y596" s="20">
        <f>IF(B1387="PAGADO",0,C601)</f>
        <v>0</v>
      </c>
      <c r="AA596" s="192" t="s">
        <v>20</v>
      </c>
      <c r="AB596" s="192"/>
      <c r="AC596" s="192"/>
      <c r="AD596" s="192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3" t="str">
        <f>IF(Y601&lt;0,"NO PAGAR","COBRAR'")</f>
        <v>COBRAR'</v>
      </c>
      <c r="Y602" s="193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3" t="str">
        <f>IF(C601&lt;0,"NO PAGAR","COBRAR'")</f>
        <v>COBRAR'</v>
      </c>
      <c r="C603" s="193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86" t="s">
        <v>9</v>
      </c>
      <c r="C604" s="18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6" t="s">
        <v>9</v>
      </c>
      <c r="Y604" s="187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88" t="s">
        <v>7</v>
      </c>
      <c r="F612" s="189"/>
      <c r="G612" s="190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8" t="s">
        <v>7</v>
      </c>
      <c r="AB612" s="189"/>
      <c r="AC612" s="190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88" t="s">
        <v>7</v>
      </c>
      <c r="O614" s="189"/>
      <c r="P614" s="189"/>
      <c r="Q614" s="190"/>
      <c r="R614" s="18">
        <f>SUM(R598:R613)</f>
        <v>0</v>
      </c>
      <c r="S614" s="3"/>
      <c r="V614" s="17"/>
      <c r="X614" s="12"/>
      <c r="Y614" s="10"/>
      <c r="AJ614" s="188" t="s">
        <v>7</v>
      </c>
      <c r="AK614" s="189"/>
      <c r="AL614" s="189"/>
      <c r="AM614" s="190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4" t="s">
        <v>29</v>
      </c>
      <c r="AD638" s="194"/>
      <c r="AE638" s="194"/>
    </row>
    <row r="639" spans="5:31">
      <c r="H639" s="191" t="s">
        <v>28</v>
      </c>
      <c r="I639" s="191"/>
      <c r="J639" s="191"/>
      <c r="V639" s="17"/>
      <c r="AC639" s="194"/>
      <c r="AD639" s="194"/>
      <c r="AE639" s="194"/>
    </row>
    <row r="640" spans="5:31">
      <c r="H640" s="191"/>
      <c r="I640" s="191"/>
      <c r="J640" s="191"/>
      <c r="V640" s="17"/>
      <c r="AC640" s="194"/>
      <c r="AD640" s="194"/>
      <c r="AE640" s="194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2" t="s">
        <v>564</v>
      </c>
      <c r="F644" s="192"/>
      <c r="G644" s="192"/>
      <c r="H644" s="192"/>
      <c r="V644" s="17"/>
      <c r="X644" s="23" t="s">
        <v>156</v>
      </c>
      <c r="Y644" s="20">
        <f>IF(B644="PAGADO",0,C649)</f>
        <v>0</v>
      </c>
      <c r="AA644" s="192" t="s">
        <v>1105</v>
      </c>
      <c r="AB644" s="192"/>
      <c r="AC644" s="192"/>
      <c r="AD644" s="192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1103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5" t="str">
        <f>IF(C649&lt;0,"NO PAGAR","COBRAR")</f>
        <v>COBRAR</v>
      </c>
      <c r="C650" s="195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5" t="str">
        <f>IF(Y649&lt;0,"NO PAGAR","COBRAR")</f>
        <v>COBRAR</v>
      </c>
      <c r="Y650" s="195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86" t="s">
        <v>9</v>
      </c>
      <c r="C651" s="18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6" t="s">
        <v>9</v>
      </c>
      <c r="Y651" s="18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88" t="s">
        <v>7</v>
      </c>
      <c r="F660" s="189"/>
      <c r="G660" s="190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8" t="s">
        <v>7</v>
      </c>
      <c r="AB660" s="189"/>
      <c r="AC660" s="190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88" t="s">
        <v>7</v>
      </c>
      <c r="O662" s="189"/>
      <c r="P662" s="189"/>
      <c r="Q662" s="190"/>
      <c r="R662" s="18">
        <f>SUM(R646:R661)</f>
        <v>0</v>
      </c>
      <c r="S662" s="3"/>
      <c r="V662" s="17"/>
      <c r="X662" s="12"/>
      <c r="Y662" s="10"/>
      <c r="AJ662" s="188" t="s">
        <v>7</v>
      </c>
      <c r="AK662" s="189"/>
      <c r="AL662" s="189"/>
      <c r="AM662" s="190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1" t="s">
        <v>30</v>
      </c>
      <c r="I679" s="191"/>
      <c r="J679" s="191"/>
      <c r="V679" s="17"/>
      <c r="AA679" s="191" t="s">
        <v>31</v>
      </c>
      <c r="AB679" s="191"/>
      <c r="AC679" s="191"/>
    </row>
    <row r="680" spans="1:43">
      <c r="H680" s="191"/>
      <c r="I680" s="191"/>
      <c r="J680" s="191"/>
      <c r="V680" s="17"/>
      <c r="AA680" s="191"/>
      <c r="AB680" s="191"/>
      <c r="AC680" s="191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2" t="s">
        <v>860</v>
      </c>
      <c r="F684" s="192"/>
      <c r="G684" s="192"/>
      <c r="H684" s="192"/>
      <c r="V684" s="17"/>
      <c r="X684" s="23" t="s">
        <v>282</v>
      </c>
      <c r="Y684" s="20">
        <f>IF(B684="PAGADO",0,C689)</f>
        <v>0</v>
      </c>
      <c r="AA684" s="192" t="s">
        <v>1241</v>
      </c>
      <c r="AB684" s="192"/>
      <c r="AC684" s="192"/>
      <c r="AD684" s="192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1205</v>
      </c>
      <c r="G686" s="3" t="s">
        <v>152</v>
      </c>
      <c r="H686" s="5">
        <v>600</v>
      </c>
      <c r="I686" t="s">
        <v>1242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1240</v>
      </c>
      <c r="AC686" s="3" t="s">
        <v>1206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1240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3" t="str">
        <f>IF(Y689&lt;0,"NO PAGAR","COBRAR'")</f>
        <v>COBRAR'</v>
      </c>
      <c r="Y690" s="193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3" t="str">
        <f>IF(C689&lt;0,"NO PAGAR","COBRAR'")</f>
        <v>COBRAR'</v>
      </c>
      <c r="C691" s="193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6" t="s">
        <v>9</v>
      </c>
      <c r="C692" s="18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6" t="s">
        <v>9</v>
      </c>
      <c r="Y692" s="18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8" t="s">
        <v>7</v>
      </c>
      <c r="F700" s="189"/>
      <c r="G700" s="190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8" t="s">
        <v>7</v>
      </c>
      <c r="AB700" s="189"/>
      <c r="AC700" s="190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8" t="s">
        <v>7</v>
      </c>
      <c r="O702" s="189"/>
      <c r="P702" s="189"/>
      <c r="Q702" s="190"/>
      <c r="R702" s="18">
        <f>SUM(R686:R701)</f>
        <v>0</v>
      </c>
      <c r="S702" s="3"/>
      <c r="V702" s="17"/>
      <c r="X702" s="12"/>
      <c r="Y702" s="10"/>
      <c r="AJ702" s="188" t="s">
        <v>7</v>
      </c>
      <c r="AK702" s="189"/>
      <c r="AL702" s="189"/>
      <c r="AM702" s="190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4" t="s">
        <v>29</v>
      </c>
      <c r="AD722" s="194"/>
      <c r="AE722" s="194"/>
    </row>
    <row r="723" spans="2:41">
      <c r="H723" s="191" t="s">
        <v>28</v>
      </c>
      <c r="I723" s="191"/>
      <c r="J723" s="191"/>
      <c r="V723" s="17"/>
      <c r="AC723" s="194"/>
      <c r="AD723" s="194"/>
      <c r="AE723" s="194"/>
    </row>
    <row r="724" spans="2:41">
      <c r="H724" s="191"/>
      <c r="I724" s="191"/>
      <c r="J724" s="191"/>
      <c r="V724" s="17"/>
      <c r="AC724" s="194"/>
      <c r="AD724" s="194"/>
      <c r="AE724" s="194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32</v>
      </c>
      <c r="C728" s="20"/>
      <c r="E728" s="192" t="s">
        <v>287</v>
      </c>
      <c r="F728" s="192"/>
      <c r="G728" s="192"/>
      <c r="H728" s="192"/>
      <c r="V728" s="17"/>
      <c r="X728" s="23" t="s">
        <v>32</v>
      </c>
      <c r="Y728" s="20">
        <f>IF(B728="PAGADO",0,C733)</f>
        <v>1100</v>
      </c>
      <c r="AA728" s="192" t="s">
        <v>20</v>
      </c>
      <c r="AB728" s="192"/>
      <c r="AC728" s="192"/>
      <c r="AD728" s="192"/>
    </row>
    <row r="729" spans="2:41">
      <c r="B729" s="1" t="s">
        <v>0</v>
      </c>
      <c r="C729" s="19">
        <f>H744</f>
        <v>1100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45143</v>
      </c>
      <c r="F730" s="3" t="s">
        <v>399</v>
      </c>
      <c r="G730" s="3" t="s">
        <v>203</v>
      </c>
      <c r="H730" s="5">
        <v>550</v>
      </c>
      <c r="I730" t="s">
        <v>861</v>
      </c>
      <c r="N730" s="3"/>
      <c r="O730" s="3"/>
      <c r="P730" s="3"/>
      <c r="Q730" s="3"/>
      <c r="R730" s="18"/>
      <c r="S730" s="3"/>
      <c r="V730" s="17"/>
      <c r="Y730" s="2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1100</v>
      </c>
      <c r="E731" s="4">
        <v>45147</v>
      </c>
      <c r="F731" s="3" t="s">
        <v>399</v>
      </c>
      <c r="G731" s="3" t="s">
        <v>1289</v>
      </c>
      <c r="H731" s="5">
        <v>550</v>
      </c>
      <c r="I731" t="s">
        <v>861</v>
      </c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1100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C755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Y755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1100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1100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5" t="str">
        <f>IF(C733&lt;0,"NO PAGAR","COBRAR")</f>
        <v>COBRAR</v>
      </c>
      <c r="C734" s="195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5" t="str">
        <f>IF(Y733&lt;0,"NO PAGAR","COBRAR")</f>
        <v>COBRAR</v>
      </c>
      <c r="Y734" s="195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86" t="s">
        <v>9</v>
      </c>
      <c r="C735" s="187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86" t="s">
        <v>9</v>
      </c>
      <c r="Y735" s="187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IF(C769&lt;0,"SALDO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88" t="s">
        <v>7</v>
      </c>
      <c r="F744" s="189"/>
      <c r="G744" s="190"/>
      <c r="H744" s="5">
        <f>SUM(H730:H743)</f>
        <v>1100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88" t="s">
        <v>7</v>
      </c>
      <c r="AB744" s="189"/>
      <c r="AC744" s="190"/>
      <c r="AD744" s="5">
        <f>SUM(AD730:AD743)</f>
        <v>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88" t="s">
        <v>7</v>
      </c>
      <c r="O746" s="189"/>
      <c r="P746" s="189"/>
      <c r="Q746" s="190"/>
      <c r="R746" s="18">
        <f>SUM(R730:R745)</f>
        <v>0</v>
      </c>
      <c r="S746" s="3"/>
      <c r="V746" s="17"/>
      <c r="X746" s="12"/>
      <c r="Y746" s="10"/>
      <c r="AJ746" s="188" t="s">
        <v>7</v>
      </c>
      <c r="AK746" s="189"/>
      <c r="AL746" s="189"/>
      <c r="AM746" s="190"/>
      <c r="AN746" s="18">
        <f>SUM(AN730:AN745)</f>
        <v>0</v>
      </c>
      <c r="AO746" s="3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E749" s="14"/>
      <c r="V749" s="17"/>
      <c r="X749" s="12"/>
      <c r="Y749" s="10"/>
      <c r="AA749" s="14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1"/>
      <c r="C754" s="10"/>
      <c r="V754" s="17"/>
      <c r="X754" s="11"/>
      <c r="Y754" s="10"/>
    </row>
    <row r="755" spans="1:43">
      <c r="B755" s="15" t="s">
        <v>18</v>
      </c>
      <c r="C755" s="16">
        <f>SUM(C736:C754)</f>
        <v>0</v>
      </c>
      <c r="V755" s="17"/>
      <c r="X755" s="15" t="s">
        <v>18</v>
      </c>
      <c r="Y755" s="16">
        <f>SUM(Y736:Y754)</f>
        <v>0</v>
      </c>
    </row>
    <row r="756" spans="1:43">
      <c r="D756" t="s">
        <v>22</v>
      </c>
      <c r="E756" t="s">
        <v>21</v>
      </c>
      <c r="V756" s="17"/>
      <c r="Z756" t="s">
        <v>22</v>
      </c>
      <c r="AA756" t="s">
        <v>21</v>
      </c>
    </row>
    <row r="757" spans="1:43">
      <c r="E757" s="1" t="s">
        <v>19</v>
      </c>
      <c r="V757" s="17"/>
      <c r="AA757" s="1" t="s">
        <v>19</v>
      </c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>
      <c r="V767" s="17"/>
    </row>
    <row r="768" spans="1:43">
      <c r="H768" s="191" t="s">
        <v>30</v>
      </c>
      <c r="I768" s="191"/>
      <c r="J768" s="191"/>
      <c r="V768" s="17"/>
      <c r="AA768" s="191" t="s">
        <v>31</v>
      </c>
      <c r="AB768" s="191"/>
      <c r="AC768" s="191"/>
    </row>
    <row r="769" spans="2:41">
      <c r="H769" s="191"/>
      <c r="I769" s="191"/>
      <c r="J769" s="191"/>
      <c r="V769" s="17"/>
      <c r="AA769" s="191"/>
      <c r="AB769" s="191"/>
      <c r="AC769" s="191"/>
    </row>
    <row r="770" spans="2:41">
      <c r="V770" s="17"/>
    </row>
    <row r="771" spans="2:41">
      <c r="V771" s="17"/>
    </row>
    <row r="772" spans="2:41" ht="23.25">
      <c r="B772" s="24" t="s">
        <v>69</v>
      </c>
      <c r="V772" s="17"/>
      <c r="X772" s="22" t="s">
        <v>69</v>
      </c>
    </row>
    <row r="773" spans="2:41" ht="23.25">
      <c r="B773" s="23" t="s">
        <v>32</v>
      </c>
      <c r="C773" s="20">
        <f>IF(X728="PAGADO",0,C733)</f>
        <v>1100</v>
      </c>
      <c r="E773" s="192" t="s">
        <v>20</v>
      </c>
      <c r="F773" s="192"/>
      <c r="G773" s="192"/>
      <c r="H773" s="192"/>
      <c r="V773" s="17"/>
      <c r="X773" s="23" t="s">
        <v>32</v>
      </c>
      <c r="Y773" s="20">
        <f>IF(B1573="PAGADO",0,C778)</f>
        <v>1100</v>
      </c>
      <c r="AA773" s="192" t="s">
        <v>20</v>
      </c>
      <c r="AB773" s="192"/>
      <c r="AC773" s="192"/>
      <c r="AD773" s="192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1100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IF(Y773&gt;0,Y773+Y774,Y774)</f>
        <v>1100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C801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Y801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26</v>
      </c>
      <c r="C778" s="21">
        <f>C776-C777</f>
        <v>1100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27</v>
      </c>
      <c r="Y778" s="21">
        <f>Y776-Y777</f>
        <v>1100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6"/>
      <c r="C779" s="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93" t="str">
        <f>IF(Y778&lt;0,"NO PAGAR","COBRAR'")</f>
        <v>COBRAR'</v>
      </c>
      <c r="Y779" s="193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>
      <c r="B780" s="193" t="str">
        <f>IF(C778&lt;0,"NO PAGAR","COBRAR'")</f>
        <v>COBRAR'</v>
      </c>
      <c r="C780" s="193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/>
      <c r="Y780" s="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86" t="s">
        <v>9</v>
      </c>
      <c r="C781" s="187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86" t="s">
        <v>9</v>
      </c>
      <c r="Y781" s="187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9" t="str">
        <f>IF(Y733&lt;0,"SALDO ADELANTADO","SALDO A FAVOR '")</f>
        <v>SALDO A FAVOR '</v>
      </c>
      <c r="C782" s="10" t="b">
        <f>IF(Y733&lt;=0,Y733*-1)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9" t="str">
        <f>IF(C778&lt;0,"SALDO ADELANTADO","SALDO A FAVOR'")</f>
        <v>SALDO A FAVOR'</v>
      </c>
      <c r="Y782" s="10" t="b">
        <f>IF(C778&lt;=0,C778*-1)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10</v>
      </c>
      <c r="C783" s="10">
        <f>R791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10</v>
      </c>
      <c r="Y783" s="10">
        <f>AN791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11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11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12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12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13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13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14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14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15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15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16</v>
      </c>
      <c r="C789" s="10"/>
      <c r="E789" s="188" t="s">
        <v>7</v>
      </c>
      <c r="F789" s="189"/>
      <c r="G789" s="190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16</v>
      </c>
      <c r="Y789" s="10"/>
      <c r="AA789" s="188" t="s">
        <v>7</v>
      </c>
      <c r="AB789" s="189"/>
      <c r="AC789" s="190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1" t="s">
        <v>17</v>
      </c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1" t="s">
        <v>17</v>
      </c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88" t="s">
        <v>7</v>
      </c>
      <c r="O791" s="189"/>
      <c r="P791" s="189"/>
      <c r="Q791" s="190"/>
      <c r="R791" s="18">
        <f>SUM(R775:R790)</f>
        <v>0</v>
      </c>
      <c r="S791" s="3"/>
      <c r="V791" s="17"/>
      <c r="X791" s="12"/>
      <c r="Y791" s="10"/>
      <c r="AJ791" s="188" t="s">
        <v>7</v>
      </c>
      <c r="AK791" s="189"/>
      <c r="AL791" s="189"/>
      <c r="AM791" s="190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1"/>
      <c r="C800" s="10"/>
      <c r="V800" s="17"/>
      <c r="X800" s="11"/>
      <c r="Y800" s="10"/>
    </row>
    <row r="801" spans="2:31">
      <c r="B801" s="15" t="s">
        <v>18</v>
      </c>
      <c r="C801" s="16">
        <f>SUM(C782:C800)</f>
        <v>0</v>
      </c>
      <c r="D801" t="s">
        <v>22</v>
      </c>
      <c r="E801" t="s">
        <v>21</v>
      </c>
      <c r="V801" s="17"/>
      <c r="X801" s="15" t="s">
        <v>18</v>
      </c>
      <c r="Y801" s="16">
        <f>SUM(Y782:Y800)</f>
        <v>0</v>
      </c>
      <c r="Z801" t="s">
        <v>22</v>
      </c>
      <c r="AA801" t="s">
        <v>21</v>
      </c>
    </row>
    <row r="802" spans="2:31">
      <c r="E802" s="1" t="s">
        <v>19</v>
      </c>
      <c r="V802" s="17"/>
      <c r="AA802" s="1" t="s">
        <v>19</v>
      </c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</row>
    <row r="812" spans="2:31">
      <c r="V812" s="17"/>
    </row>
    <row r="813" spans="2:31">
      <c r="V813" s="17"/>
    </row>
    <row r="814" spans="2:31">
      <c r="V814" s="17"/>
    </row>
    <row r="815" spans="2:31">
      <c r="V815" s="17"/>
      <c r="AC815" s="194" t="s">
        <v>29</v>
      </c>
      <c r="AD815" s="194"/>
      <c r="AE815" s="194"/>
    </row>
    <row r="816" spans="2:31">
      <c r="H816" s="191" t="s">
        <v>28</v>
      </c>
      <c r="I816" s="191"/>
      <c r="J816" s="191"/>
      <c r="V816" s="17"/>
      <c r="AC816" s="194"/>
      <c r="AD816" s="194"/>
      <c r="AE816" s="194"/>
    </row>
    <row r="817" spans="2:41">
      <c r="H817" s="191"/>
      <c r="I817" s="191"/>
      <c r="J817" s="191"/>
      <c r="V817" s="17"/>
      <c r="AC817" s="194"/>
      <c r="AD817" s="194"/>
      <c r="AE817" s="194"/>
    </row>
    <row r="818" spans="2:41">
      <c r="V818" s="17"/>
    </row>
    <row r="819" spans="2:41">
      <c r="V819" s="17"/>
    </row>
    <row r="820" spans="2:41" ht="23.25">
      <c r="B820" s="22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IF(X773="PAGADO",0,Y778)</f>
        <v>1100</v>
      </c>
      <c r="E821" s="192" t="s">
        <v>20</v>
      </c>
      <c r="F821" s="192"/>
      <c r="G821" s="192"/>
      <c r="H821" s="192"/>
      <c r="V821" s="17"/>
      <c r="X821" s="23" t="s">
        <v>32</v>
      </c>
      <c r="Y821" s="20">
        <f>IF(B821="PAGADO",0,C826)</f>
        <v>1100</v>
      </c>
      <c r="AA821" s="192" t="s">
        <v>20</v>
      </c>
      <c r="AB821" s="192"/>
      <c r="AC821" s="192"/>
      <c r="AD821" s="192"/>
    </row>
    <row r="822" spans="2:41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24</v>
      </c>
      <c r="C824" s="19">
        <f>IF(C821&gt;0,C821+C822,C822)</f>
        <v>1100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24</v>
      </c>
      <c r="Y824" s="19">
        <f>IF(Y821&gt;0,Y822+Y821,Y822)</f>
        <v>1100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9</v>
      </c>
      <c r="C825" s="20">
        <f>C848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Y848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25</v>
      </c>
      <c r="C826" s="21">
        <f>C824-C825</f>
        <v>1100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8</v>
      </c>
      <c r="Y826" s="21">
        <f>Y824-Y825</f>
        <v>1100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6.25">
      <c r="B827" s="195" t="str">
        <f>IF(C826&lt;0,"NO PAGAR","COBRAR")</f>
        <v>COBRAR</v>
      </c>
      <c r="C827" s="195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5" t="str">
        <f>IF(Y826&lt;0,"NO PAGAR","COBRAR")</f>
        <v>COBRAR</v>
      </c>
      <c r="Y827" s="195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86" t="s">
        <v>9</v>
      </c>
      <c r="C828" s="18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86" t="s">
        <v>9</v>
      </c>
      <c r="Y828" s="187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IF(C862&lt;0,"SALDO A FAVOR","SALDO ADELANTAD0'")</f>
        <v>SALDO ADELANTAD0'</v>
      </c>
      <c r="C829" s="10" t="b">
        <f>IF(Y773&lt;=0,Y773*-1)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IF(C826&lt;0,"SALDO ADELANTADO","SALDO A FAVOR'")</f>
        <v>SALDO A FAVOR'</v>
      </c>
      <c r="Y829" s="10" t="b">
        <f>IF(C826&lt;=0,C826*-1)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88" t="s">
        <v>7</v>
      </c>
      <c r="F837" s="189"/>
      <c r="G837" s="190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88" t="s">
        <v>7</v>
      </c>
      <c r="AB837" s="189"/>
      <c r="AC837" s="190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>
      <c r="B838" s="12"/>
      <c r="C838" s="10"/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2"/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188" t="s">
        <v>7</v>
      </c>
      <c r="O839" s="189"/>
      <c r="P839" s="189"/>
      <c r="Q839" s="190"/>
      <c r="R839" s="18">
        <f>SUM(R823:R838)</f>
        <v>0</v>
      </c>
      <c r="S839" s="3"/>
      <c r="V839" s="17"/>
      <c r="X839" s="12"/>
      <c r="Y839" s="10"/>
      <c r="AJ839" s="188" t="s">
        <v>7</v>
      </c>
      <c r="AK839" s="189"/>
      <c r="AL839" s="189"/>
      <c r="AM839" s="190"/>
      <c r="AN839" s="18">
        <f>SUM(AN823:AN838)</f>
        <v>0</v>
      </c>
      <c r="AO839" s="3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E842" s="14"/>
      <c r="V842" s="17"/>
      <c r="X842" s="12"/>
      <c r="Y842" s="10"/>
      <c r="AA842" s="14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0</v>
      </c>
      <c r="V848" s="17"/>
      <c r="X848" s="15" t="s">
        <v>18</v>
      </c>
      <c r="Y848" s="16">
        <f>SUM(Y829:Y847)</f>
        <v>0</v>
      </c>
    </row>
    <row r="849" spans="1:43">
      <c r="D849" t="s">
        <v>22</v>
      </c>
      <c r="E849" t="s">
        <v>21</v>
      </c>
      <c r="V849" s="17"/>
      <c r="Z849" t="s">
        <v>22</v>
      </c>
      <c r="AA849" t="s">
        <v>21</v>
      </c>
    </row>
    <row r="850" spans="1:43">
      <c r="E850" s="1" t="s">
        <v>19</v>
      </c>
      <c r="V850" s="17"/>
      <c r="AA850" s="1" t="s">
        <v>19</v>
      </c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>
      <c r="V860" s="17"/>
    </row>
    <row r="861" spans="1:43">
      <c r="H861" s="191" t="s">
        <v>30</v>
      </c>
      <c r="I861" s="191"/>
      <c r="J861" s="191"/>
      <c r="V861" s="17"/>
      <c r="AA861" s="191" t="s">
        <v>31</v>
      </c>
      <c r="AB861" s="191"/>
      <c r="AC861" s="191"/>
    </row>
    <row r="862" spans="1:43">
      <c r="H862" s="191"/>
      <c r="I862" s="191"/>
      <c r="J862" s="191"/>
      <c r="V862" s="17"/>
      <c r="AA862" s="191"/>
      <c r="AB862" s="191"/>
      <c r="AC862" s="191"/>
    </row>
    <row r="863" spans="1:43">
      <c r="V863" s="17"/>
    </row>
    <row r="864" spans="1:43">
      <c r="V864" s="17"/>
    </row>
    <row r="865" spans="2:41" ht="23.25">
      <c r="B865" s="24" t="s">
        <v>70</v>
      </c>
      <c r="V865" s="17"/>
      <c r="X865" s="22" t="s">
        <v>70</v>
      </c>
    </row>
    <row r="866" spans="2:41" ht="23.25">
      <c r="B866" s="23" t="s">
        <v>32</v>
      </c>
      <c r="C866" s="20">
        <f>IF(X821="PAGADO",0,C826)</f>
        <v>1100</v>
      </c>
      <c r="E866" s="192" t="s">
        <v>20</v>
      </c>
      <c r="F866" s="192"/>
      <c r="G866" s="192"/>
      <c r="H866" s="192"/>
      <c r="V866" s="17"/>
      <c r="X866" s="23" t="s">
        <v>32</v>
      </c>
      <c r="Y866" s="20">
        <f>IF(B1666="PAGADO",0,C871)</f>
        <v>1100</v>
      </c>
      <c r="AA866" s="192" t="s">
        <v>20</v>
      </c>
      <c r="AB866" s="192"/>
      <c r="AC866" s="192"/>
      <c r="AD866" s="192"/>
    </row>
    <row r="867" spans="2:41">
      <c r="B867" s="1" t="s">
        <v>0</v>
      </c>
      <c r="C867" s="19">
        <f>H882</f>
        <v>0</v>
      </c>
      <c r="E867" s="2" t="s">
        <v>1</v>
      </c>
      <c r="F867" s="2" t="s">
        <v>2</v>
      </c>
      <c r="G867" s="2" t="s">
        <v>3</v>
      </c>
      <c r="H867" s="2" t="s">
        <v>4</v>
      </c>
      <c r="N867" s="2" t="s">
        <v>1</v>
      </c>
      <c r="O867" s="2" t="s">
        <v>5</v>
      </c>
      <c r="P867" s="2" t="s">
        <v>4</v>
      </c>
      <c r="Q867" s="2" t="s">
        <v>6</v>
      </c>
      <c r="R867" s="2" t="s">
        <v>7</v>
      </c>
      <c r="S867" s="3"/>
      <c r="V867" s="17"/>
      <c r="X867" s="1" t="s">
        <v>0</v>
      </c>
      <c r="Y867" s="19">
        <f>AD882</f>
        <v>0</v>
      </c>
      <c r="AA867" s="2" t="s">
        <v>1</v>
      </c>
      <c r="AB867" s="2" t="s">
        <v>2</v>
      </c>
      <c r="AC867" s="2" t="s">
        <v>3</v>
      </c>
      <c r="AD867" s="2" t="s">
        <v>4</v>
      </c>
      <c r="AJ867" s="2" t="s">
        <v>1</v>
      </c>
      <c r="AK867" s="2" t="s">
        <v>5</v>
      </c>
      <c r="AL867" s="2" t="s">
        <v>4</v>
      </c>
      <c r="AM867" s="2" t="s">
        <v>6</v>
      </c>
      <c r="AN867" s="2" t="s">
        <v>7</v>
      </c>
      <c r="AO867" s="3"/>
    </row>
    <row r="868" spans="2:41">
      <c r="C868" s="2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Y868" s="2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24</v>
      </c>
      <c r="C869" s="19">
        <f>IF(C866&gt;0,C866+C867,C867)</f>
        <v>1100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24</v>
      </c>
      <c r="Y869" s="19">
        <f>IF(Y866&gt;0,Y866+Y867,Y867)</f>
        <v>1100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9</v>
      </c>
      <c r="C870" s="20">
        <f>C894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9</v>
      </c>
      <c r="Y870" s="20">
        <f>Y894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6" t="s">
        <v>26</v>
      </c>
      <c r="C871" s="21">
        <f>C869-C870</f>
        <v>1100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6" t="s">
        <v>27</v>
      </c>
      <c r="Y871" s="21">
        <f>Y869-Y870</f>
        <v>1100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6"/>
      <c r="C872" s="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93" t="str">
        <f>IF(Y871&lt;0,"NO PAGAR","COBRAR'")</f>
        <v>COBRAR'</v>
      </c>
      <c r="Y872" s="193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>
      <c r="B873" s="193" t="str">
        <f>IF(C871&lt;0,"NO PAGAR","COBRAR'")</f>
        <v>COBRAR'</v>
      </c>
      <c r="C873" s="193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/>
      <c r="Y873" s="8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86" t="s">
        <v>9</v>
      </c>
      <c r="C874" s="187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86" t="s">
        <v>9</v>
      </c>
      <c r="Y874" s="187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IF(Y826&lt;0,"SALDO ADELANTADO","SALDO A FAVOR '")</f>
        <v>SALDO A FAVOR '</v>
      </c>
      <c r="C875" s="10" t="b">
        <f>IF(Y826&lt;=0,Y826*-1)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IF(C871&lt;0,"SALDO ADELANTADO","SALDO A FAVOR'")</f>
        <v>SALDO A FAVOR'</v>
      </c>
      <c r="Y875" s="10" t="b">
        <f>IF(C871&lt;=0,C871*-1)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R884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AN884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188" t="s">
        <v>7</v>
      </c>
      <c r="F882" s="189"/>
      <c r="G882" s="190"/>
      <c r="H882" s="5">
        <f>SUM(H868:H881)</f>
        <v>0</v>
      </c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188" t="s">
        <v>7</v>
      </c>
      <c r="AB882" s="189"/>
      <c r="AC882" s="190"/>
      <c r="AD882" s="5">
        <f>SUM(AD868:AD881)</f>
        <v>0</v>
      </c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3"/>
      <c r="F883" s="13"/>
      <c r="G883" s="13"/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3"/>
      <c r="AB883" s="13"/>
      <c r="AC883" s="13"/>
      <c r="AJ883" s="3"/>
      <c r="AK883" s="3"/>
      <c r="AL883" s="3"/>
      <c r="AM883" s="3"/>
      <c r="AN883" s="18"/>
      <c r="AO883" s="3"/>
    </row>
    <row r="884" spans="2:41">
      <c r="B884" s="12"/>
      <c r="C884" s="10"/>
      <c r="N884" s="188" t="s">
        <v>7</v>
      </c>
      <c r="O884" s="189"/>
      <c r="P884" s="189"/>
      <c r="Q884" s="190"/>
      <c r="R884" s="18">
        <f>SUM(R868:R883)</f>
        <v>0</v>
      </c>
      <c r="S884" s="3"/>
      <c r="V884" s="17"/>
      <c r="X884" s="12"/>
      <c r="Y884" s="10"/>
      <c r="AJ884" s="188" t="s">
        <v>7</v>
      </c>
      <c r="AK884" s="189"/>
      <c r="AL884" s="189"/>
      <c r="AM884" s="190"/>
      <c r="AN884" s="18">
        <f>SUM(AN868:AN883)</f>
        <v>0</v>
      </c>
      <c r="AO884" s="3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E887" s="14"/>
      <c r="V887" s="17"/>
      <c r="X887" s="12"/>
      <c r="Y887" s="10"/>
      <c r="AA887" s="14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D894" t="s">
        <v>22</v>
      </c>
      <c r="E894" t="s">
        <v>21</v>
      </c>
      <c r="V894" s="17"/>
      <c r="X894" s="15" t="s">
        <v>18</v>
      </c>
      <c r="Y894" s="16">
        <f>SUM(Y875:Y893)</f>
        <v>0</v>
      </c>
      <c r="Z894" t="s">
        <v>22</v>
      </c>
      <c r="AA894" t="s">
        <v>21</v>
      </c>
    </row>
    <row r="895" spans="2:41">
      <c r="E895" s="1" t="s">
        <v>19</v>
      </c>
      <c r="V895" s="17"/>
      <c r="AA895" s="1" t="s">
        <v>19</v>
      </c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</row>
    <row r="909" spans="8:31">
      <c r="V909" s="17"/>
      <c r="AC909" s="194" t="s">
        <v>29</v>
      </c>
      <c r="AD909" s="194"/>
      <c r="AE909" s="194"/>
    </row>
    <row r="910" spans="8:31">
      <c r="H910" s="191" t="s">
        <v>28</v>
      </c>
      <c r="I910" s="191"/>
      <c r="J910" s="191"/>
      <c r="V910" s="17"/>
      <c r="AC910" s="194"/>
      <c r="AD910" s="194"/>
      <c r="AE910" s="194"/>
    </row>
    <row r="911" spans="8:31">
      <c r="H911" s="191"/>
      <c r="I911" s="191"/>
      <c r="J911" s="191"/>
      <c r="V911" s="17"/>
      <c r="AC911" s="194"/>
      <c r="AD911" s="194"/>
      <c r="AE911" s="194"/>
    </row>
    <row r="912" spans="8:31">
      <c r="V912" s="17"/>
    </row>
    <row r="913" spans="2:41">
      <c r="V913" s="17"/>
    </row>
    <row r="914" spans="2:41" ht="23.25">
      <c r="B914" s="22" t="s">
        <v>71</v>
      </c>
      <c r="V914" s="17"/>
      <c r="X914" s="22" t="s">
        <v>71</v>
      </c>
    </row>
    <row r="915" spans="2:41" ht="23.25">
      <c r="B915" s="23" t="s">
        <v>32</v>
      </c>
      <c r="C915" s="20">
        <f>IF(X866="PAGADO",0,Y871)</f>
        <v>1100</v>
      </c>
      <c r="E915" s="192" t="s">
        <v>20</v>
      </c>
      <c r="F915" s="192"/>
      <c r="G915" s="192"/>
      <c r="H915" s="192"/>
      <c r="V915" s="17"/>
      <c r="X915" s="23" t="s">
        <v>32</v>
      </c>
      <c r="Y915" s="20">
        <f>IF(B915="PAGADO",0,C920)</f>
        <v>1100</v>
      </c>
      <c r="AA915" s="192" t="s">
        <v>20</v>
      </c>
      <c r="AB915" s="192"/>
      <c r="AC915" s="192"/>
      <c r="AD915" s="192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1100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IF(Y915&gt;0,Y916+Y915,Y916)</f>
        <v>1100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C942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Y942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25</v>
      </c>
      <c r="C920" s="21">
        <f>C918-C919</f>
        <v>1100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8</v>
      </c>
      <c r="Y920" s="21">
        <f>Y918-Y919</f>
        <v>1100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6.25">
      <c r="B921" s="195" t="str">
        <f>IF(C920&lt;0,"NO PAGAR","COBRAR")</f>
        <v>COBRAR</v>
      </c>
      <c r="C921" s="195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5" t="str">
        <f>IF(Y920&lt;0,"NO PAGAR","COBRAR")</f>
        <v>COBRAR</v>
      </c>
      <c r="Y921" s="195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86" t="s">
        <v>9</v>
      </c>
      <c r="C922" s="18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86" t="s">
        <v>9</v>
      </c>
      <c r="Y922" s="187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IF(C956&lt;0,"SALDO A FAVOR","SALDO ADELANTAD0'")</f>
        <v>SALDO ADELANTAD0'</v>
      </c>
      <c r="C923" s="10" t="b">
        <f>IF(Y871&lt;=0,Y871*-1)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IF(C920&lt;0,"SALDO ADELANTADO","SALDO A FAVOR'")</f>
        <v>SALDO A FAVOR'</v>
      </c>
      <c r="Y923" s="10" t="b">
        <f>IF(C920&lt;=0,C920*-1)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88" t="s">
        <v>7</v>
      </c>
      <c r="F931" s="189"/>
      <c r="G931" s="190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88" t="s">
        <v>7</v>
      </c>
      <c r="AB931" s="189"/>
      <c r="AC931" s="190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2"/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2"/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188" t="s">
        <v>7</v>
      </c>
      <c r="O933" s="189"/>
      <c r="P933" s="189"/>
      <c r="Q933" s="190"/>
      <c r="R933" s="18">
        <f>SUM(R917:R932)</f>
        <v>0</v>
      </c>
      <c r="S933" s="3"/>
      <c r="V933" s="17"/>
      <c r="X933" s="12"/>
      <c r="Y933" s="10"/>
      <c r="AJ933" s="188" t="s">
        <v>7</v>
      </c>
      <c r="AK933" s="189"/>
      <c r="AL933" s="189"/>
      <c r="AM933" s="190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0</v>
      </c>
      <c r="V942" s="17"/>
      <c r="X942" s="15" t="s">
        <v>18</v>
      </c>
      <c r="Y942" s="16">
        <f>SUM(Y923:Y941)</f>
        <v>0</v>
      </c>
    </row>
    <row r="943" spans="2:41">
      <c r="D943" t="s">
        <v>22</v>
      </c>
      <c r="E943" t="s">
        <v>21</v>
      </c>
      <c r="V943" s="17"/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>
      <c r="V954" s="17"/>
    </row>
    <row r="955" spans="1:43">
      <c r="H955" s="191" t="s">
        <v>30</v>
      </c>
      <c r="I955" s="191"/>
      <c r="J955" s="191"/>
      <c r="V955" s="17"/>
      <c r="AA955" s="191" t="s">
        <v>31</v>
      </c>
      <c r="AB955" s="191"/>
      <c r="AC955" s="191"/>
    </row>
    <row r="956" spans="1:43">
      <c r="H956" s="191"/>
      <c r="I956" s="191"/>
      <c r="J956" s="191"/>
      <c r="V956" s="17"/>
      <c r="AA956" s="191"/>
      <c r="AB956" s="191"/>
      <c r="AC956" s="191"/>
    </row>
    <row r="957" spans="1:43">
      <c r="V957" s="17"/>
    </row>
    <row r="958" spans="1:43">
      <c r="V958" s="17"/>
    </row>
    <row r="959" spans="1:43" ht="23.25">
      <c r="B959" s="24" t="s">
        <v>73</v>
      </c>
      <c r="V959" s="17"/>
      <c r="X959" s="22" t="s">
        <v>71</v>
      </c>
    </row>
    <row r="960" spans="1:43" ht="23.25">
      <c r="B960" s="23" t="s">
        <v>32</v>
      </c>
      <c r="C960" s="20">
        <f>IF(X915="PAGADO",0,C920)</f>
        <v>1100</v>
      </c>
      <c r="E960" s="192" t="s">
        <v>20</v>
      </c>
      <c r="F960" s="192"/>
      <c r="G960" s="192"/>
      <c r="H960" s="192"/>
      <c r="V960" s="17"/>
      <c r="X960" s="23" t="s">
        <v>32</v>
      </c>
      <c r="Y960" s="20">
        <f>IF(B1760="PAGADO",0,C965)</f>
        <v>1100</v>
      </c>
      <c r="AA960" s="192" t="s">
        <v>20</v>
      </c>
      <c r="AB960" s="192"/>
      <c r="AC960" s="192"/>
      <c r="AD960" s="192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1100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1100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C988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Y988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26</v>
      </c>
      <c r="C965" s="21">
        <f>C963-C964</f>
        <v>1100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27</v>
      </c>
      <c r="Y965" s="21">
        <f>Y963-Y964</f>
        <v>1100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6"/>
      <c r="C966" s="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93" t="str">
        <f>IF(Y965&lt;0,"NO PAGAR","COBRAR'")</f>
        <v>COBRAR'</v>
      </c>
      <c r="Y966" s="193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>
      <c r="B967" s="193" t="str">
        <f>IF(C965&lt;0,"NO PAGAR","COBRAR'")</f>
        <v>COBRAR'</v>
      </c>
      <c r="C967" s="193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/>
      <c r="Y967" s="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86" t="s">
        <v>9</v>
      </c>
      <c r="C968" s="187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86" t="s">
        <v>9</v>
      </c>
      <c r="Y968" s="187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9" t="str">
        <f>IF(Y920&lt;0,"SALDO ADELANTADO","SALDO A FAVOR '")</f>
        <v>SALDO A FAVOR '</v>
      </c>
      <c r="C969" s="10" t="b">
        <f>IF(Y920&lt;=0,Y920*-1)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9" t="str">
        <f>IF(C965&lt;0,"SALDO ADELANTADO","SALDO A FAVOR'")</f>
        <v>SALDO A FAVOR'</v>
      </c>
      <c r="Y969" s="10" t="b">
        <f>IF(C965&lt;=0,C965*-1)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10</v>
      </c>
      <c r="C970" s="10">
        <f>R978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AN978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11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12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13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14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15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16</v>
      </c>
      <c r="C976" s="10"/>
      <c r="E976" s="188" t="s">
        <v>7</v>
      </c>
      <c r="F976" s="189"/>
      <c r="G976" s="190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188" t="s">
        <v>7</v>
      </c>
      <c r="AB976" s="189"/>
      <c r="AC976" s="190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1" t="s">
        <v>17</v>
      </c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88" t="s">
        <v>7</v>
      </c>
      <c r="O978" s="189"/>
      <c r="P978" s="189"/>
      <c r="Q978" s="190"/>
      <c r="R978" s="18">
        <f>SUM(R962:R977)</f>
        <v>0</v>
      </c>
      <c r="S978" s="3"/>
      <c r="V978" s="17"/>
      <c r="X978" s="12"/>
      <c r="Y978" s="10"/>
      <c r="AJ978" s="188" t="s">
        <v>7</v>
      </c>
      <c r="AK978" s="189"/>
      <c r="AL978" s="189"/>
      <c r="AM978" s="190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1"/>
      <c r="C987" s="10"/>
      <c r="V987" s="17"/>
      <c r="X987" s="11"/>
      <c r="Y987" s="10"/>
    </row>
    <row r="988" spans="2:41">
      <c r="B988" s="15" t="s">
        <v>18</v>
      </c>
      <c r="C988" s="16">
        <f>SUM(C969:C987)</f>
        <v>0</v>
      </c>
      <c r="D988" t="s">
        <v>22</v>
      </c>
      <c r="E988" t="s">
        <v>21</v>
      </c>
      <c r="V988" s="17"/>
      <c r="X988" s="15" t="s">
        <v>18</v>
      </c>
      <c r="Y988" s="16">
        <f>SUM(Y969:Y987)</f>
        <v>0</v>
      </c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2:31">
      <c r="V993" s="17"/>
    </row>
    <row r="994" spans="2:31">
      <c r="V994" s="17"/>
    </row>
    <row r="995" spans="2:31">
      <c r="V995" s="17"/>
    </row>
    <row r="996" spans="2:31">
      <c r="V996" s="17"/>
    </row>
    <row r="997" spans="2:31">
      <c r="V997" s="17"/>
    </row>
    <row r="998" spans="2:31">
      <c r="V998" s="17"/>
    </row>
    <row r="999" spans="2:31">
      <c r="V999" s="17"/>
    </row>
    <row r="1000" spans="2:31">
      <c r="V1000" s="17"/>
    </row>
    <row r="1001" spans="2:31">
      <c r="V1001" s="17"/>
    </row>
    <row r="1002" spans="2:31">
      <c r="V1002" s="17"/>
      <c r="AC1002" s="194" t="s">
        <v>29</v>
      </c>
      <c r="AD1002" s="194"/>
      <c r="AE1002" s="194"/>
    </row>
    <row r="1003" spans="2:31">
      <c r="H1003" s="191" t="s">
        <v>28</v>
      </c>
      <c r="I1003" s="191"/>
      <c r="J1003" s="191"/>
      <c r="V1003" s="17"/>
      <c r="AC1003" s="194"/>
      <c r="AD1003" s="194"/>
      <c r="AE1003" s="194"/>
    </row>
    <row r="1004" spans="2:31">
      <c r="H1004" s="191"/>
      <c r="I1004" s="191"/>
      <c r="J1004" s="191"/>
      <c r="V1004" s="17"/>
      <c r="AC1004" s="194"/>
      <c r="AD1004" s="194"/>
      <c r="AE1004" s="194"/>
    </row>
    <row r="1005" spans="2:31">
      <c r="V1005" s="17"/>
    </row>
    <row r="1006" spans="2:31">
      <c r="V1006" s="17"/>
    </row>
    <row r="1007" spans="2:31" ht="23.25">
      <c r="B1007" s="22" t="s">
        <v>72</v>
      </c>
      <c r="V1007" s="17"/>
      <c r="X1007" s="22" t="s">
        <v>74</v>
      </c>
    </row>
    <row r="1008" spans="2:31" ht="23.25">
      <c r="B1008" s="23" t="s">
        <v>32</v>
      </c>
      <c r="C1008" s="20">
        <f>IF(X960="PAGADO",0,Y965)</f>
        <v>1100</v>
      </c>
      <c r="E1008" s="192" t="s">
        <v>20</v>
      </c>
      <c r="F1008" s="192"/>
      <c r="G1008" s="192"/>
      <c r="H1008" s="192"/>
      <c r="V1008" s="17"/>
      <c r="X1008" s="23" t="s">
        <v>32</v>
      </c>
      <c r="Y1008" s="20">
        <f>IF(B1008="PAGADO",0,C1013)</f>
        <v>1100</v>
      </c>
      <c r="AA1008" s="192" t="s">
        <v>20</v>
      </c>
      <c r="AB1008" s="192"/>
      <c r="AC1008" s="192"/>
      <c r="AD1008" s="192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1100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1100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C1035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Y1035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25</v>
      </c>
      <c r="C1013" s="21">
        <f>C1011-C1012</f>
        <v>1100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8</v>
      </c>
      <c r="Y1013" s="21">
        <f>Y1011-Y1012</f>
        <v>1100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6.25">
      <c r="B1014" s="195" t="str">
        <f>IF(C1013&lt;0,"NO PAGAR","COBRAR")</f>
        <v>COBRAR</v>
      </c>
      <c r="C1014" s="195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5" t="str">
        <f>IF(Y1013&lt;0,"NO PAGAR","COBRAR")</f>
        <v>COBRAR</v>
      </c>
      <c r="Y1014" s="195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86" t="s">
        <v>9</v>
      </c>
      <c r="C1015" s="18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86" t="s">
        <v>9</v>
      </c>
      <c r="Y1015" s="187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IF(C1049&lt;0,"SALDO A FAVOR","SALDO ADELANTAD0'")</f>
        <v>SALDO ADELANTAD0'</v>
      </c>
      <c r="C1016" s="10" t="b">
        <f>IF(Y960&lt;=0,Y960*-1)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IF(C1013&lt;0,"SALDO ADELANTADO","SALDO A FAVOR'")</f>
        <v>SALDO A FAVOR'</v>
      </c>
      <c r="Y1016" s="10" t="b">
        <f>IF(C1013&lt;=0,C1013*-1)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88" t="s">
        <v>7</v>
      </c>
      <c r="F1024" s="189"/>
      <c r="G1024" s="190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88" t="s">
        <v>7</v>
      </c>
      <c r="AB1024" s="189"/>
      <c r="AC1024" s="190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2"/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188" t="s">
        <v>7</v>
      </c>
      <c r="O1026" s="189"/>
      <c r="P1026" s="189"/>
      <c r="Q1026" s="190"/>
      <c r="R1026" s="18">
        <f>SUM(R1010:R1025)</f>
        <v>0</v>
      </c>
      <c r="S1026" s="3"/>
      <c r="V1026" s="17"/>
      <c r="X1026" s="12"/>
      <c r="Y1026" s="10"/>
      <c r="AJ1026" s="188" t="s">
        <v>7</v>
      </c>
      <c r="AK1026" s="189"/>
      <c r="AL1026" s="189"/>
      <c r="AM1026" s="190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0</v>
      </c>
      <c r="V1035" s="17"/>
      <c r="X1035" s="15" t="s">
        <v>18</v>
      </c>
      <c r="Y1035" s="16">
        <f>SUM(Y1016:Y1034)</f>
        <v>0</v>
      </c>
    </row>
    <row r="1036" spans="2:41">
      <c r="D1036" t="s">
        <v>22</v>
      </c>
      <c r="E1036" t="s">
        <v>21</v>
      </c>
      <c r="V1036" s="17"/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</row>
    <row r="1047" spans="1:43">
      <c r="V1047" s="17"/>
    </row>
    <row r="1048" spans="1:43">
      <c r="H1048" s="191" t="s">
        <v>30</v>
      </c>
      <c r="I1048" s="191"/>
      <c r="J1048" s="191"/>
      <c r="V1048" s="17"/>
      <c r="AA1048" s="191" t="s">
        <v>31</v>
      </c>
      <c r="AB1048" s="191"/>
      <c r="AC1048" s="191"/>
    </row>
    <row r="1049" spans="1:43">
      <c r="H1049" s="191"/>
      <c r="I1049" s="191"/>
      <c r="J1049" s="191"/>
      <c r="V1049" s="17"/>
      <c r="AA1049" s="191"/>
      <c r="AB1049" s="191"/>
      <c r="AC1049" s="191"/>
    </row>
    <row r="1050" spans="1:43">
      <c r="V1050" s="17"/>
    </row>
    <row r="1051" spans="1:43">
      <c r="V1051" s="17"/>
    </row>
    <row r="1052" spans="1:43" ht="23.25">
      <c r="B1052" s="24" t="s">
        <v>72</v>
      </c>
      <c r="V1052" s="17"/>
      <c r="X1052" s="22" t="s">
        <v>72</v>
      </c>
    </row>
    <row r="1053" spans="1:43" ht="23.25">
      <c r="B1053" s="23" t="s">
        <v>32</v>
      </c>
      <c r="C1053" s="20">
        <f>IF(X1008="PAGADO",0,C1013)</f>
        <v>1100</v>
      </c>
      <c r="E1053" s="192" t="s">
        <v>20</v>
      </c>
      <c r="F1053" s="192"/>
      <c r="G1053" s="192"/>
      <c r="H1053" s="192"/>
      <c r="V1053" s="17"/>
      <c r="X1053" s="23" t="s">
        <v>32</v>
      </c>
      <c r="Y1053" s="20">
        <f>IF(B1853="PAGADO",0,C1058)</f>
        <v>1100</v>
      </c>
      <c r="AA1053" s="192" t="s">
        <v>20</v>
      </c>
      <c r="AB1053" s="192"/>
      <c r="AC1053" s="192"/>
      <c r="AD1053" s="192"/>
    </row>
    <row r="1054" spans="1:43">
      <c r="B1054" s="1" t="s">
        <v>0</v>
      </c>
      <c r="C1054" s="19">
        <f>H1069</f>
        <v>0</v>
      </c>
      <c r="E1054" s="2" t="s">
        <v>1</v>
      </c>
      <c r="F1054" s="2" t="s">
        <v>2</v>
      </c>
      <c r="G1054" s="2" t="s">
        <v>3</v>
      </c>
      <c r="H1054" s="2" t="s">
        <v>4</v>
      </c>
      <c r="N1054" s="2" t="s">
        <v>1</v>
      </c>
      <c r="O1054" s="2" t="s">
        <v>5</v>
      </c>
      <c r="P1054" s="2" t="s">
        <v>4</v>
      </c>
      <c r="Q1054" s="2" t="s">
        <v>6</v>
      </c>
      <c r="R1054" s="2" t="s">
        <v>7</v>
      </c>
      <c r="S1054" s="3"/>
      <c r="V1054" s="17"/>
      <c r="X1054" s="1" t="s">
        <v>0</v>
      </c>
      <c r="Y1054" s="19">
        <f>AD1069</f>
        <v>0</v>
      </c>
      <c r="AA1054" s="2" t="s">
        <v>1</v>
      </c>
      <c r="AB1054" s="2" t="s">
        <v>2</v>
      </c>
      <c r="AC1054" s="2" t="s">
        <v>3</v>
      </c>
      <c r="AD1054" s="2" t="s">
        <v>4</v>
      </c>
      <c r="AJ1054" s="2" t="s">
        <v>1</v>
      </c>
      <c r="AK1054" s="2" t="s">
        <v>5</v>
      </c>
      <c r="AL1054" s="2" t="s">
        <v>4</v>
      </c>
      <c r="AM1054" s="2" t="s">
        <v>6</v>
      </c>
      <c r="AN1054" s="2" t="s">
        <v>7</v>
      </c>
      <c r="AO1054" s="3"/>
    </row>
    <row r="1055" spans="1:43">
      <c r="C1055" s="2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Y1055" s="2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24</v>
      </c>
      <c r="C1056" s="19">
        <f>IF(C1053&gt;0,C1053+C1054,C1054)</f>
        <v>1100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24</v>
      </c>
      <c r="Y1056" s="19">
        <f>IF(Y1053&gt;0,Y1053+Y1054,Y1054)</f>
        <v>1100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" t="s">
        <v>9</v>
      </c>
      <c r="C1057" s="20">
        <f>C1081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9</v>
      </c>
      <c r="Y1057" s="20">
        <f>Y1081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6" t="s">
        <v>26</v>
      </c>
      <c r="C1058" s="21">
        <f>C1056-C1057</f>
        <v>1100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6" t="s">
        <v>27</v>
      </c>
      <c r="Y1058" s="21">
        <f>Y1056-Y1057</f>
        <v>1100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6"/>
      <c r="C1059" s="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93" t="str">
        <f>IF(Y1058&lt;0,"NO PAGAR","COBRAR'")</f>
        <v>COBRAR'</v>
      </c>
      <c r="Y1059" s="193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>
      <c r="B1060" s="193" t="str">
        <f>IF(C1058&lt;0,"NO PAGAR","COBRAR'")</f>
        <v>COBRAR'</v>
      </c>
      <c r="C1060" s="193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/>
      <c r="Y1060" s="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86" t="s">
        <v>9</v>
      </c>
      <c r="C1061" s="187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86" t="s">
        <v>9</v>
      </c>
      <c r="Y1061" s="187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9" t="str">
        <f>IF(Y1013&lt;0,"SALDO ADELANTADO","SALDO A FAVOR '")</f>
        <v>SALDO A FAVOR '</v>
      </c>
      <c r="C1062" s="10" t="b">
        <f>IF(Y1013&lt;=0,Y1013*-1)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9" t="str">
        <f>IF(C1058&lt;0,"SALDO ADELANTADO","SALDO A FAVOR'")</f>
        <v>SALDO A FAVOR'</v>
      </c>
      <c r="Y1062" s="10" t="b">
        <f>IF(C1058&lt;=0,C1058*-1)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10</v>
      </c>
      <c r="C1063" s="10">
        <f>R1071</f>
        <v>0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10</v>
      </c>
      <c r="Y1063" s="10">
        <f>AN1071</f>
        <v>0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11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11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12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12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13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13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14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14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15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15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16</v>
      </c>
      <c r="C1069" s="10"/>
      <c r="E1069" s="188" t="s">
        <v>7</v>
      </c>
      <c r="F1069" s="189"/>
      <c r="G1069" s="190"/>
      <c r="H1069" s="5">
        <f>SUM(H1055:H1068)</f>
        <v>0</v>
      </c>
      <c r="N1069" s="3"/>
      <c r="O1069" s="3"/>
      <c r="P1069" s="3"/>
      <c r="Q1069" s="3"/>
      <c r="R1069" s="18"/>
      <c r="S1069" s="3"/>
      <c r="V1069" s="17"/>
      <c r="X1069" s="11" t="s">
        <v>16</v>
      </c>
      <c r="Y1069" s="10"/>
      <c r="AA1069" s="188" t="s">
        <v>7</v>
      </c>
      <c r="AB1069" s="189"/>
      <c r="AC1069" s="190"/>
      <c r="AD1069" s="5">
        <f>SUM(AD1055:AD1068)</f>
        <v>0</v>
      </c>
      <c r="AJ1069" s="3"/>
      <c r="AK1069" s="3"/>
      <c r="AL1069" s="3"/>
      <c r="AM1069" s="3"/>
      <c r="AN1069" s="18"/>
      <c r="AO1069" s="3"/>
    </row>
    <row r="1070" spans="2:41">
      <c r="B1070" s="11" t="s">
        <v>17</v>
      </c>
      <c r="C1070" s="10"/>
      <c r="E1070" s="13"/>
      <c r="F1070" s="13"/>
      <c r="G1070" s="13"/>
      <c r="N1070" s="3"/>
      <c r="O1070" s="3"/>
      <c r="P1070" s="3"/>
      <c r="Q1070" s="3"/>
      <c r="R1070" s="18"/>
      <c r="S1070" s="3"/>
      <c r="V1070" s="17"/>
      <c r="X1070" s="11" t="s">
        <v>17</v>
      </c>
      <c r="Y1070" s="10"/>
      <c r="AA1070" s="13"/>
      <c r="AB1070" s="13"/>
      <c r="AC1070" s="13"/>
      <c r="AJ1070" s="3"/>
      <c r="AK1070" s="3"/>
      <c r="AL1070" s="3"/>
      <c r="AM1070" s="3"/>
      <c r="AN1070" s="18"/>
      <c r="AO1070" s="3"/>
    </row>
    <row r="1071" spans="2:41">
      <c r="B1071" s="12"/>
      <c r="C1071" s="10"/>
      <c r="N1071" s="188" t="s">
        <v>7</v>
      </c>
      <c r="O1071" s="189"/>
      <c r="P1071" s="189"/>
      <c r="Q1071" s="190"/>
      <c r="R1071" s="18">
        <f>SUM(R1055:R1070)</f>
        <v>0</v>
      </c>
      <c r="S1071" s="3"/>
      <c r="V1071" s="17"/>
      <c r="X1071" s="12"/>
      <c r="Y1071" s="10"/>
      <c r="AJ1071" s="188" t="s">
        <v>7</v>
      </c>
      <c r="AK1071" s="189"/>
      <c r="AL1071" s="189"/>
      <c r="AM1071" s="190"/>
      <c r="AN1071" s="18">
        <f>SUM(AN1055:AN1070)</f>
        <v>0</v>
      </c>
      <c r="AO1071" s="3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E1074" s="14"/>
      <c r="V1074" s="17"/>
      <c r="X1074" s="12"/>
      <c r="Y1074" s="10"/>
      <c r="AA1074" s="14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2"/>
      <c r="C1079" s="10"/>
      <c r="V1079" s="17"/>
      <c r="X1079" s="12"/>
      <c r="Y1079" s="10"/>
    </row>
    <row r="1080" spans="2:27">
      <c r="B1080" s="11"/>
      <c r="C1080" s="10"/>
      <c r="V1080" s="17"/>
      <c r="X1080" s="11"/>
      <c r="Y1080" s="10"/>
    </row>
    <row r="1081" spans="2:27">
      <c r="B1081" s="15" t="s">
        <v>18</v>
      </c>
      <c r="C1081" s="16">
        <f>SUM(C1062:C1080)</f>
        <v>0</v>
      </c>
      <c r="D1081" t="s">
        <v>22</v>
      </c>
      <c r="E1081" t="s">
        <v>21</v>
      </c>
      <c r="V1081" s="17"/>
      <c r="X1081" s="15" t="s">
        <v>18</v>
      </c>
      <c r="Y1081" s="16">
        <f>SUM(Y1062:Y1080)</f>
        <v>0</v>
      </c>
      <c r="Z1081" t="s">
        <v>22</v>
      </c>
      <c r="AA1081" t="s">
        <v>21</v>
      </c>
    </row>
    <row r="1082" spans="2:27">
      <c r="E1082" s="1" t="s">
        <v>19</v>
      </c>
      <c r="V1082" s="17"/>
      <c r="AA1082" s="1" t="s">
        <v>19</v>
      </c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81:C781"/>
    <mergeCell ref="X781:Y781"/>
    <mergeCell ref="E789:G789"/>
    <mergeCell ref="AA789:AC789"/>
    <mergeCell ref="N791:Q791"/>
    <mergeCell ref="AJ791:AM791"/>
    <mergeCell ref="H768:J769"/>
    <mergeCell ref="AA768:AC769"/>
    <mergeCell ref="E773:H773"/>
    <mergeCell ref="AA773:AD773"/>
    <mergeCell ref="X779:Y779"/>
    <mergeCell ref="B780:C780"/>
    <mergeCell ref="B828:C828"/>
    <mergeCell ref="X828:Y828"/>
    <mergeCell ref="E837:G837"/>
    <mergeCell ref="AA837:AC837"/>
    <mergeCell ref="N839:Q839"/>
    <mergeCell ref="AJ839:AM839"/>
    <mergeCell ref="AC815:AE817"/>
    <mergeCell ref="H816:J817"/>
    <mergeCell ref="E821:H821"/>
    <mergeCell ref="AA821:AD821"/>
    <mergeCell ref="B827:C827"/>
    <mergeCell ref="X827:Y827"/>
    <mergeCell ref="B874:C874"/>
    <mergeCell ref="X874:Y874"/>
    <mergeCell ref="E882:G882"/>
    <mergeCell ref="AA882:AC882"/>
    <mergeCell ref="N884:Q884"/>
    <mergeCell ref="AJ884:AM884"/>
    <mergeCell ref="H861:J862"/>
    <mergeCell ref="AA861:AC862"/>
    <mergeCell ref="E866:H866"/>
    <mergeCell ref="AA866:AD866"/>
    <mergeCell ref="X872:Y872"/>
    <mergeCell ref="B873:C873"/>
    <mergeCell ref="B922:C922"/>
    <mergeCell ref="X922:Y922"/>
    <mergeCell ref="E931:G931"/>
    <mergeCell ref="AA931:AC931"/>
    <mergeCell ref="N933:Q933"/>
    <mergeCell ref="AJ933:AM933"/>
    <mergeCell ref="AC909:AE911"/>
    <mergeCell ref="H910:J911"/>
    <mergeCell ref="E915:H915"/>
    <mergeCell ref="AA915:AD915"/>
    <mergeCell ref="B921:C921"/>
    <mergeCell ref="X921:Y921"/>
    <mergeCell ref="B968:C968"/>
    <mergeCell ref="X968:Y968"/>
    <mergeCell ref="E976:G976"/>
    <mergeCell ref="AA976:AC976"/>
    <mergeCell ref="N978:Q978"/>
    <mergeCell ref="AJ978:AM978"/>
    <mergeCell ref="H955:J956"/>
    <mergeCell ref="AA955:AC956"/>
    <mergeCell ref="E960:H960"/>
    <mergeCell ref="AA960:AD960"/>
    <mergeCell ref="X966:Y966"/>
    <mergeCell ref="B967:C967"/>
    <mergeCell ref="B1015:C1015"/>
    <mergeCell ref="X1015:Y1015"/>
    <mergeCell ref="E1024:G1024"/>
    <mergeCell ref="AA1024:AC1024"/>
    <mergeCell ref="N1026:Q1026"/>
    <mergeCell ref="AJ1026:AM1026"/>
    <mergeCell ref="AC1002:AE1004"/>
    <mergeCell ref="H1003:J1004"/>
    <mergeCell ref="E1008:H1008"/>
    <mergeCell ref="AA1008:AD1008"/>
    <mergeCell ref="B1014:C1014"/>
    <mergeCell ref="X1014:Y1014"/>
    <mergeCell ref="B1061:C1061"/>
    <mergeCell ref="X1061:Y1061"/>
    <mergeCell ref="E1069:G1069"/>
    <mergeCell ref="AA1069:AC1069"/>
    <mergeCell ref="N1071:Q1071"/>
    <mergeCell ref="AJ1071:AM1071"/>
    <mergeCell ref="H1048:J1049"/>
    <mergeCell ref="AA1048:AC1049"/>
    <mergeCell ref="E1053:H1053"/>
    <mergeCell ref="AA1053:AD1053"/>
    <mergeCell ref="X1059:Y1059"/>
    <mergeCell ref="B1060:C1060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5"/>
  <sheetViews>
    <sheetView topLeftCell="A705" zoomScale="70" zoomScaleNormal="70" workbookViewId="0">
      <selection activeCell="X710" sqref="X710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2" t="s">
        <v>134</v>
      </c>
      <c r="F8" s="192"/>
      <c r="G8" s="192"/>
      <c r="H8" s="192"/>
      <c r="V8" s="17"/>
      <c r="X8" s="23" t="s">
        <v>156</v>
      </c>
      <c r="Y8" s="20">
        <f>IF(B8="PAGADO",0,C13)</f>
        <v>0</v>
      </c>
      <c r="AA8" s="192" t="s">
        <v>157</v>
      </c>
      <c r="AB8" s="192"/>
      <c r="AC8" s="192"/>
      <c r="AD8" s="192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 ht="15" customHeight="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2" t="s">
        <v>195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239</v>
      </c>
      <c r="AB53" s="192"/>
      <c r="AC53" s="192"/>
      <c r="AD53" s="192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4" t="s">
        <v>29</v>
      </c>
      <c r="AD93" s="194"/>
      <c r="AE93" s="194"/>
    </row>
    <row r="94" spans="2:31">
      <c r="H94" s="191" t="s">
        <v>28</v>
      </c>
      <c r="I94" s="191"/>
      <c r="J94" s="191"/>
      <c r="V94" s="17"/>
      <c r="AC94" s="194"/>
      <c r="AD94" s="194"/>
      <c r="AE94" s="194"/>
    </row>
    <row r="95" spans="2:31">
      <c r="H95" s="191"/>
      <c r="I95" s="191"/>
      <c r="J95" s="191"/>
      <c r="V95" s="17"/>
      <c r="AC95" s="194"/>
      <c r="AD95" s="194"/>
      <c r="AE95" s="194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2" t="s">
        <v>287</v>
      </c>
      <c r="F99" s="192"/>
      <c r="G99" s="192"/>
      <c r="H99" s="192"/>
      <c r="V99" s="17"/>
      <c r="X99" s="23" t="s">
        <v>282</v>
      </c>
      <c r="Y99" s="20">
        <f>IF(B99="PAGADO",0,C104)</f>
        <v>0</v>
      </c>
      <c r="AA99" s="192" t="s">
        <v>134</v>
      </c>
      <c r="AB99" s="192"/>
      <c r="AC99" s="192"/>
      <c r="AD99" s="192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5" t="str">
        <f>IF(C104&lt;0,"NO PAGAR","COBRAR")</f>
        <v>COBRAR</v>
      </c>
      <c r="C105" s="195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5" t="str">
        <f>IF(Y104&lt;0,"NO PAGAR","COBRAR")</f>
        <v>COBRAR</v>
      </c>
      <c r="Y105" s="195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86" t="s">
        <v>9</v>
      </c>
      <c r="C106" s="187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6" t="s">
        <v>9</v>
      </c>
      <c r="Y106" s="187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88" t="s">
        <v>7</v>
      </c>
      <c r="F115" s="189"/>
      <c r="G115" s="190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8" t="s">
        <v>7</v>
      </c>
      <c r="AB115" s="189"/>
      <c r="AC115" s="190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88" t="s">
        <v>7</v>
      </c>
      <c r="O117" s="189"/>
      <c r="P117" s="189"/>
      <c r="Q117" s="190"/>
      <c r="R117" s="18">
        <f>SUM(R101:R116)</f>
        <v>0</v>
      </c>
      <c r="S117" s="3"/>
      <c r="V117" s="17"/>
      <c r="X117" s="12"/>
      <c r="Y117" s="10"/>
      <c r="AJ117" s="188" t="s">
        <v>7</v>
      </c>
      <c r="AK117" s="189"/>
      <c r="AL117" s="189"/>
      <c r="AM117" s="190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1" t="s">
        <v>30</v>
      </c>
      <c r="I131" s="191"/>
      <c r="J131" s="191"/>
      <c r="V131" s="17"/>
      <c r="AA131" s="191" t="s">
        <v>31</v>
      </c>
      <c r="AB131" s="191"/>
      <c r="AC131" s="191"/>
    </row>
    <row r="132" spans="1:43">
      <c r="H132" s="191"/>
      <c r="I132" s="191"/>
      <c r="J132" s="191"/>
      <c r="V132" s="17"/>
      <c r="AA132" s="191"/>
      <c r="AB132" s="191"/>
      <c r="AC132" s="191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2" t="s">
        <v>20</v>
      </c>
      <c r="F136" s="192"/>
      <c r="G136" s="192"/>
      <c r="H136" s="192"/>
      <c r="V136" s="17"/>
      <c r="X136" s="23" t="s">
        <v>82</v>
      </c>
      <c r="Y136" s="20">
        <f>IF(B136="PAGADO",0,C141)</f>
        <v>0</v>
      </c>
      <c r="AA136" s="192" t="s">
        <v>20</v>
      </c>
      <c r="AB136" s="192"/>
      <c r="AC136" s="192"/>
      <c r="AD136" s="192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3" t="str">
        <f>IF(Y141&lt;0,"NO PAGAR","COBRAR'")</f>
        <v>COBRAR'</v>
      </c>
      <c r="Y142" s="193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3" t="str">
        <f>IF(C141&lt;0,"NO PAGAR","COBRAR'")</f>
        <v>COBRAR'</v>
      </c>
      <c r="C143" s="193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86" t="s">
        <v>9</v>
      </c>
      <c r="C144" s="18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6" t="s">
        <v>9</v>
      </c>
      <c r="Y144" s="18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8" t="s">
        <v>7</v>
      </c>
      <c r="F152" s="189"/>
      <c r="G152" s="190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8" t="s">
        <v>7</v>
      </c>
      <c r="AB152" s="189"/>
      <c r="AC152" s="190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8" t="s">
        <v>7</v>
      </c>
      <c r="O154" s="189"/>
      <c r="P154" s="189"/>
      <c r="Q154" s="190"/>
      <c r="R154" s="18">
        <f>SUM(R138:R153)</f>
        <v>0</v>
      </c>
      <c r="S154" s="3"/>
      <c r="V154" s="17"/>
      <c r="X154" s="12"/>
      <c r="Y154" s="10"/>
      <c r="AJ154" s="188" t="s">
        <v>7</v>
      </c>
      <c r="AK154" s="189"/>
      <c r="AL154" s="189"/>
      <c r="AM154" s="190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4" t="s">
        <v>29</v>
      </c>
      <c r="AD179" s="194"/>
      <c r="AE179" s="194"/>
    </row>
    <row r="180" spans="2:41">
      <c r="H180" s="191" t="s">
        <v>28</v>
      </c>
      <c r="I180" s="191"/>
      <c r="J180" s="191"/>
      <c r="V180" s="17"/>
      <c r="AC180" s="194"/>
      <c r="AD180" s="194"/>
      <c r="AE180" s="194"/>
    </row>
    <row r="181" spans="2:41">
      <c r="H181" s="191"/>
      <c r="I181" s="191"/>
      <c r="J181" s="191"/>
      <c r="V181" s="17"/>
      <c r="AC181" s="194"/>
      <c r="AD181" s="194"/>
      <c r="AE181" s="194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2" t="s">
        <v>20</v>
      </c>
      <c r="F185" s="192"/>
      <c r="G185" s="192"/>
      <c r="H185" s="192"/>
      <c r="V185" s="17"/>
      <c r="X185" s="23" t="s">
        <v>82</v>
      </c>
      <c r="Y185" s="20">
        <f>IF(B185="PAGADO",0,C190)</f>
        <v>0</v>
      </c>
      <c r="AA185" s="192" t="s">
        <v>20</v>
      </c>
      <c r="AB185" s="192"/>
      <c r="AC185" s="192"/>
      <c r="AD185" s="192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5" t="str">
        <f>IF(C190&lt;0,"NO PAGAR","COBRAR")</f>
        <v>COBRAR</v>
      </c>
      <c r="C191" s="195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5" t="str">
        <f>IF(Y190&lt;0,"NO PAGAR","COBRAR")</f>
        <v>COBRAR</v>
      </c>
      <c r="Y191" s="195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86" t="s">
        <v>9</v>
      </c>
      <c r="C192" s="18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6" t="s">
        <v>9</v>
      </c>
      <c r="Y192" s="18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88" t="s">
        <v>7</v>
      </c>
      <c r="F201" s="189"/>
      <c r="G201" s="190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8" t="s">
        <v>7</v>
      </c>
      <c r="AB201" s="189"/>
      <c r="AC201" s="190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88" t="s">
        <v>7</v>
      </c>
      <c r="O203" s="189"/>
      <c r="P203" s="189"/>
      <c r="Q203" s="190"/>
      <c r="R203" s="18">
        <f>SUM(R187:R202)</f>
        <v>0</v>
      </c>
      <c r="S203" s="3"/>
      <c r="V203" s="17"/>
      <c r="X203" s="12"/>
      <c r="Y203" s="10"/>
      <c r="AJ203" s="188" t="s">
        <v>7</v>
      </c>
      <c r="AK203" s="189"/>
      <c r="AL203" s="189"/>
      <c r="AM203" s="190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1" t="s">
        <v>30</v>
      </c>
      <c r="I225" s="191"/>
      <c r="J225" s="191"/>
      <c r="V225" s="17"/>
      <c r="AA225" s="191" t="s">
        <v>31</v>
      </c>
      <c r="AB225" s="191"/>
      <c r="AC225" s="191"/>
    </row>
    <row r="226" spans="2:41">
      <c r="H226" s="191"/>
      <c r="I226" s="191"/>
      <c r="J226" s="191"/>
      <c r="V226" s="17"/>
      <c r="AA226" s="191"/>
      <c r="AB226" s="191"/>
      <c r="AC226" s="191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2" t="s">
        <v>20</v>
      </c>
      <c r="F230" s="192"/>
      <c r="G230" s="192"/>
      <c r="H230" s="192"/>
      <c r="V230" s="17"/>
      <c r="X230" s="23" t="s">
        <v>32</v>
      </c>
      <c r="Y230" s="20">
        <f>IF(B1003="PAGADO",0,C235)</f>
        <v>0</v>
      </c>
      <c r="AA230" s="192" t="s">
        <v>20</v>
      </c>
      <c r="AB230" s="192"/>
      <c r="AC230" s="192"/>
      <c r="AD230" s="192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3" t="str">
        <f>IF(Y235&lt;0,"NO PAGAR","COBRAR'")</f>
        <v>COBRAR'</v>
      </c>
      <c r="Y236" s="193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3" t="str">
        <f>IF(C235&lt;0,"NO PAGAR","COBRAR'")</f>
        <v>COBRAR'</v>
      </c>
      <c r="C237" s="193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86" t="s">
        <v>9</v>
      </c>
      <c r="C238" s="18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6" t="s">
        <v>9</v>
      </c>
      <c r="Y238" s="18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88" t="s">
        <v>7</v>
      </c>
      <c r="F246" s="189"/>
      <c r="G246" s="190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8" t="s">
        <v>7</v>
      </c>
      <c r="AB246" s="189"/>
      <c r="AC246" s="190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88" t="s">
        <v>7</v>
      </c>
      <c r="O248" s="189"/>
      <c r="P248" s="189"/>
      <c r="Q248" s="190"/>
      <c r="R248" s="18">
        <f>SUM(R232:R247)</f>
        <v>0</v>
      </c>
      <c r="S248" s="3"/>
      <c r="V248" s="17"/>
      <c r="X248" s="12"/>
      <c r="Y248" s="10"/>
      <c r="AJ248" s="188" t="s">
        <v>7</v>
      </c>
      <c r="AK248" s="189"/>
      <c r="AL248" s="189"/>
      <c r="AM248" s="190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4" t="s">
        <v>29</v>
      </c>
      <c r="AD271" s="194"/>
      <c r="AE271" s="194"/>
    </row>
    <row r="272" spans="2:31">
      <c r="H272" s="191" t="s">
        <v>28</v>
      </c>
      <c r="I272" s="191"/>
      <c r="J272" s="191"/>
      <c r="V272" s="17"/>
      <c r="AC272" s="194"/>
      <c r="AD272" s="194"/>
      <c r="AE272" s="194"/>
    </row>
    <row r="273" spans="2:41">
      <c r="H273" s="191"/>
      <c r="I273" s="191"/>
      <c r="J273" s="191"/>
      <c r="V273" s="17"/>
      <c r="AC273" s="194"/>
      <c r="AD273" s="194"/>
      <c r="AE273" s="194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2" t="s">
        <v>20</v>
      </c>
      <c r="F277" s="192"/>
      <c r="G277" s="192"/>
      <c r="H277" s="192"/>
      <c r="V277" s="17"/>
      <c r="X277" s="23" t="s">
        <v>282</v>
      </c>
      <c r="Y277" s="20">
        <f>IF(B277="PAGADO",0,C282)</f>
        <v>0</v>
      </c>
      <c r="AA277" s="192" t="s">
        <v>134</v>
      </c>
      <c r="AB277" s="192"/>
      <c r="AC277" s="192"/>
      <c r="AD277" s="192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5" t="str">
        <f>IF(C282&lt;0,"NO PAGAR","COBRAR")</f>
        <v>COBRAR</v>
      </c>
      <c r="C283" s="195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5" t="str">
        <f>IF(Y282&lt;0,"NO PAGAR","COBRAR")</f>
        <v>COBRAR</v>
      </c>
      <c r="Y283" s="195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86" t="s">
        <v>9</v>
      </c>
      <c r="C284" s="18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6" t="s">
        <v>9</v>
      </c>
      <c r="Y284" s="18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88" t="s">
        <v>7</v>
      </c>
      <c r="F293" s="189"/>
      <c r="G293" s="190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8" t="s">
        <v>7</v>
      </c>
      <c r="AB293" s="189"/>
      <c r="AC293" s="190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88" t="s">
        <v>7</v>
      </c>
      <c r="O295" s="189"/>
      <c r="P295" s="189"/>
      <c r="Q295" s="190"/>
      <c r="R295" s="18">
        <f>SUM(R279:R294)</f>
        <v>0</v>
      </c>
      <c r="S295" s="3"/>
      <c r="V295" s="17"/>
      <c r="X295" s="12"/>
      <c r="Y295" s="10"/>
      <c r="AJ295" s="188" t="s">
        <v>7</v>
      </c>
      <c r="AK295" s="189"/>
      <c r="AL295" s="189"/>
      <c r="AM295" s="190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1" t="s">
        <v>30</v>
      </c>
      <c r="I317" s="191"/>
      <c r="J317" s="191"/>
      <c r="V317" s="17"/>
      <c r="AA317" s="191" t="s">
        <v>31</v>
      </c>
      <c r="AB317" s="191"/>
      <c r="AC317" s="191"/>
    </row>
    <row r="318" spans="1:43">
      <c r="H318" s="191"/>
      <c r="I318" s="191"/>
      <c r="J318" s="191"/>
      <c r="V318" s="17"/>
      <c r="AA318" s="191"/>
      <c r="AB318" s="191"/>
      <c r="AC318" s="191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2" t="s">
        <v>20</v>
      </c>
      <c r="F322" s="192"/>
      <c r="G322" s="192"/>
      <c r="H322" s="192"/>
      <c r="V322" s="17"/>
      <c r="X322" s="23" t="s">
        <v>32</v>
      </c>
      <c r="Y322" s="20">
        <f>IF(B1095="PAGADO",0,C327)</f>
        <v>0</v>
      </c>
      <c r="AA322" s="192" t="s">
        <v>20</v>
      </c>
      <c r="AB322" s="192"/>
      <c r="AC322" s="192"/>
      <c r="AD322" s="192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3" t="str">
        <f>IF(Y327&lt;0,"NO PAGAR","COBRAR'")</f>
        <v>COBRAR'</v>
      </c>
      <c r="Y328" s="193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3" t="str">
        <f>IF(C327&lt;0,"NO PAGAR","COBRAR'")</f>
        <v>COBRAR'</v>
      </c>
      <c r="C329" s="193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86" t="s">
        <v>9</v>
      </c>
      <c r="C330" s="18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6" t="s">
        <v>9</v>
      </c>
      <c r="Y330" s="18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88" t="s">
        <v>7</v>
      </c>
      <c r="F338" s="189"/>
      <c r="G338" s="190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8" t="s">
        <v>7</v>
      </c>
      <c r="AB338" s="189"/>
      <c r="AC338" s="190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88" t="s">
        <v>7</v>
      </c>
      <c r="O340" s="189"/>
      <c r="P340" s="189"/>
      <c r="Q340" s="190"/>
      <c r="R340" s="18">
        <f>SUM(R324:R339)</f>
        <v>0</v>
      </c>
      <c r="S340" s="3"/>
      <c r="V340" s="17"/>
      <c r="X340" s="12"/>
      <c r="Y340" s="10"/>
      <c r="AJ340" s="188" t="s">
        <v>7</v>
      </c>
      <c r="AK340" s="189"/>
      <c r="AL340" s="189"/>
      <c r="AM340" s="190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4" t="s">
        <v>29</v>
      </c>
      <c r="AD364" s="194"/>
      <c r="AE364" s="194"/>
    </row>
    <row r="365" spans="8:31">
      <c r="H365" s="191" t="s">
        <v>28</v>
      </c>
      <c r="I365" s="191"/>
      <c r="J365" s="191"/>
      <c r="V365" s="17"/>
      <c r="AC365" s="194"/>
      <c r="AD365" s="194"/>
      <c r="AE365" s="194"/>
    </row>
    <row r="366" spans="8:31">
      <c r="H366" s="191"/>
      <c r="I366" s="191"/>
      <c r="J366" s="191"/>
      <c r="V366" s="17"/>
      <c r="AC366" s="194"/>
      <c r="AD366" s="194"/>
      <c r="AE366" s="194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2" t="s">
        <v>20</v>
      </c>
      <c r="F370" s="192"/>
      <c r="G370" s="192"/>
      <c r="H370" s="192"/>
      <c r="V370" s="17"/>
      <c r="X370" s="23" t="s">
        <v>32</v>
      </c>
      <c r="Y370" s="20">
        <f>IF(B370="PAGADO",0,C375)</f>
        <v>0</v>
      </c>
      <c r="AA370" s="192" t="s">
        <v>20</v>
      </c>
      <c r="AB370" s="192"/>
      <c r="AC370" s="192"/>
      <c r="AD370" s="192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5" t="str">
        <f>IF(C375&lt;0,"NO PAGAR","COBRAR")</f>
        <v>COBRAR</v>
      </c>
      <c r="C376" s="195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5" t="str">
        <f>IF(Y375&lt;0,"NO PAGAR","COBRAR")</f>
        <v>COBRAR</v>
      </c>
      <c r="Y376" s="195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86" t="s">
        <v>9</v>
      </c>
      <c r="C377" s="187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6" t="s">
        <v>9</v>
      </c>
      <c r="Y377" s="187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88" t="s">
        <v>7</v>
      </c>
      <c r="F386" s="189"/>
      <c r="G386" s="190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8" t="s">
        <v>7</v>
      </c>
      <c r="AB386" s="189"/>
      <c r="AC386" s="190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88" t="s">
        <v>7</v>
      </c>
      <c r="O388" s="189"/>
      <c r="P388" s="189"/>
      <c r="Q388" s="190"/>
      <c r="R388" s="18">
        <f>SUM(R372:R387)</f>
        <v>0</v>
      </c>
      <c r="S388" s="3"/>
      <c r="V388" s="17"/>
      <c r="X388" s="12"/>
      <c r="Y388" s="10"/>
      <c r="AJ388" s="188" t="s">
        <v>7</v>
      </c>
      <c r="AK388" s="189"/>
      <c r="AL388" s="189"/>
      <c r="AM388" s="190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1" t="s">
        <v>30</v>
      </c>
      <c r="I410" s="191"/>
      <c r="J410" s="191"/>
      <c r="V410" s="17"/>
      <c r="AA410" s="191" t="s">
        <v>31</v>
      </c>
      <c r="AB410" s="191"/>
      <c r="AC410" s="191"/>
    </row>
    <row r="411" spans="1:43">
      <c r="H411" s="191"/>
      <c r="I411" s="191"/>
      <c r="J411" s="191"/>
      <c r="V411" s="17"/>
      <c r="AA411" s="191"/>
      <c r="AB411" s="191"/>
      <c r="AC411" s="191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2" t="s">
        <v>20</v>
      </c>
      <c r="F415" s="192"/>
      <c r="G415" s="192"/>
      <c r="H415" s="192"/>
      <c r="V415" s="17"/>
      <c r="X415" s="23" t="s">
        <v>156</v>
      </c>
      <c r="Y415" s="20">
        <f>IF(B1188="PAGADO",0,C420)</f>
        <v>0</v>
      </c>
      <c r="AA415" s="192" t="s">
        <v>860</v>
      </c>
      <c r="AB415" s="192"/>
      <c r="AC415" s="192"/>
      <c r="AD415" s="192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3" t="str">
        <f>IF(Y420&lt;0,"NO PAGAR","COBRAR'")</f>
        <v>COBRAR'</v>
      </c>
      <c r="Y421" s="193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3" t="str">
        <f>IF(C420&lt;0,"NO PAGAR","COBRAR'")</f>
        <v>COBRAR'</v>
      </c>
      <c r="C422" s="193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6" t="s">
        <v>9</v>
      </c>
      <c r="C423" s="18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6" t="s">
        <v>9</v>
      </c>
      <c r="Y423" s="18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88" t="s">
        <v>7</v>
      </c>
      <c r="F431" s="189"/>
      <c r="G431" s="190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8" t="s">
        <v>7</v>
      </c>
      <c r="AB431" s="189"/>
      <c r="AC431" s="190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88" t="s">
        <v>7</v>
      </c>
      <c r="O433" s="189"/>
      <c r="P433" s="189"/>
      <c r="Q433" s="190"/>
      <c r="R433" s="18">
        <f>SUM(R417:R432)</f>
        <v>0</v>
      </c>
      <c r="S433" s="3"/>
      <c r="V433" s="17"/>
      <c r="X433" s="12"/>
      <c r="Y433" s="10"/>
      <c r="AJ433" s="188" t="s">
        <v>7</v>
      </c>
      <c r="AK433" s="189"/>
      <c r="AL433" s="189"/>
      <c r="AM433" s="190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4" t="s">
        <v>29</v>
      </c>
      <c r="AD454" s="194"/>
      <c r="AE454" s="194"/>
    </row>
    <row r="455" spans="2:41">
      <c r="H455" s="191" t="s">
        <v>28</v>
      </c>
      <c r="I455" s="191"/>
      <c r="J455" s="191"/>
      <c r="V455" s="17"/>
      <c r="AC455" s="194"/>
      <c r="AD455" s="194"/>
      <c r="AE455" s="194"/>
    </row>
    <row r="456" spans="2:41">
      <c r="H456" s="191"/>
      <c r="I456" s="191"/>
      <c r="J456" s="191"/>
      <c r="V456" s="17"/>
      <c r="AC456" s="194"/>
      <c r="AD456" s="194"/>
      <c r="AE456" s="194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2" t="s">
        <v>20</v>
      </c>
      <c r="F460" s="192"/>
      <c r="G460" s="192"/>
      <c r="H460" s="192"/>
      <c r="V460" s="17"/>
      <c r="X460" s="23" t="s">
        <v>32</v>
      </c>
      <c r="Y460" s="20">
        <f>IF(B460="PAGADO",0,C465)</f>
        <v>0</v>
      </c>
      <c r="AA460" s="192" t="s">
        <v>921</v>
      </c>
      <c r="AB460" s="192"/>
      <c r="AC460" s="192"/>
      <c r="AD460" s="192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5" t="str">
        <f>IF(C465&lt;0,"NO PAGAR","COBRAR")</f>
        <v>COBRAR</v>
      </c>
      <c r="C466" s="195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5" t="str">
        <f>IF(Y465&lt;0,"NO PAGAR","COBRAR")</f>
        <v>COBRAR</v>
      </c>
      <c r="Y466" s="195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86" t="s">
        <v>9</v>
      </c>
      <c r="C467" s="187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6" t="s">
        <v>9</v>
      </c>
      <c r="Y467" s="187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88" t="s">
        <v>7</v>
      </c>
      <c r="F476" s="189"/>
      <c r="G476" s="190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8" t="s">
        <v>7</v>
      </c>
      <c r="AB476" s="189"/>
      <c r="AC476" s="190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88" t="s">
        <v>7</v>
      </c>
      <c r="O478" s="189"/>
      <c r="P478" s="189"/>
      <c r="Q478" s="190"/>
      <c r="R478" s="18">
        <f>SUM(R462:R477)</f>
        <v>0</v>
      </c>
      <c r="S478" s="3"/>
      <c r="V478" s="17"/>
      <c r="X478" s="12"/>
      <c r="Y478" s="10"/>
      <c r="AJ478" s="188" t="s">
        <v>7</v>
      </c>
      <c r="AK478" s="189"/>
      <c r="AL478" s="189"/>
      <c r="AM478" s="190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1" t="s">
        <v>30</v>
      </c>
      <c r="I500" s="191"/>
      <c r="J500" s="191"/>
      <c r="V500" s="17"/>
      <c r="AA500" s="191" t="s">
        <v>31</v>
      </c>
      <c r="AB500" s="191"/>
      <c r="AC500" s="191"/>
    </row>
    <row r="501" spans="1:43">
      <c r="H501" s="191"/>
      <c r="I501" s="191"/>
      <c r="J501" s="191"/>
      <c r="V501" s="17"/>
      <c r="AA501" s="191"/>
      <c r="AB501" s="191"/>
      <c r="AC501" s="191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2" t="s">
        <v>991</v>
      </c>
      <c r="F505" s="192"/>
      <c r="G505" s="192"/>
      <c r="H505" s="192"/>
      <c r="V505" s="17"/>
      <c r="X505" s="23" t="s">
        <v>156</v>
      </c>
      <c r="Y505" s="20">
        <f>IF(B505="PAGADO",0,C510)</f>
        <v>0</v>
      </c>
      <c r="AA505" s="192" t="s">
        <v>20</v>
      </c>
      <c r="AB505" s="192"/>
      <c r="AC505" s="192"/>
      <c r="AD505" s="192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3" t="str">
        <f>IF(Y510&lt;0,"NO PAGAR","COBRAR'")</f>
        <v>COBRAR'</v>
      </c>
      <c r="Y511" s="193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3" t="s">
        <v>993</v>
      </c>
      <c r="C512" s="193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86" t="s">
        <v>9</v>
      </c>
      <c r="C513" s="18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6" t="s">
        <v>9</v>
      </c>
      <c r="Y513" s="187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88" t="s">
        <v>7</v>
      </c>
      <c r="F521" s="189"/>
      <c r="G521" s="190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8" t="s">
        <v>7</v>
      </c>
      <c r="AB521" s="189"/>
      <c r="AC521" s="190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88" t="s">
        <v>7</v>
      </c>
      <c r="O523" s="189"/>
      <c r="P523" s="189"/>
      <c r="Q523" s="190"/>
      <c r="R523" s="18">
        <f>SUM(R507:R522)</f>
        <v>0</v>
      </c>
      <c r="S523" s="3"/>
      <c r="V523" s="17"/>
      <c r="X523" s="12"/>
      <c r="Y523" s="10"/>
      <c r="AJ523" s="188" t="s">
        <v>7</v>
      </c>
      <c r="AK523" s="189"/>
      <c r="AL523" s="189"/>
      <c r="AM523" s="190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4" t="s">
        <v>29</v>
      </c>
      <c r="AD546" s="194"/>
      <c r="AE546" s="194"/>
    </row>
    <row r="547" spans="2:41">
      <c r="H547" s="191" t="s">
        <v>28</v>
      </c>
      <c r="I547" s="191"/>
      <c r="J547" s="191"/>
      <c r="V547" s="17"/>
      <c r="AC547" s="194"/>
      <c r="AD547" s="194"/>
      <c r="AE547" s="194"/>
    </row>
    <row r="548" spans="2:41">
      <c r="H548" s="191"/>
      <c r="I548" s="191"/>
      <c r="J548" s="191"/>
      <c r="V548" s="17"/>
      <c r="AC548" s="194"/>
      <c r="AD548" s="194"/>
      <c r="AE548" s="19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2" t="s">
        <v>20</v>
      </c>
      <c r="F552" s="192"/>
      <c r="G552" s="192"/>
      <c r="H552" s="192"/>
      <c r="V552" s="17"/>
      <c r="X552" s="23" t="s">
        <v>32</v>
      </c>
      <c r="Y552" s="20">
        <f>IF(B552="PAGADO",0,C557)</f>
        <v>0</v>
      </c>
      <c r="AA552" s="192" t="s">
        <v>20</v>
      </c>
      <c r="AB552" s="192"/>
      <c r="AC552" s="192"/>
      <c r="AD552" s="192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5" t="str">
        <f>IF(C557&lt;0,"NO PAGAR","COBRAR")</f>
        <v>COBRAR</v>
      </c>
      <c r="C558" s="195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5" t="str">
        <f>IF(Y557&lt;0,"NO PAGAR","COBRAR")</f>
        <v>COBRAR</v>
      </c>
      <c r="Y558" s="19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6" t="s">
        <v>9</v>
      </c>
      <c r="C559" s="187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6" t="s">
        <v>9</v>
      </c>
      <c r="Y559" s="18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88" t="s">
        <v>7</v>
      </c>
      <c r="F568" s="189"/>
      <c r="G568" s="190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8" t="s">
        <v>7</v>
      </c>
      <c r="AB568" s="189"/>
      <c r="AC568" s="19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88" t="s">
        <v>7</v>
      </c>
      <c r="O570" s="189"/>
      <c r="P570" s="189"/>
      <c r="Q570" s="190"/>
      <c r="R570" s="18">
        <f>SUM(R554:R569)</f>
        <v>0</v>
      </c>
      <c r="S570" s="3"/>
      <c r="V570" s="17"/>
      <c r="X570" s="12"/>
      <c r="Y570" s="10"/>
      <c r="AJ570" s="188" t="s">
        <v>7</v>
      </c>
      <c r="AK570" s="189"/>
      <c r="AL570" s="189"/>
      <c r="AM570" s="190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1" t="s">
        <v>30</v>
      </c>
      <c r="I592" s="191"/>
      <c r="J592" s="191"/>
      <c r="V592" s="17"/>
      <c r="AA592" s="191" t="s">
        <v>31</v>
      </c>
      <c r="AB592" s="191"/>
      <c r="AC592" s="191"/>
    </row>
    <row r="593" spans="2:41">
      <c r="H593" s="191"/>
      <c r="I593" s="191"/>
      <c r="J593" s="191"/>
      <c r="V593" s="17"/>
      <c r="AA593" s="191"/>
      <c r="AB593" s="191"/>
      <c r="AC593" s="191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2" t="s">
        <v>20</v>
      </c>
      <c r="F597" s="192"/>
      <c r="G597" s="192"/>
      <c r="H597" s="192"/>
      <c r="V597" s="17"/>
      <c r="X597" s="23" t="s">
        <v>32</v>
      </c>
      <c r="Y597" s="20">
        <f>IF(B1384="PAGADO",0,C602)</f>
        <v>0</v>
      </c>
      <c r="AA597" s="192" t="s">
        <v>20</v>
      </c>
      <c r="AB597" s="192"/>
      <c r="AC597" s="192"/>
      <c r="AD597" s="192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3" t="str">
        <f>IF(Y602&lt;0,"NO PAGAR","COBRAR'")</f>
        <v>COBRAR'</v>
      </c>
      <c r="Y603" s="193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3" t="str">
        <f>IF(C602&lt;0,"NO PAGAR","COBRAR'")</f>
        <v>COBRAR'</v>
      </c>
      <c r="C604" s="193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86" t="s">
        <v>9</v>
      </c>
      <c r="C605" s="18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6" t="s">
        <v>9</v>
      </c>
      <c r="Y605" s="187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88" t="s">
        <v>7</v>
      </c>
      <c r="F613" s="189"/>
      <c r="G613" s="190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8" t="s">
        <v>7</v>
      </c>
      <c r="AB613" s="189"/>
      <c r="AC613" s="190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88" t="s">
        <v>7</v>
      </c>
      <c r="O615" s="189"/>
      <c r="P615" s="189"/>
      <c r="Q615" s="190"/>
      <c r="R615" s="18">
        <f>SUM(R599:R614)</f>
        <v>0</v>
      </c>
      <c r="S615" s="3"/>
      <c r="V615" s="17"/>
      <c r="X615" s="12"/>
      <c r="Y615" s="10"/>
      <c r="AJ615" s="188" t="s">
        <v>7</v>
      </c>
      <c r="AK615" s="189"/>
      <c r="AL615" s="189"/>
      <c r="AM615" s="190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4" t="s">
        <v>29</v>
      </c>
      <c r="AD639" s="194"/>
      <c r="AE639" s="194"/>
    </row>
    <row r="640" spans="2:31">
      <c r="H640" s="191" t="s">
        <v>28</v>
      </c>
      <c r="I640" s="191"/>
      <c r="J640" s="191"/>
      <c r="V640" s="17"/>
      <c r="AC640" s="194"/>
      <c r="AD640" s="194"/>
      <c r="AE640" s="194"/>
    </row>
    <row r="641" spans="2:41">
      <c r="H641" s="191"/>
      <c r="I641" s="191"/>
      <c r="J641" s="191"/>
      <c r="V641" s="17"/>
      <c r="AC641" s="194"/>
      <c r="AD641" s="194"/>
      <c r="AE641" s="194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2" t="s">
        <v>20</v>
      </c>
      <c r="F645" s="192"/>
      <c r="G645" s="192"/>
      <c r="H645" s="192"/>
      <c r="V645" s="17"/>
      <c r="X645" s="23" t="s">
        <v>32</v>
      </c>
      <c r="Y645" s="20">
        <f>IF(B645="PAGADO",0,C650)</f>
        <v>0</v>
      </c>
      <c r="AA645" s="192" t="s">
        <v>439</v>
      </c>
      <c r="AB645" s="192"/>
      <c r="AC645" s="192"/>
      <c r="AD645" s="192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1176</v>
      </c>
      <c r="AD647" s="5">
        <v>550</v>
      </c>
      <c r="AE647" t="s">
        <v>1177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5" t="str">
        <f>IF(C650&lt;0,"NO PAGAR","COBRAR")</f>
        <v>COBRAR</v>
      </c>
      <c r="C651" s="195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5" t="str">
        <f>IF(Y650&lt;0,"NO PAGAR","COBRAR")</f>
        <v>COBRAR</v>
      </c>
      <c r="Y651" s="195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86" t="s">
        <v>9</v>
      </c>
      <c r="C652" s="187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6" t="s">
        <v>9</v>
      </c>
      <c r="Y652" s="187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88" t="s">
        <v>7</v>
      </c>
      <c r="F661" s="189"/>
      <c r="G661" s="190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8" t="s">
        <v>7</v>
      </c>
      <c r="AB661" s="189"/>
      <c r="AC661" s="190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88" t="s">
        <v>7</v>
      </c>
      <c r="O663" s="189"/>
      <c r="P663" s="189"/>
      <c r="Q663" s="190"/>
      <c r="R663" s="18">
        <f>SUM(R647:R662)</f>
        <v>0</v>
      </c>
      <c r="S663" s="3"/>
      <c r="V663" s="17"/>
      <c r="X663" s="12"/>
      <c r="Y663" s="10"/>
      <c r="AJ663" s="188" t="s">
        <v>7</v>
      </c>
      <c r="AK663" s="189"/>
      <c r="AL663" s="189"/>
      <c r="AM663" s="190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1" t="s">
        <v>30</v>
      </c>
      <c r="I679" s="191"/>
      <c r="J679" s="191"/>
      <c r="V679" s="17"/>
      <c r="AA679" s="191" t="s">
        <v>31</v>
      </c>
      <c r="AB679" s="191"/>
      <c r="AC679" s="191"/>
    </row>
    <row r="680" spans="1:43">
      <c r="H680" s="191"/>
      <c r="I680" s="191"/>
      <c r="J680" s="191"/>
      <c r="V680" s="17"/>
      <c r="AA680" s="191"/>
      <c r="AB680" s="191"/>
      <c r="AC680" s="191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2" t="s">
        <v>1190</v>
      </c>
      <c r="F684" s="192"/>
      <c r="G684" s="192"/>
      <c r="H684" s="192"/>
      <c r="V684" s="17"/>
      <c r="X684" s="23" t="s">
        <v>1271</v>
      </c>
      <c r="Y684" s="20">
        <f>IF(B684="PAGADO",0,C689)</f>
        <v>0</v>
      </c>
      <c r="AA684" s="192" t="s">
        <v>1270</v>
      </c>
      <c r="AB684" s="192"/>
      <c r="AC684" s="192"/>
      <c r="AD684" s="192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1189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1205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3" t="str">
        <f>IF(Y689&lt;0,"NO PAGAR","COBRAR'")</f>
        <v>COBRAR'</v>
      </c>
      <c r="Y690" s="193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3" t="str">
        <f>IF(C689&lt;0,"NO PAGAR","COBRAR'")</f>
        <v>COBRAR'</v>
      </c>
      <c r="C691" s="193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6" t="s">
        <v>9</v>
      </c>
      <c r="C692" s="18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6" t="s">
        <v>9</v>
      </c>
      <c r="Y692" s="18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8" t="s">
        <v>7</v>
      </c>
      <c r="F700" s="189"/>
      <c r="G700" s="190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8" t="s">
        <v>7</v>
      </c>
      <c r="AB700" s="189"/>
      <c r="AC700" s="190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8" t="s">
        <v>7</v>
      </c>
      <c r="O702" s="189"/>
      <c r="P702" s="189"/>
      <c r="Q702" s="190"/>
      <c r="R702" s="18">
        <f>SUM(R686:R701)</f>
        <v>0</v>
      </c>
      <c r="S702" s="3"/>
      <c r="V702" s="17"/>
      <c r="X702" s="12"/>
      <c r="Y702" s="10"/>
      <c r="AJ702" s="188" t="s">
        <v>7</v>
      </c>
      <c r="AK702" s="189"/>
      <c r="AL702" s="189"/>
      <c r="AM702" s="190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4" t="s">
        <v>29</v>
      </c>
      <c r="AD719" s="194"/>
      <c r="AE719" s="194"/>
    </row>
    <row r="720" spans="2:31">
      <c r="H720" s="191" t="s">
        <v>28</v>
      </c>
      <c r="I720" s="191"/>
      <c r="J720" s="191"/>
      <c r="V720" s="17"/>
      <c r="AC720" s="194"/>
      <c r="AD720" s="194"/>
      <c r="AE720" s="194"/>
    </row>
    <row r="721" spans="2:41">
      <c r="H721" s="191"/>
      <c r="I721" s="191"/>
      <c r="J721" s="191"/>
      <c r="V721" s="17"/>
      <c r="AC721" s="194"/>
      <c r="AD721" s="194"/>
      <c r="AE721" s="194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IF(X684="PAGADO",0,Y689)</f>
        <v>550</v>
      </c>
      <c r="E725" s="192" t="s">
        <v>20</v>
      </c>
      <c r="F725" s="192"/>
      <c r="G725" s="192"/>
      <c r="H725" s="192"/>
      <c r="V725" s="17"/>
      <c r="X725" s="23" t="s">
        <v>32</v>
      </c>
      <c r="Y725" s="20">
        <f>IF(B725="PAGADO",0,C730)</f>
        <v>550</v>
      </c>
      <c r="AA725" s="192" t="s">
        <v>20</v>
      </c>
      <c r="AB725" s="192"/>
      <c r="AC725" s="192"/>
      <c r="AD725" s="192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550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550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C752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Y752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550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550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5" t="str">
        <f>IF(C730&lt;0,"NO PAGAR","COBRAR")</f>
        <v>COBRAR</v>
      </c>
      <c r="C731" s="195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5" t="str">
        <f>IF(Y730&lt;0,"NO PAGAR","COBRAR")</f>
        <v>COBRAR</v>
      </c>
      <c r="Y731" s="195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86" t="s">
        <v>9</v>
      </c>
      <c r="C732" s="187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86" t="s">
        <v>9</v>
      </c>
      <c r="Y732" s="187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IF(C766&lt;0,"SALDO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88" t="s">
        <v>7</v>
      </c>
      <c r="F741" s="189"/>
      <c r="G741" s="190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88" t="s">
        <v>7</v>
      </c>
      <c r="AB741" s="189"/>
      <c r="AC741" s="190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88" t="s">
        <v>7</v>
      </c>
      <c r="O743" s="189"/>
      <c r="P743" s="189"/>
      <c r="Q743" s="190"/>
      <c r="R743" s="18">
        <f>SUM(R727:R742)</f>
        <v>0</v>
      </c>
      <c r="S743" s="3"/>
      <c r="V743" s="17"/>
      <c r="X743" s="12"/>
      <c r="Y743" s="10"/>
      <c r="AJ743" s="188" t="s">
        <v>7</v>
      </c>
      <c r="AK743" s="189"/>
      <c r="AL743" s="189"/>
      <c r="AM743" s="190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1"/>
      <c r="C751" s="10"/>
      <c r="V751" s="17"/>
      <c r="X751" s="11"/>
      <c r="Y751" s="10"/>
    </row>
    <row r="752" spans="2:41">
      <c r="B752" s="15" t="s">
        <v>18</v>
      </c>
      <c r="C752" s="16">
        <f>SUM(C733:C751)</f>
        <v>0</v>
      </c>
      <c r="V752" s="17"/>
      <c r="X752" s="15" t="s">
        <v>18</v>
      </c>
      <c r="Y752" s="16">
        <f>SUM(Y733:Y751)</f>
        <v>0</v>
      </c>
    </row>
    <row r="753" spans="1:43">
      <c r="D753" t="s">
        <v>22</v>
      </c>
      <c r="E753" t="s">
        <v>21</v>
      </c>
      <c r="V753" s="17"/>
      <c r="Z753" t="s">
        <v>22</v>
      </c>
      <c r="AA753" t="s">
        <v>21</v>
      </c>
    </row>
    <row r="754" spans="1:43">
      <c r="E754" s="1" t="s">
        <v>19</v>
      </c>
      <c r="V754" s="17"/>
      <c r="AA754" s="1" t="s">
        <v>19</v>
      </c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V764" s="17"/>
    </row>
    <row r="765" spans="1:43">
      <c r="H765" s="191" t="s">
        <v>30</v>
      </c>
      <c r="I765" s="191"/>
      <c r="J765" s="191"/>
      <c r="V765" s="17"/>
      <c r="AA765" s="191" t="s">
        <v>31</v>
      </c>
      <c r="AB765" s="191"/>
      <c r="AC765" s="191"/>
    </row>
    <row r="766" spans="1:43">
      <c r="H766" s="191"/>
      <c r="I766" s="191"/>
      <c r="J766" s="191"/>
      <c r="V766" s="17"/>
      <c r="AA766" s="191"/>
      <c r="AB766" s="191"/>
      <c r="AC766" s="191"/>
    </row>
    <row r="767" spans="1:43">
      <c r="V767" s="17"/>
    </row>
    <row r="768" spans="1:43">
      <c r="V768" s="17"/>
    </row>
    <row r="769" spans="2:41" ht="23.25">
      <c r="B769" s="24" t="s">
        <v>69</v>
      </c>
      <c r="V769" s="17"/>
      <c r="X769" s="22" t="s">
        <v>69</v>
      </c>
    </row>
    <row r="770" spans="2:41" ht="23.25">
      <c r="B770" s="23" t="s">
        <v>32</v>
      </c>
      <c r="C770" s="20">
        <f>IF(X725="PAGADO",0,C730)</f>
        <v>550</v>
      </c>
      <c r="E770" s="192" t="s">
        <v>20</v>
      </c>
      <c r="F770" s="192"/>
      <c r="G770" s="192"/>
      <c r="H770" s="192"/>
      <c r="V770" s="17"/>
      <c r="X770" s="23" t="s">
        <v>32</v>
      </c>
      <c r="Y770" s="20">
        <f>IF(B1570="PAGADO",0,C775)</f>
        <v>550</v>
      </c>
      <c r="AA770" s="192" t="s">
        <v>20</v>
      </c>
      <c r="AB770" s="192"/>
      <c r="AC770" s="192"/>
      <c r="AD770" s="192"/>
    </row>
    <row r="771" spans="2:41">
      <c r="B771" s="1" t="s">
        <v>0</v>
      </c>
      <c r="C771" s="19">
        <f>H786</f>
        <v>0</v>
      </c>
      <c r="E771" s="2" t="s">
        <v>1</v>
      </c>
      <c r="F771" s="2" t="s">
        <v>2</v>
      </c>
      <c r="G771" s="2" t="s">
        <v>3</v>
      </c>
      <c r="H771" s="2" t="s">
        <v>4</v>
      </c>
      <c r="N771" s="2" t="s">
        <v>1</v>
      </c>
      <c r="O771" s="2" t="s">
        <v>5</v>
      </c>
      <c r="P771" s="2" t="s">
        <v>4</v>
      </c>
      <c r="Q771" s="2" t="s">
        <v>6</v>
      </c>
      <c r="R771" s="2" t="s">
        <v>7</v>
      </c>
      <c r="S771" s="3"/>
      <c r="V771" s="17"/>
      <c r="X771" s="1" t="s">
        <v>0</v>
      </c>
      <c r="Y771" s="19">
        <f>AD786</f>
        <v>0</v>
      </c>
      <c r="AA771" s="2" t="s">
        <v>1</v>
      </c>
      <c r="AB771" s="2" t="s">
        <v>2</v>
      </c>
      <c r="AC771" s="2" t="s">
        <v>3</v>
      </c>
      <c r="AD771" s="2" t="s">
        <v>4</v>
      </c>
      <c r="AJ771" s="2" t="s">
        <v>1</v>
      </c>
      <c r="AK771" s="2" t="s">
        <v>5</v>
      </c>
      <c r="AL771" s="2" t="s">
        <v>4</v>
      </c>
      <c r="AM771" s="2" t="s">
        <v>6</v>
      </c>
      <c r="AN771" s="2" t="s">
        <v>7</v>
      </c>
      <c r="AO771" s="3"/>
    </row>
    <row r="772" spans="2:41">
      <c r="C772" s="2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Y772" s="2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24</v>
      </c>
      <c r="C773" s="19">
        <f>IF(C770&gt;0,C770+C771,C771)</f>
        <v>550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24</v>
      </c>
      <c r="Y773" s="19">
        <f>IF(Y770&gt;0,Y770+Y771,Y771)</f>
        <v>550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" t="s">
        <v>9</v>
      </c>
      <c r="C774" s="20">
        <f>C798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" t="s">
        <v>9</v>
      </c>
      <c r="Y774" s="20">
        <f>Y798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6" t="s">
        <v>26</v>
      </c>
      <c r="C775" s="21">
        <f>C773-C774</f>
        <v>550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6" t="s">
        <v>27</v>
      </c>
      <c r="Y775" s="21">
        <f>Y773-Y774</f>
        <v>550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6"/>
      <c r="C776" s="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93" t="str">
        <f>IF(Y775&lt;0,"NO PAGAR","COBRAR'")</f>
        <v>COBRAR'</v>
      </c>
      <c r="Y776" s="193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ht="23.25">
      <c r="B777" s="193" t="str">
        <f>IF(C775&lt;0,"NO PAGAR","COBRAR'")</f>
        <v>COBRAR'</v>
      </c>
      <c r="C777" s="193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/>
      <c r="Y777" s="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86" t="s">
        <v>9</v>
      </c>
      <c r="C778" s="18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86" t="s">
        <v>9</v>
      </c>
      <c r="Y778" s="187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9" t="str">
        <f>IF(Y730&lt;0,"SALDO ADELANTADO","SALDO A FAVOR '")</f>
        <v>SALDO A FAVOR '</v>
      </c>
      <c r="C779" s="10" t="b">
        <f>IF(Y730&lt;=0,Y730*-1)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9" t="str">
        <f>IF(C775&lt;0,"SALDO ADELANTADO","SALDO A FAVOR'")</f>
        <v>SALDO A FAVOR'</v>
      </c>
      <c r="Y779" s="10" t="b">
        <f>IF(C775&lt;=0,C775*-1)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10</v>
      </c>
      <c r="C780" s="10">
        <f>R788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10</v>
      </c>
      <c r="Y780" s="10">
        <f>AN788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11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11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12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12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13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13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14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14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15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15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16</v>
      </c>
      <c r="C786" s="10"/>
      <c r="E786" s="188" t="s">
        <v>7</v>
      </c>
      <c r="F786" s="189"/>
      <c r="G786" s="190"/>
      <c r="H786" s="5">
        <f>SUM(H772:H785)</f>
        <v>0</v>
      </c>
      <c r="N786" s="3"/>
      <c r="O786" s="3"/>
      <c r="P786" s="3"/>
      <c r="Q786" s="3"/>
      <c r="R786" s="18"/>
      <c r="S786" s="3"/>
      <c r="V786" s="17"/>
      <c r="X786" s="11" t="s">
        <v>16</v>
      </c>
      <c r="Y786" s="10"/>
      <c r="AA786" s="188" t="s">
        <v>7</v>
      </c>
      <c r="AB786" s="189"/>
      <c r="AC786" s="190"/>
      <c r="AD786" s="5">
        <f>SUM(AD772:AD785)</f>
        <v>0</v>
      </c>
      <c r="AJ786" s="3"/>
      <c r="AK786" s="3"/>
      <c r="AL786" s="3"/>
      <c r="AM786" s="3"/>
      <c r="AN786" s="18"/>
      <c r="AO786" s="3"/>
    </row>
    <row r="787" spans="2:41">
      <c r="B787" s="11" t="s">
        <v>17</v>
      </c>
      <c r="C787" s="10"/>
      <c r="E787" s="13"/>
      <c r="F787" s="13"/>
      <c r="G787" s="13"/>
      <c r="N787" s="3"/>
      <c r="O787" s="3"/>
      <c r="P787" s="3"/>
      <c r="Q787" s="3"/>
      <c r="R787" s="18"/>
      <c r="S787" s="3"/>
      <c r="V787" s="17"/>
      <c r="X787" s="11" t="s">
        <v>17</v>
      </c>
      <c r="Y787" s="10"/>
      <c r="AA787" s="13"/>
      <c r="AB787" s="13"/>
      <c r="AC787" s="13"/>
      <c r="AJ787" s="3"/>
      <c r="AK787" s="3"/>
      <c r="AL787" s="3"/>
      <c r="AM787" s="3"/>
      <c r="AN787" s="18"/>
      <c r="AO787" s="3"/>
    </row>
    <row r="788" spans="2:41">
      <c r="B788" s="12"/>
      <c r="C788" s="10"/>
      <c r="N788" s="188" t="s">
        <v>7</v>
      </c>
      <c r="O788" s="189"/>
      <c r="P788" s="189"/>
      <c r="Q788" s="190"/>
      <c r="R788" s="18">
        <f>SUM(R772:R787)</f>
        <v>0</v>
      </c>
      <c r="S788" s="3"/>
      <c r="V788" s="17"/>
      <c r="X788" s="12"/>
      <c r="Y788" s="10"/>
      <c r="AJ788" s="188" t="s">
        <v>7</v>
      </c>
      <c r="AK788" s="189"/>
      <c r="AL788" s="189"/>
      <c r="AM788" s="190"/>
      <c r="AN788" s="18">
        <f>SUM(AN772:AN787)</f>
        <v>0</v>
      </c>
      <c r="AO788" s="3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E791" s="14"/>
      <c r="V791" s="17"/>
      <c r="X791" s="12"/>
      <c r="Y791" s="10"/>
      <c r="AA791" s="14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1"/>
      <c r="C797" s="10"/>
      <c r="V797" s="17"/>
      <c r="X797" s="11"/>
      <c r="Y797" s="10"/>
    </row>
    <row r="798" spans="2:41">
      <c r="B798" s="15" t="s">
        <v>18</v>
      </c>
      <c r="C798" s="16">
        <f>SUM(C779:C797)</f>
        <v>0</v>
      </c>
      <c r="D798" t="s">
        <v>22</v>
      </c>
      <c r="E798" t="s">
        <v>21</v>
      </c>
      <c r="V798" s="17"/>
      <c r="X798" s="15" t="s">
        <v>18</v>
      </c>
      <c r="Y798" s="16">
        <f>SUM(Y779:Y797)</f>
        <v>0</v>
      </c>
      <c r="Z798" t="s">
        <v>22</v>
      </c>
      <c r="AA798" t="s">
        <v>21</v>
      </c>
    </row>
    <row r="799" spans="2:41">
      <c r="E799" s="1" t="s">
        <v>19</v>
      </c>
      <c r="V799" s="17"/>
      <c r="AA799" s="1" t="s">
        <v>19</v>
      </c>
    </row>
    <row r="800" spans="2:41">
      <c r="V800" s="17"/>
    </row>
    <row r="801" spans="8:31">
      <c r="V801" s="17"/>
    </row>
    <row r="802" spans="8:31">
      <c r="V802" s="17"/>
    </row>
    <row r="803" spans="8:31">
      <c r="V803" s="17"/>
    </row>
    <row r="804" spans="8:31">
      <c r="V804" s="17"/>
    </row>
    <row r="805" spans="8:31">
      <c r="V805" s="17"/>
    </row>
    <row r="806" spans="8:31">
      <c r="V806" s="17"/>
    </row>
    <row r="807" spans="8:31">
      <c r="V807" s="17"/>
    </row>
    <row r="808" spans="8:31">
      <c r="V808" s="17"/>
    </row>
    <row r="809" spans="8:31">
      <c r="V809" s="17"/>
    </row>
    <row r="810" spans="8:31">
      <c r="V810" s="17"/>
    </row>
    <row r="811" spans="8:31">
      <c r="V811" s="17"/>
    </row>
    <row r="812" spans="8:31">
      <c r="V812" s="17"/>
      <c r="AC812" s="194" t="s">
        <v>29</v>
      </c>
      <c r="AD812" s="194"/>
      <c r="AE812" s="194"/>
    </row>
    <row r="813" spans="8:31">
      <c r="H813" s="191" t="s">
        <v>28</v>
      </c>
      <c r="I813" s="191"/>
      <c r="J813" s="191"/>
      <c r="V813" s="17"/>
      <c r="AC813" s="194"/>
      <c r="AD813" s="194"/>
      <c r="AE813" s="194"/>
    </row>
    <row r="814" spans="8:31">
      <c r="H814" s="191"/>
      <c r="I814" s="191"/>
      <c r="J814" s="191"/>
      <c r="V814" s="17"/>
      <c r="AC814" s="194"/>
      <c r="AD814" s="194"/>
      <c r="AE814" s="194"/>
    </row>
    <row r="815" spans="8:31">
      <c r="V815" s="17"/>
    </row>
    <row r="816" spans="8:31">
      <c r="V816" s="17"/>
    </row>
    <row r="817" spans="2:41" ht="23.25">
      <c r="B817" s="22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IF(X770="PAGADO",0,Y775)</f>
        <v>550</v>
      </c>
      <c r="E818" s="192" t="s">
        <v>20</v>
      </c>
      <c r="F818" s="192"/>
      <c r="G818" s="192"/>
      <c r="H818" s="192"/>
      <c r="V818" s="17"/>
      <c r="X818" s="23" t="s">
        <v>32</v>
      </c>
      <c r="Y818" s="20">
        <f>IF(B818="PAGADO",0,C823)</f>
        <v>550</v>
      </c>
      <c r="AA818" s="192" t="s">
        <v>20</v>
      </c>
      <c r="AB818" s="192"/>
      <c r="AC818" s="192"/>
      <c r="AD818" s="192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550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IF(Y818&gt;0,Y819+Y818,Y819)</f>
        <v>550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C845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Y845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25</v>
      </c>
      <c r="C823" s="21">
        <f>C821-C822</f>
        <v>550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8</v>
      </c>
      <c r="Y823" s="21">
        <f>Y821-Y822</f>
        <v>550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6.25">
      <c r="B824" s="195" t="str">
        <f>IF(C823&lt;0,"NO PAGAR","COBRAR")</f>
        <v>COBRAR</v>
      </c>
      <c r="C824" s="195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95" t="str">
        <f>IF(Y823&lt;0,"NO PAGAR","COBRAR")</f>
        <v>COBRAR</v>
      </c>
      <c r="Y824" s="195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86" t="s">
        <v>9</v>
      </c>
      <c r="C825" s="187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86" t="s">
        <v>9</v>
      </c>
      <c r="Y825" s="187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9" t="str">
        <f>IF(C859&lt;0,"SALDO A FAVOR","SALDO ADELANTAD0'")</f>
        <v>SALDO ADELANTAD0'</v>
      </c>
      <c r="C826" s="10" t="b">
        <f>IF(Y770&lt;=0,Y770*-1)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9" t="str">
        <f>IF(C823&lt;0,"SALDO ADELANTADO","SALDO A FAVOR'")</f>
        <v>SALDO A FAVOR'</v>
      </c>
      <c r="Y826" s="10" t="b">
        <f>IF(C823&lt;=0,C823*-1)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10</v>
      </c>
      <c r="C827" s="10">
        <f>R836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10</v>
      </c>
      <c r="Y827" s="10">
        <f>AN836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11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11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12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12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13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13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14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14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15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15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16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16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17</v>
      </c>
      <c r="C834" s="10"/>
      <c r="E834" s="188" t="s">
        <v>7</v>
      </c>
      <c r="F834" s="189"/>
      <c r="G834" s="190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17</v>
      </c>
      <c r="Y834" s="10"/>
      <c r="AA834" s="188" t="s">
        <v>7</v>
      </c>
      <c r="AB834" s="189"/>
      <c r="AC834" s="190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2"/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2"/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88" t="s">
        <v>7</v>
      </c>
      <c r="O836" s="189"/>
      <c r="P836" s="189"/>
      <c r="Q836" s="190"/>
      <c r="R836" s="18">
        <f>SUM(R820:R835)</f>
        <v>0</v>
      </c>
      <c r="S836" s="3"/>
      <c r="V836" s="17"/>
      <c r="X836" s="12"/>
      <c r="Y836" s="10"/>
      <c r="AJ836" s="188" t="s">
        <v>7</v>
      </c>
      <c r="AK836" s="189"/>
      <c r="AL836" s="189"/>
      <c r="AM836" s="190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1"/>
      <c r="C844" s="10"/>
      <c r="V844" s="17"/>
      <c r="X844" s="11"/>
      <c r="Y844" s="10"/>
    </row>
    <row r="845" spans="2:41">
      <c r="B845" s="15" t="s">
        <v>18</v>
      </c>
      <c r="C845" s="16">
        <f>SUM(C826:C844)</f>
        <v>0</v>
      </c>
      <c r="V845" s="17"/>
      <c r="X845" s="15" t="s">
        <v>18</v>
      </c>
      <c r="Y845" s="16">
        <f>SUM(Y826:Y844)</f>
        <v>0</v>
      </c>
    </row>
    <row r="846" spans="2:41">
      <c r="D846" t="s">
        <v>22</v>
      </c>
      <c r="E846" t="s">
        <v>21</v>
      </c>
      <c r="V846" s="17"/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V857" s="17"/>
    </row>
    <row r="858" spans="1:43">
      <c r="H858" s="191" t="s">
        <v>30</v>
      </c>
      <c r="I858" s="191"/>
      <c r="J858" s="191"/>
      <c r="V858" s="17"/>
      <c r="AA858" s="191" t="s">
        <v>31</v>
      </c>
      <c r="AB858" s="191"/>
      <c r="AC858" s="191"/>
    </row>
    <row r="859" spans="1:43">
      <c r="H859" s="191"/>
      <c r="I859" s="191"/>
      <c r="J859" s="191"/>
      <c r="V859" s="17"/>
      <c r="AA859" s="191"/>
      <c r="AB859" s="191"/>
      <c r="AC859" s="191"/>
    </row>
    <row r="860" spans="1:43">
      <c r="V860" s="17"/>
    </row>
    <row r="861" spans="1:43">
      <c r="V861" s="17"/>
    </row>
    <row r="862" spans="1:43" ht="23.25">
      <c r="B862" s="24" t="s">
        <v>70</v>
      </c>
      <c r="V862" s="17"/>
      <c r="X862" s="22" t="s">
        <v>70</v>
      </c>
    </row>
    <row r="863" spans="1:43" ht="23.25">
      <c r="B863" s="23" t="s">
        <v>32</v>
      </c>
      <c r="C863" s="20">
        <f>IF(X818="PAGADO",0,C823)</f>
        <v>550</v>
      </c>
      <c r="E863" s="192" t="s">
        <v>20</v>
      </c>
      <c r="F863" s="192"/>
      <c r="G863" s="192"/>
      <c r="H863" s="192"/>
      <c r="V863" s="17"/>
      <c r="X863" s="23" t="s">
        <v>32</v>
      </c>
      <c r="Y863" s="20">
        <f>IF(B1663="PAGADO",0,C868)</f>
        <v>550</v>
      </c>
      <c r="AA863" s="192" t="s">
        <v>20</v>
      </c>
      <c r="AB863" s="192"/>
      <c r="AC863" s="192"/>
      <c r="AD863" s="192"/>
    </row>
    <row r="864" spans="1:43">
      <c r="B864" s="1" t="s">
        <v>0</v>
      </c>
      <c r="C864" s="19">
        <f>H879</f>
        <v>0</v>
      </c>
      <c r="E864" s="2" t="s">
        <v>1</v>
      </c>
      <c r="F864" s="2" t="s">
        <v>2</v>
      </c>
      <c r="G864" s="2" t="s">
        <v>3</v>
      </c>
      <c r="H864" s="2" t="s">
        <v>4</v>
      </c>
      <c r="N864" s="2" t="s">
        <v>1</v>
      </c>
      <c r="O864" s="2" t="s">
        <v>5</v>
      </c>
      <c r="P864" s="2" t="s">
        <v>4</v>
      </c>
      <c r="Q864" s="2" t="s">
        <v>6</v>
      </c>
      <c r="R864" s="2" t="s">
        <v>7</v>
      </c>
      <c r="S864" s="3"/>
      <c r="V864" s="17"/>
      <c r="X864" s="1" t="s">
        <v>0</v>
      </c>
      <c r="Y864" s="19">
        <f>AD879</f>
        <v>0</v>
      </c>
      <c r="AA864" s="2" t="s">
        <v>1</v>
      </c>
      <c r="AB864" s="2" t="s">
        <v>2</v>
      </c>
      <c r="AC864" s="2" t="s">
        <v>3</v>
      </c>
      <c r="AD864" s="2" t="s">
        <v>4</v>
      </c>
      <c r="AJ864" s="2" t="s">
        <v>1</v>
      </c>
      <c r="AK864" s="2" t="s">
        <v>5</v>
      </c>
      <c r="AL864" s="2" t="s">
        <v>4</v>
      </c>
      <c r="AM864" s="2" t="s">
        <v>6</v>
      </c>
      <c r="AN864" s="2" t="s">
        <v>7</v>
      </c>
      <c r="AO864" s="3"/>
    </row>
    <row r="865" spans="2:41">
      <c r="C865" s="2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Y865" s="2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24</v>
      </c>
      <c r="C866" s="19">
        <f>IF(C863&gt;0,C863+C864,C864)</f>
        <v>550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24</v>
      </c>
      <c r="Y866" s="19">
        <f>IF(Y863&gt;0,Y863+Y864,Y864)</f>
        <v>550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" t="s">
        <v>9</v>
      </c>
      <c r="C867" s="20">
        <f>C891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" t="s">
        <v>9</v>
      </c>
      <c r="Y867" s="20">
        <f>Y891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6" t="s">
        <v>26</v>
      </c>
      <c r="C868" s="21">
        <f>C866-C867</f>
        <v>550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6" t="s">
        <v>27</v>
      </c>
      <c r="Y868" s="21">
        <f>Y866-Y867</f>
        <v>550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6"/>
      <c r="C869" s="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93" t="str">
        <f>IF(Y868&lt;0,"NO PAGAR","COBRAR'")</f>
        <v>COBRAR'</v>
      </c>
      <c r="Y869" s="193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ht="23.25">
      <c r="B870" s="193" t="str">
        <f>IF(C868&lt;0,"NO PAGAR","COBRAR'")</f>
        <v>COBRAR'</v>
      </c>
      <c r="C870" s="193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/>
      <c r="Y870" s="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86" t="s">
        <v>9</v>
      </c>
      <c r="C871" s="18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86" t="s">
        <v>9</v>
      </c>
      <c r="Y871" s="187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9" t="str">
        <f>IF(Y823&lt;0,"SALDO ADELANTADO","SALDO A FAVOR '")</f>
        <v>SALDO A FAVOR '</v>
      </c>
      <c r="C872" s="10" t="b">
        <f>IF(Y823&lt;=0,Y823*-1)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9" t="str">
        <f>IF(C868&lt;0,"SALDO ADELANTADO","SALDO A FAVOR'")</f>
        <v>SALDO A FAVOR'</v>
      </c>
      <c r="Y872" s="10" t="b">
        <f>IF(C868&lt;=0,C868*-1)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10</v>
      </c>
      <c r="C873" s="10">
        <f>R881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10</v>
      </c>
      <c r="Y873" s="10">
        <f>AN881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11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11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12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12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13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13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14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14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15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15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16</v>
      </c>
      <c r="C879" s="10"/>
      <c r="E879" s="188" t="s">
        <v>7</v>
      </c>
      <c r="F879" s="189"/>
      <c r="G879" s="190"/>
      <c r="H879" s="5">
        <f>SUM(H865:H878)</f>
        <v>0</v>
      </c>
      <c r="N879" s="3"/>
      <c r="O879" s="3"/>
      <c r="P879" s="3"/>
      <c r="Q879" s="3"/>
      <c r="R879" s="18"/>
      <c r="S879" s="3"/>
      <c r="V879" s="17"/>
      <c r="X879" s="11" t="s">
        <v>16</v>
      </c>
      <c r="Y879" s="10"/>
      <c r="AA879" s="188" t="s">
        <v>7</v>
      </c>
      <c r="AB879" s="189"/>
      <c r="AC879" s="190"/>
      <c r="AD879" s="5">
        <f>SUM(AD865:AD878)</f>
        <v>0</v>
      </c>
      <c r="AJ879" s="3"/>
      <c r="AK879" s="3"/>
      <c r="AL879" s="3"/>
      <c r="AM879" s="3"/>
      <c r="AN879" s="18"/>
      <c r="AO879" s="3"/>
    </row>
    <row r="880" spans="2:41">
      <c r="B880" s="11" t="s">
        <v>17</v>
      </c>
      <c r="C880" s="10"/>
      <c r="E880" s="13"/>
      <c r="F880" s="13"/>
      <c r="G880" s="13"/>
      <c r="N880" s="3"/>
      <c r="O880" s="3"/>
      <c r="P880" s="3"/>
      <c r="Q880" s="3"/>
      <c r="R880" s="18"/>
      <c r="S880" s="3"/>
      <c r="V880" s="17"/>
      <c r="X880" s="11" t="s">
        <v>17</v>
      </c>
      <c r="Y880" s="10"/>
      <c r="AA880" s="13"/>
      <c r="AB880" s="13"/>
      <c r="AC880" s="13"/>
      <c r="AJ880" s="3"/>
      <c r="AK880" s="3"/>
      <c r="AL880" s="3"/>
      <c r="AM880" s="3"/>
      <c r="AN880" s="18"/>
      <c r="AO880" s="3"/>
    </row>
    <row r="881" spans="2:41">
      <c r="B881" s="12"/>
      <c r="C881" s="10"/>
      <c r="N881" s="188" t="s">
        <v>7</v>
      </c>
      <c r="O881" s="189"/>
      <c r="P881" s="189"/>
      <c r="Q881" s="190"/>
      <c r="R881" s="18">
        <f>SUM(R865:R880)</f>
        <v>0</v>
      </c>
      <c r="S881" s="3"/>
      <c r="V881" s="17"/>
      <c r="X881" s="12"/>
      <c r="Y881" s="10"/>
      <c r="AJ881" s="188" t="s">
        <v>7</v>
      </c>
      <c r="AK881" s="189"/>
      <c r="AL881" s="189"/>
      <c r="AM881" s="190"/>
      <c r="AN881" s="18">
        <f>SUM(AN865:AN880)</f>
        <v>0</v>
      </c>
      <c r="AO881" s="3"/>
    </row>
    <row r="882" spans="2:41">
      <c r="B882" s="12"/>
      <c r="C882" s="10"/>
      <c r="V882" s="17"/>
      <c r="X882" s="12"/>
      <c r="Y882" s="10"/>
    </row>
    <row r="883" spans="2:41">
      <c r="B883" s="12"/>
      <c r="C883" s="10"/>
      <c r="V883" s="17"/>
      <c r="X883" s="12"/>
      <c r="Y883" s="10"/>
    </row>
    <row r="884" spans="2:41">
      <c r="B884" s="12"/>
      <c r="C884" s="10"/>
      <c r="E884" s="14"/>
      <c r="V884" s="17"/>
      <c r="X884" s="12"/>
      <c r="Y884" s="10"/>
      <c r="AA884" s="14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1"/>
      <c r="C890" s="10"/>
      <c r="V890" s="17"/>
      <c r="X890" s="11"/>
      <c r="Y890" s="10"/>
    </row>
    <row r="891" spans="2:41">
      <c r="B891" s="15" t="s">
        <v>18</v>
      </c>
      <c r="C891" s="16">
        <f>SUM(C872:C890)</f>
        <v>0</v>
      </c>
      <c r="D891" t="s">
        <v>22</v>
      </c>
      <c r="E891" t="s">
        <v>21</v>
      </c>
      <c r="V891" s="17"/>
      <c r="X891" s="15" t="s">
        <v>18</v>
      </c>
      <c r="Y891" s="16">
        <f>SUM(Y872:Y890)</f>
        <v>0</v>
      </c>
      <c r="Z891" t="s">
        <v>22</v>
      </c>
      <c r="AA891" t="s">
        <v>21</v>
      </c>
    </row>
    <row r="892" spans="2:41">
      <c r="E892" s="1" t="s">
        <v>19</v>
      </c>
      <c r="V892" s="17"/>
      <c r="AA892" s="1" t="s">
        <v>19</v>
      </c>
    </row>
    <row r="893" spans="2:41">
      <c r="V893" s="17"/>
    </row>
    <row r="894" spans="2:41">
      <c r="V894" s="17"/>
    </row>
    <row r="895" spans="2:41">
      <c r="V895" s="17"/>
    </row>
    <row r="896" spans="2:41">
      <c r="V896" s="17"/>
    </row>
    <row r="897" spans="2:31">
      <c r="V897" s="17"/>
    </row>
    <row r="898" spans="2:31">
      <c r="V898" s="17"/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  <c r="AC906" s="194" t="s">
        <v>29</v>
      </c>
      <c r="AD906" s="194"/>
      <c r="AE906" s="194"/>
    </row>
    <row r="907" spans="2:31">
      <c r="H907" s="191" t="s">
        <v>28</v>
      </c>
      <c r="I907" s="191"/>
      <c r="J907" s="191"/>
      <c r="V907" s="17"/>
      <c r="AC907" s="194"/>
      <c r="AD907" s="194"/>
      <c r="AE907" s="194"/>
    </row>
    <row r="908" spans="2:31">
      <c r="H908" s="191"/>
      <c r="I908" s="191"/>
      <c r="J908" s="191"/>
      <c r="V908" s="17"/>
      <c r="AC908" s="194"/>
      <c r="AD908" s="194"/>
      <c r="AE908" s="194"/>
    </row>
    <row r="909" spans="2:31">
      <c r="V909" s="17"/>
    </row>
    <row r="910" spans="2:31">
      <c r="V910" s="17"/>
    </row>
    <row r="911" spans="2:31" ht="23.25">
      <c r="B911" s="22" t="s">
        <v>71</v>
      </c>
      <c r="V911" s="17"/>
      <c r="X911" s="22" t="s">
        <v>71</v>
      </c>
    </row>
    <row r="912" spans="2:31" ht="23.25">
      <c r="B912" s="23" t="s">
        <v>32</v>
      </c>
      <c r="C912" s="20">
        <f>IF(X863="PAGADO",0,Y868)</f>
        <v>550</v>
      </c>
      <c r="E912" s="192" t="s">
        <v>20</v>
      </c>
      <c r="F912" s="192"/>
      <c r="G912" s="192"/>
      <c r="H912" s="192"/>
      <c r="V912" s="17"/>
      <c r="X912" s="23" t="s">
        <v>32</v>
      </c>
      <c r="Y912" s="20">
        <f>IF(B912="PAGADO",0,C917)</f>
        <v>550</v>
      </c>
      <c r="AA912" s="192" t="s">
        <v>20</v>
      </c>
      <c r="AB912" s="192"/>
      <c r="AC912" s="192"/>
      <c r="AD912" s="192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550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IF(Y912&gt;0,Y913+Y912,Y913)</f>
        <v>550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C939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Y939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25</v>
      </c>
      <c r="C917" s="21">
        <f>C915-C916</f>
        <v>550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8</v>
      </c>
      <c r="Y917" s="21">
        <f>Y915-Y916</f>
        <v>550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6.25">
      <c r="B918" s="195" t="str">
        <f>IF(C917&lt;0,"NO PAGAR","COBRAR")</f>
        <v>COBRAR</v>
      </c>
      <c r="C918" s="195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95" t="str">
        <f>IF(Y917&lt;0,"NO PAGAR","COBRAR")</f>
        <v>COBRAR</v>
      </c>
      <c r="Y918" s="195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86" t="s">
        <v>9</v>
      </c>
      <c r="C919" s="18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86" t="s">
        <v>9</v>
      </c>
      <c r="Y919" s="187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9" t="str">
        <f>IF(C953&lt;0,"SALDO A FAVOR","SALDO ADELANTAD0'")</f>
        <v>SALDO ADELANTAD0'</v>
      </c>
      <c r="C920" s="10" t="b">
        <f>IF(Y868&lt;=0,Y868*-1)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9" t="str">
        <f>IF(C917&lt;0,"SALDO ADELANTADO","SALDO A FAVOR'")</f>
        <v>SALDO A FAVOR'</v>
      </c>
      <c r="Y920" s="10" t="b">
        <f>IF(C917&lt;=0,C917*-1)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10</v>
      </c>
      <c r="C921" s="10">
        <f>R930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10</v>
      </c>
      <c r="Y921" s="10">
        <f>AN930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11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11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12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12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13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13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14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14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15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15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16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16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17</v>
      </c>
      <c r="C928" s="10"/>
      <c r="E928" s="188" t="s">
        <v>7</v>
      </c>
      <c r="F928" s="189"/>
      <c r="G928" s="190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17</v>
      </c>
      <c r="Y928" s="10"/>
      <c r="AA928" s="188" t="s">
        <v>7</v>
      </c>
      <c r="AB928" s="189"/>
      <c r="AC928" s="190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2"/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2"/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88" t="s">
        <v>7</v>
      </c>
      <c r="O930" s="189"/>
      <c r="P930" s="189"/>
      <c r="Q930" s="190"/>
      <c r="R930" s="18">
        <f>SUM(R914:R929)</f>
        <v>0</v>
      </c>
      <c r="S930" s="3"/>
      <c r="V930" s="17"/>
      <c r="X930" s="12"/>
      <c r="Y930" s="10"/>
      <c r="AJ930" s="188" t="s">
        <v>7</v>
      </c>
      <c r="AK930" s="189"/>
      <c r="AL930" s="189"/>
      <c r="AM930" s="190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1"/>
      <c r="C938" s="10"/>
      <c r="V938" s="17"/>
      <c r="X938" s="11"/>
      <c r="Y938" s="10"/>
    </row>
    <row r="939" spans="2:41">
      <c r="B939" s="15" t="s">
        <v>18</v>
      </c>
      <c r="C939" s="16">
        <f>SUM(C920:C938)</f>
        <v>0</v>
      </c>
      <c r="V939" s="17"/>
      <c r="X939" s="15" t="s">
        <v>18</v>
      </c>
      <c r="Y939" s="16">
        <f>SUM(Y920:Y938)</f>
        <v>0</v>
      </c>
    </row>
    <row r="940" spans="2:41">
      <c r="D940" t="s">
        <v>22</v>
      </c>
      <c r="E940" t="s">
        <v>21</v>
      </c>
      <c r="V940" s="17"/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V951" s="17"/>
    </row>
    <row r="952" spans="1:43">
      <c r="H952" s="191" t="s">
        <v>30</v>
      </c>
      <c r="I952" s="191"/>
      <c r="J952" s="191"/>
      <c r="V952" s="17"/>
      <c r="AA952" s="191" t="s">
        <v>31</v>
      </c>
      <c r="AB952" s="191"/>
      <c r="AC952" s="191"/>
    </row>
    <row r="953" spans="1:43">
      <c r="H953" s="191"/>
      <c r="I953" s="191"/>
      <c r="J953" s="191"/>
      <c r="V953" s="17"/>
      <c r="AA953" s="191"/>
      <c r="AB953" s="191"/>
      <c r="AC953" s="191"/>
    </row>
    <row r="954" spans="1:43">
      <c r="V954" s="17"/>
    </row>
    <row r="955" spans="1:43">
      <c r="V955" s="17"/>
    </row>
    <row r="956" spans="1:43" ht="23.25">
      <c r="B956" s="24" t="s">
        <v>73</v>
      </c>
      <c r="V956" s="17"/>
      <c r="X956" s="22" t="s">
        <v>71</v>
      </c>
    </row>
    <row r="957" spans="1:43" ht="23.25">
      <c r="B957" s="23" t="s">
        <v>32</v>
      </c>
      <c r="C957" s="20">
        <f>IF(X912="PAGADO",0,C917)</f>
        <v>550</v>
      </c>
      <c r="E957" s="192" t="s">
        <v>20</v>
      </c>
      <c r="F957" s="192"/>
      <c r="G957" s="192"/>
      <c r="H957" s="192"/>
      <c r="V957" s="17"/>
      <c r="X957" s="23" t="s">
        <v>32</v>
      </c>
      <c r="Y957" s="20">
        <f>IF(B1757="PAGADO",0,C962)</f>
        <v>550</v>
      </c>
      <c r="AA957" s="192" t="s">
        <v>20</v>
      </c>
      <c r="AB957" s="192"/>
      <c r="AC957" s="192"/>
      <c r="AD957" s="192"/>
    </row>
    <row r="958" spans="1:43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1:43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24</v>
      </c>
      <c r="C960" s="19">
        <f>IF(C957&gt;0,C957+C958,C958)</f>
        <v>550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550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C985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Y985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26</v>
      </c>
      <c r="C962" s="21">
        <f>C960-C961</f>
        <v>550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27</v>
      </c>
      <c r="Y962" s="21">
        <f>Y960-Y961</f>
        <v>550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6"/>
      <c r="C963" s="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93" t="str">
        <f>IF(Y962&lt;0,"NO PAGAR","COBRAR'")</f>
        <v>COBRAR'</v>
      </c>
      <c r="Y963" s="193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3.25">
      <c r="B964" s="193" t="str">
        <f>IF(C962&lt;0,"NO PAGAR","COBRAR'")</f>
        <v>COBRAR'</v>
      </c>
      <c r="C964" s="193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/>
      <c r="Y964" s="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86" t="s">
        <v>9</v>
      </c>
      <c r="C965" s="18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86" t="s">
        <v>9</v>
      </c>
      <c r="Y965" s="187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IF(Y917&lt;0,"SALDO ADELANTADO","SALDO A FAVOR '")</f>
        <v>SALDO A FAVOR '</v>
      </c>
      <c r="C966" s="10" t="b">
        <f>IF(Y917&lt;=0,Y917*-1)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9" t="str">
        <f>IF(C962&lt;0,"SALDO ADELANTADO","SALDO A FAVOR'")</f>
        <v>SALDO A FAVOR'</v>
      </c>
      <c r="Y966" s="10" t="b">
        <f>IF(C962&lt;=0,C962*-1)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R975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AN975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16</v>
      </c>
      <c r="C973" s="10"/>
      <c r="E973" s="188" t="s">
        <v>7</v>
      </c>
      <c r="F973" s="189"/>
      <c r="G973" s="190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188" t="s">
        <v>7</v>
      </c>
      <c r="AB973" s="189"/>
      <c r="AC973" s="190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1" t="s">
        <v>17</v>
      </c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188" t="s">
        <v>7</v>
      </c>
      <c r="O975" s="189"/>
      <c r="P975" s="189"/>
      <c r="Q975" s="190"/>
      <c r="R975" s="18">
        <f>SUM(R959:R974)</f>
        <v>0</v>
      </c>
      <c r="S975" s="3"/>
      <c r="V975" s="17"/>
      <c r="X975" s="12"/>
      <c r="Y975" s="10"/>
      <c r="AJ975" s="188" t="s">
        <v>7</v>
      </c>
      <c r="AK975" s="189"/>
      <c r="AL975" s="189"/>
      <c r="AM975" s="190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2"/>
      <c r="C983" s="10"/>
      <c r="V983" s="17"/>
      <c r="X983" s="12"/>
      <c r="Y983" s="10"/>
    </row>
    <row r="984" spans="2:27">
      <c r="B984" s="11"/>
      <c r="C984" s="10"/>
      <c r="V984" s="17"/>
      <c r="X984" s="11"/>
      <c r="Y984" s="10"/>
    </row>
    <row r="985" spans="2:27">
      <c r="B985" s="15" t="s">
        <v>18</v>
      </c>
      <c r="C985" s="16">
        <f>SUM(C966:C984)</f>
        <v>0</v>
      </c>
      <c r="D985" t="s">
        <v>22</v>
      </c>
      <c r="E985" t="s">
        <v>21</v>
      </c>
      <c r="V985" s="17"/>
      <c r="X985" s="15" t="s">
        <v>18</v>
      </c>
      <c r="Y985" s="16">
        <f>SUM(Y966:Y984)</f>
        <v>0</v>
      </c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  <c r="AC999" s="194" t="s">
        <v>29</v>
      </c>
      <c r="AD999" s="194"/>
      <c r="AE999" s="194"/>
    </row>
    <row r="1000" spans="2:41">
      <c r="H1000" s="191" t="s">
        <v>28</v>
      </c>
      <c r="I1000" s="191"/>
      <c r="J1000" s="191"/>
      <c r="V1000" s="17"/>
      <c r="AC1000" s="194"/>
      <c r="AD1000" s="194"/>
      <c r="AE1000" s="194"/>
    </row>
    <row r="1001" spans="2:41">
      <c r="H1001" s="191"/>
      <c r="I1001" s="191"/>
      <c r="J1001" s="191"/>
      <c r="V1001" s="17"/>
      <c r="AC1001" s="194"/>
      <c r="AD1001" s="194"/>
      <c r="AE1001" s="194"/>
    </row>
    <row r="1002" spans="2:41">
      <c r="V1002" s="17"/>
    </row>
    <row r="1003" spans="2:41">
      <c r="V1003" s="17"/>
    </row>
    <row r="1004" spans="2:41" ht="23.25">
      <c r="B1004" s="22" t="s">
        <v>72</v>
      </c>
      <c r="V1004" s="17"/>
      <c r="X1004" s="22" t="s">
        <v>74</v>
      </c>
    </row>
    <row r="1005" spans="2:41" ht="23.25">
      <c r="B1005" s="23" t="s">
        <v>32</v>
      </c>
      <c r="C1005" s="20">
        <f>IF(X957="PAGADO",0,Y962)</f>
        <v>550</v>
      </c>
      <c r="E1005" s="192" t="s">
        <v>20</v>
      </c>
      <c r="F1005" s="192"/>
      <c r="G1005" s="192"/>
      <c r="H1005" s="192"/>
      <c r="V1005" s="17"/>
      <c r="X1005" s="23" t="s">
        <v>32</v>
      </c>
      <c r="Y1005" s="20">
        <f>IF(B1005="PAGADO",0,C1010)</f>
        <v>550</v>
      </c>
      <c r="AA1005" s="192" t="s">
        <v>20</v>
      </c>
      <c r="AB1005" s="192"/>
      <c r="AC1005" s="192"/>
      <c r="AD1005" s="192"/>
    </row>
    <row r="1006" spans="2:41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2:41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24</v>
      </c>
      <c r="C1008" s="19">
        <f>IF(C1005&gt;0,C1005+C1006,C1006)</f>
        <v>550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550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C1032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Y1032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25</v>
      </c>
      <c r="C1010" s="21">
        <f>C1008-C1009</f>
        <v>550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8</v>
      </c>
      <c r="Y1010" s="21">
        <f>Y1008-Y1009</f>
        <v>550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6.25">
      <c r="B1011" s="195" t="str">
        <f>IF(C1010&lt;0,"NO PAGAR","COBRAR")</f>
        <v>COBRAR</v>
      </c>
      <c r="C1011" s="195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95" t="str">
        <f>IF(Y1010&lt;0,"NO PAGAR","COBRAR")</f>
        <v>COBRAR</v>
      </c>
      <c r="Y1011" s="195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86" t="s">
        <v>9</v>
      </c>
      <c r="C1012" s="18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86" t="s">
        <v>9</v>
      </c>
      <c r="Y1012" s="187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9" t="str">
        <f>IF(C1046&lt;0,"SALDO A FAVOR","SALDO ADELANTAD0'")</f>
        <v>SALDO ADELANTAD0'</v>
      </c>
      <c r="C1013" s="10" t="b">
        <f>IF(Y957&lt;=0,Y957*-1)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9" t="str">
        <f>IF(C1010&lt;0,"SALDO ADELANTADO","SALDO A FAVOR'")</f>
        <v>SALDO A FAVOR'</v>
      </c>
      <c r="Y1013" s="10" t="b">
        <f>IF(C1010&lt;=0,C1010*-1)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10</v>
      </c>
      <c r="C1014" s="10">
        <f>R1023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10</v>
      </c>
      <c r="Y1014" s="10">
        <f>AN1023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11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11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12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12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13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13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14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14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15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15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16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16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17</v>
      </c>
      <c r="C1021" s="10"/>
      <c r="E1021" s="188" t="s">
        <v>7</v>
      </c>
      <c r="F1021" s="189"/>
      <c r="G1021" s="190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17</v>
      </c>
      <c r="Y1021" s="10"/>
      <c r="AA1021" s="188" t="s">
        <v>7</v>
      </c>
      <c r="AB1021" s="189"/>
      <c r="AC1021" s="190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2"/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88" t="s">
        <v>7</v>
      </c>
      <c r="O1023" s="189"/>
      <c r="P1023" s="189"/>
      <c r="Q1023" s="190"/>
      <c r="R1023" s="18">
        <f>SUM(R1007:R1022)</f>
        <v>0</v>
      </c>
      <c r="S1023" s="3"/>
      <c r="V1023" s="17"/>
      <c r="X1023" s="12"/>
      <c r="Y1023" s="10"/>
      <c r="AJ1023" s="188" t="s">
        <v>7</v>
      </c>
      <c r="AK1023" s="189"/>
      <c r="AL1023" s="189"/>
      <c r="AM1023" s="190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1"/>
      <c r="C1031" s="10"/>
      <c r="V1031" s="17"/>
      <c r="X1031" s="11"/>
      <c r="Y1031" s="10"/>
    </row>
    <row r="1032" spans="2:27">
      <c r="B1032" s="15" t="s">
        <v>18</v>
      </c>
      <c r="C1032" s="16">
        <f>SUM(C1013:C1031)</f>
        <v>0</v>
      </c>
      <c r="V1032" s="17"/>
      <c r="X1032" s="15" t="s">
        <v>18</v>
      </c>
      <c r="Y1032" s="16">
        <f>SUM(Y1013:Y1031)</f>
        <v>0</v>
      </c>
    </row>
    <row r="1033" spans="2:27">
      <c r="D1033" t="s">
        <v>22</v>
      </c>
      <c r="E1033" t="s">
        <v>21</v>
      </c>
      <c r="V1033" s="17"/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V1044" s="17"/>
    </row>
    <row r="1045" spans="1:43">
      <c r="H1045" s="191" t="s">
        <v>30</v>
      </c>
      <c r="I1045" s="191"/>
      <c r="J1045" s="191"/>
      <c r="V1045" s="17"/>
      <c r="AA1045" s="191" t="s">
        <v>31</v>
      </c>
      <c r="AB1045" s="191"/>
      <c r="AC1045" s="191"/>
    </row>
    <row r="1046" spans="1:43">
      <c r="H1046" s="191"/>
      <c r="I1046" s="191"/>
      <c r="J1046" s="191"/>
      <c r="V1046" s="17"/>
      <c r="AA1046" s="191"/>
      <c r="AB1046" s="191"/>
      <c r="AC1046" s="191"/>
    </row>
    <row r="1047" spans="1:43">
      <c r="V1047" s="17"/>
    </row>
    <row r="1048" spans="1:43">
      <c r="V1048" s="17"/>
    </row>
    <row r="1049" spans="1:43" ht="23.25">
      <c r="B1049" s="24" t="s">
        <v>72</v>
      </c>
      <c r="V1049" s="17"/>
      <c r="X1049" s="22" t="s">
        <v>72</v>
      </c>
    </row>
    <row r="1050" spans="1:43" ht="23.25">
      <c r="B1050" s="23" t="s">
        <v>32</v>
      </c>
      <c r="C1050" s="20">
        <f>IF(X1005="PAGADO",0,C1010)</f>
        <v>550</v>
      </c>
      <c r="E1050" s="192" t="s">
        <v>20</v>
      </c>
      <c r="F1050" s="192"/>
      <c r="G1050" s="192"/>
      <c r="H1050" s="192"/>
      <c r="V1050" s="17"/>
      <c r="X1050" s="23" t="s">
        <v>32</v>
      </c>
      <c r="Y1050" s="20">
        <f>IF(B1850="PAGADO",0,C1055)</f>
        <v>550</v>
      </c>
      <c r="AA1050" s="192" t="s">
        <v>20</v>
      </c>
      <c r="AB1050" s="192"/>
      <c r="AC1050" s="192"/>
      <c r="AD1050" s="192"/>
    </row>
    <row r="1051" spans="1:43">
      <c r="B1051" s="1" t="s">
        <v>0</v>
      </c>
      <c r="C1051" s="19">
        <f>H1066</f>
        <v>0</v>
      </c>
      <c r="E1051" s="2" t="s">
        <v>1</v>
      </c>
      <c r="F1051" s="2" t="s">
        <v>2</v>
      </c>
      <c r="G1051" s="2" t="s">
        <v>3</v>
      </c>
      <c r="H1051" s="2" t="s">
        <v>4</v>
      </c>
      <c r="N1051" s="2" t="s">
        <v>1</v>
      </c>
      <c r="O1051" s="2" t="s">
        <v>5</v>
      </c>
      <c r="P1051" s="2" t="s">
        <v>4</v>
      </c>
      <c r="Q1051" s="2" t="s">
        <v>6</v>
      </c>
      <c r="R1051" s="2" t="s">
        <v>7</v>
      </c>
      <c r="S1051" s="3"/>
      <c r="V1051" s="17"/>
      <c r="X1051" s="1" t="s">
        <v>0</v>
      </c>
      <c r="Y1051" s="19">
        <f>AD1066</f>
        <v>0</v>
      </c>
      <c r="AA1051" s="2" t="s">
        <v>1</v>
      </c>
      <c r="AB1051" s="2" t="s">
        <v>2</v>
      </c>
      <c r="AC1051" s="2" t="s">
        <v>3</v>
      </c>
      <c r="AD1051" s="2" t="s">
        <v>4</v>
      </c>
      <c r="AJ1051" s="2" t="s">
        <v>1</v>
      </c>
      <c r="AK1051" s="2" t="s">
        <v>5</v>
      </c>
      <c r="AL1051" s="2" t="s">
        <v>4</v>
      </c>
      <c r="AM1051" s="2" t="s">
        <v>6</v>
      </c>
      <c r="AN1051" s="2" t="s">
        <v>7</v>
      </c>
      <c r="AO1051" s="3"/>
    </row>
    <row r="1052" spans="1:43">
      <c r="C1052" s="2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Y1052" s="2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24</v>
      </c>
      <c r="C1053" s="19">
        <f>IF(C1050&gt;0,C1050+C1051,C1051)</f>
        <v>550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24</v>
      </c>
      <c r="Y1053" s="19">
        <f>IF(Y1050&gt;0,Y1050+Y1051,Y1051)</f>
        <v>550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1" t="s">
        <v>9</v>
      </c>
      <c r="C1054" s="20">
        <f>C1078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" t="s">
        <v>9</v>
      </c>
      <c r="Y1054" s="20">
        <f>Y1078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6" t="s">
        <v>26</v>
      </c>
      <c r="C1055" s="21">
        <f>C1053-C1054</f>
        <v>550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6" t="s">
        <v>27</v>
      </c>
      <c r="Y1055" s="21">
        <f>Y1053-Y1054</f>
        <v>550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6"/>
      <c r="C1056" s="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93" t="str">
        <f>IF(Y1055&lt;0,"NO PAGAR","COBRAR'")</f>
        <v>COBRAR'</v>
      </c>
      <c r="Y1056" s="193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ht="23.25">
      <c r="B1057" s="193" t="str">
        <f>IF(C1055&lt;0,"NO PAGAR","COBRAR'")</f>
        <v>COBRAR'</v>
      </c>
      <c r="C1057" s="193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/>
      <c r="Y1057" s="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86" t="s">
        <v>9</v>
      </c>
      <c r="C1058" s="18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86" t="s">
        <v>9</v>
      </c>
      <c r="Y1058" s="187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9" t="str">
        <f>IF(Y1010&lt;0,"SALDO ADELANTADO","SALDO A FAVOR '")</f>
        <v>SALDO A FAVOR '</v>
      </c>
      <c r="C1059" s="10" t="b">
        <f>IF(Y1010&lt;=0,Y1010*-1)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9" t="str">
        <f>IF(C1055&lt;0,"SALDO ADELANTADO","SALDO A FAVOR'")</f>
        <v>SALDO A FAVOR'</v>
      </c>
      <c r="Y1059" s="10" t="b">
        <f>IF(C1055&lt;=0,C1055*-1)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10</v>
      </c>
      <c r="C1060" s="10">
        <f>R1068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10</v>
      </c>
      <c r="Y1060" s="10">
        <f>AN1068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11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11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12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12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13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13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14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14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15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15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16</v>
      </c>
      <c r="C1066" s="10"/>
      <c r="E1066" s="188" t="s">
        <v>7</v>
      </c>
      <c r="F1066" s="189"/>
      <c r="G1066" s="190"/>
      <c r="H1066" s="5">
        <f>SUM(H1052:H1065)</f>
        <v>0</v>
      </c>
      <c r="N1066" s="3"/>
      <c r="O1066" s="3"/>
      <c r="P1066" s="3"/>
      <c r="Q1066" s="3"/>
      <c r="R1066" s="18"/>
      <c r="S1066" s="3"/>
      <c r="V1066" s="17"/>
      <c r="X1066" s="11" t="s">
        <v>16</v>
      </c>
      <c r="Y1066" s="10"/>
      <c r="AA1066" s="188" t="s">
        <v>7</v>
      </c>
      <c r="AB1066" s="189"/>
      <c r="AC1066" s="190"/>
      <c r="AD1066" s="5">
        <f>SUM(AD1052:AD1065)</f>
        <v>0</v>
      </c>
      <c r="AJ1066" s="3"/>
      <c r="AK1066" s="3"/>
      <c r="AL1066" s="3"/>
      <c r="AM1066" s="3"/>
      <c r="AN1066" s="18"/>
      <c r="AO1066" s="3"/>
    </row>
    <row r="1067" spans="2:41">
      <c r="B1067" s="11" t="s">
        <v>17</v>
      </c>
      <c r="C1067" s="10"/>
      <c r="E1067" s="13"/>
      <c r="F1067" s="13"/>
      <c r="G1067" s="13"/>
      <c r="N1067" s="3"/>
      <c r="O1067" s="3"/>
      <c r="P1067" s="3"/>
      <c r="Q1067" s="3"/>
      <c r="R1067" s="18"/>
      <c r="S1067" s="3"/>
      <c r="V1067" s="17"/>
      <c r="X1067" s="11" t="s">
        <v>17</v>
      </c>
      <c r="Y1067" s="10"/>
      <c r="AA1067" s="13"/>
      <c r="AB1067" s="13"/>
      <c r="AC1067" s="13"/>
      <c r="AJ1067" s="3"/>
      <c r="AK1067" s="3"/>
      <c r="AL1067" s="3"/>
      <c r="AM1067" s="3"/>
      <c r="AN1067" s="18"/>
      <c r="AO1067" s="3"/>
    </row>
    <row r="1068" spans="2:41">
      <c r="B1068" s="12"/>
      <c r="C1068" s="10"/>
      <c r="N1068" s="188" t="s">
        <v>7</v>
      </c>
      <c r="O1068" s="189"/>
      <c r="P1068" s="189"/>
      <c r="Q1068" s="190"/>
      <c r="R1068" s="18">
        <f>SUM(R1052:R1067)</f>
        <v>0</v>
      </c>
      <c r="S1068" s="3"/>
      <c r="V1068" s="17"/>
      <c r="X1068" s="12"/>
      <c r="Y1068" s="10"/>
      <c r="AJ1068" s="188" t="s">
        <v>7</v>
      </c>
      <c r="AK1068" s="189"/>
      <c r="AL1068" s="189"/>
      <c r="AM1068" s="190"/>
      <c r="AN1068" s="18">
        <f>SUM(AN1052:AN1067)</f>
        <v>0</v>
      </c>
      <c r="AO1068" s="3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E1071" s="14"/>
      <c r="V1071" s="17"/>
      <c r="X1071" s="12"/>
      <c r="Y1071" s="10"/>
      <c r="AA1071" s="14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1"/>
      <c r="C1077" s="10"/>
      <c r="V1077" s="17"/>
      <c r="X1077" s="11"/>
      <c r="Y1077" s="10"/>
    </row>
    <row r="1078" spans="2:27">
      <c r="B1078" s="15" t="s">
        <v>18</v>
      </c>
      <c r="C1078" s="16">
        <f>SUM(C1059:C1077)</f>
        <v>0</v>
      </c>
      <c r="D1078" t="s">
        <v>22</v>
      </c>
      <c r="E1078" t="s">
        <v>21</v>
      </c>
      <c r="V1078" s="17"/>
      <c r="X1078" s="15" t="s">
        <v>18</v>
      </c>
      <c r="Y1078" s="16">
        <f>SUM(Y1059:Y1077)</f>
        <v>0</v>
      </c>
      <c r="Z1078" t="s">
        <v>22</v>
      </c>
      <c r="AA1078" t="s">
        <v>21</v>
      </c>
    </row>
    <row r="1079" spans="2:27">
      <c r="E1079" s="1" t="s">
        <v>19</v>
      </c>
      <c r="V1079" s="17"/>
      <c r="AA1079" s="1" t="s">
        <v>19</v>
      </c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7:C777"/>
    <mergeCell ref="B778:C778"/>
    <mergeCell ref="X778:Y778"/>
    <mergeCell ref="E741:G741"/>
    <mergeCell ref="AA741:AC741"/>
    <mergeCell ref="N743:Q743"/>
    <mergeCell ref="AJ743:AM743"/>
    <mergeCell ref="H765:J766"/>
    <mergeCell ref="AA765:AC766"/>
    <mergeCell ref="E786:G786"/>
    <mergeCell ref="AA786:AC786"/>
    <mergeCell ref="N788:Q788"/>
    <mergeCell ref="AJ788:AM788"/>
    <mergeCell ref="AC812:AE814"/>
    <mergeCell ref="H813:J814"/>
    <mergeCell ref="E770:H770"/>
    <mergeCell ref="AA770:AD770"/>
    <mergeCell ref="X776:Y776"/>
    <mergeCell ref="E834:G834"/>
    <mergeCell ref="AA834:AC834"/>
    <mergeCell ref="N836:Q836"/>
    <mergeCell ref="AJ836:AM836"/>
    <mergeCell ref="H858:J859"/>
    <mergeCell ref="AA858:AC859"/>
    <mergeCell ref="E818:H818"/>
    <mergeCell ref="AA818:AD818"/>
    <mergeCell ref="B824:C824"/>
    <mergeCell ref="X824:Y824"/>
    <mergeCell ref="B825:C825"/>
    <mergeCell ref="X825:Y825"/>
    <mergeCell ref="AJ881:AM881"/>
    <mergeCell ref="AC906:AE908"/>
    <mergeCell ref="H907:J908"/>
    <mergeCell ref="E863:H863"/>
    <mergeCell ref="AA863:AD863"/>
    <mergeCell ref="X869:Y869"/>
    <mergeCell ref="B870:C870"/>
    <mergeCell ref="B871:C871"/>
    <mergeCell ref="X871:Y871"/>
    <mergeCell ref="E912:H912"/>
    <mergeCell ref="AA912:AD912"/>
    <mergeCell ref="B918:C918"/>
    <mergeCell ref="X918:Y918"/>
    <mergeCell ref="B919:C919"/>
    <mergeCell ref="X919:Y919"/>
    <mergeCell ref="E879:G879"/>
    <mergeCell ref="AA879:AC879"/>
    <mergeCell ref="N881:Q881"/>
    <mergeCell ref="B964:C964"/>
    <mergeCell ref="B965:C965"/>
    <mergeCell ref="X965:Y965"/>
    <mergeCell ref="E928:G928"/>
    <mergeCell ref="AA928:AC928"/>
    <mergeCell ref="N930:Q930"/>
    <mergeCell ref="AJ930:AM930"/>
    <mergeCell ref="H952:J953"/>
    <mergeCell ref="AA952:AC953"/>
    <mergeCell ref="E973:G973"/>
    <mergeCell ref="AA973:AC973"/>
    <mergeCell ref="N975:Q975"/>
    <mergeCell ref="AJ975:AM975"/>
    <mergeCell ref="AC999:AE1001"/>
    <mergeCell ref="H1000:J1001"/>
    <mergeCell ref="E957:H957"/>
    <mergeCell ref="AA957:AD957"/>
    <mergeCell ref="X963:Y963"/>
    <mergeCell ref="E1021:G1021"/>
    <mergeCell ref="AA1021:AC1021"/>
    <mergeCell ref="N1023:Q1023"/>
    <mergeCell ref="AJ1023:AM1023"/>
    <mergeCell ref="H1045:J1046"/>
    <mergeCell ref="AA1045:AC1046"/>
    <mergeCell ref="E1005:H1005"/>
    <mergeCell ref="AA1005:AD1005"/>
    <mergeCell ref="B1011:C1011"/>
    <mergeCell ref="X1011:Y1011"/>
    <mergeCell ref="B1012:C1012"/>
    <mergeCell ref="X1012:Y1012"/>
    <mergeCell ref="E1066:G1066"/>
    <mergeCell ref="AA1066:AC1066"/>
    <mergeCell ref="N1068:Q1068"/>
    <mergeCell ref="AJ1068:AM1068"/>
    <mergeCell ref="E1050:H1050"/>
    <mergeCell ref="AA1050:AD1050"/>
    <mergeCell ref="X1056:Y1056"/>
    <mergeCell ref="B1057:C1057"/>
    <mergeCell ref="B1058:C1058"/>
    <mergeCell ref="X1058:Y105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R626" zoomScaleNormal="100" workbookViewId="0">
      <selection activeCell="B640" sqref="B64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20</v>
      </c>
      <c r="F8" s="192"/>
      <c r="G8" s="192"/>
      <c r="H8" s="192"/>
      <c r="V8" s="17"/>
      <c r="X8" s="23" t="s">
        <v>82</v>
      </c>
      <c r="Y8" s="20">
        <f>IF(B8="PAGADO",0,C13)</f>
        <v>0</v>
      </c>
      <c r="AA8" s="192" t="s">
        <v>62</v>
      </c>
      <c r="AB8" s="192"/>
      <c r="AC8" s="192"/>
      <c r="AD8" s="19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2" t="s">
        <v>206</v>
      </c>
      <c r="F53" s="192"/>
      <c r="G53" s="192"/>
      <c r="H53" s="192"/>
      <c r="V53" s="17"/>
      <c r="X53" s="23" t="s">
        <v>32</v>
      </c>
      <c r="Y53" s="20">
        <f>IF(B53="PAGADO",0,C58)</f>
        <v>0</v>
      </c>
      <c r="AA53" s="192" t="s">
        <v>20</v>
      </c>
      <c r="AB53" s="192"/>
      <c r="AC53" s="192"/>
      <c r="AD53" s="192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4" t="s">
        <v>29</v>
      </c>
      <c r="AD100" s="194"/>
      <c r="AE100" s="194"/>
    </row>
    <row r="101" spans="2:41">
      <c r="H101" s="191" t="s">
        <v>28</v>
      </c>
      <c r="I101" s="191"/>
      <c r="J101" s="191"/>
      <c r="V101" s="17"/>
      <c r="AC101" s="194"/>
      <c r="AD101" s="194"/>
      <c r="AE101" s="194"/>
    </row>
    <row r="102" spans="2:41">
      <c r="H102" s="191"/>
      <c r="I102" s="191"/>
      <c r="J102" s="191"/>
      <c r="V102" s="17"/>
      <c r="AC102" s="194"/>
      <c r="AD102" s="194"/>
      <c r="AE102" s="19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2"/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2" t="s">
        <v>343</v>
      </c>
      <c r="F151" s="192"/>
      <c r="G151" s="192"/>
      <c r="H151" s="192"/>
      <c r="V151" s="17"/>
      <c r="X151" s="23" t="s">
        <v>32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3" t="str">
        <f>IF(Y156&lt;0,"NO PAGAR","COBRAR'")</f>
        <v>COBRAR'</v>
      </c>
      <c r="Y157" s="19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3" t="str">
        <f>IF(C156&lt;0,"NO PAGAR","COBRAR'")</f>
        <v>COBRAR'</v>
      </c>
      <c r="C158" s="193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4" t="s">
        <v>29</v>
      </c>
      <c r="AD185" s="194"/>
      <c r="AE185" s="194"/>
    </row>
    <row r="186" spans="2:41">
      <c r="H186" s="191" t="s">
        <v>28</v>
      </c>
      <c r="I186" s="191"/>
      <c r="J186" s="191"/>
      <c r="V186" s="17"/>
      <c r="AC186" s="194"/>
      <c r="AD186" s="194"/>
      <c r="AE186" s="194"/>
    </row>
    <row r="187" spans="2:41">
      <c r="H187" s="191"/>
      <c r="I187" s="191"/>
      <c r="J187" s="191"/>
      <c r="V187" s="17"/>
      <c r="AC187" s="194"/>
      <c r="AD187" s="194"/>
      <c r="AE187" s="19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2" t="s">
        <v>309</v>
      </c>
      <c r="F191" s="192"/>
      <c r="G191" s="192"/>
      <c r="H191" s="192"/>
      <c r="V191" s="17"/>
      <c r="X191" s="23" t="s">
        <v>32</v>
      </c>
      <c r="Y191" s="20">
        <f>IF(B191="PAGADO",0,C196)</f>
        <v>0</v>
      </c>
      <c r="AA191" s="192" t="s">
        <v>20</v>
      </c>
      <c r="AB191" s="192"/>
      <c r="AC191" s="192"/>
      <c r="AD191" s="192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5" t="str">
        <f>IF(C196&lt;0,"NO PAGAR","COBRAR")</f>
        <v>COBRAR</v>
      </c>
      <c r="C197" s="195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5" t="str">
        <f>IF(Y196&lt;0,"NO PAGAR","COBRAR")</f>
        <v>COBRAR</v>
      </c>
      <c r="Y197" s="19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6" t="s">
        <v>9</v>
      </c>
      <c r="C198" s="18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6" t="s">
        <v>9</v>
      </c>
      <c r="Y198" s="18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8" t="s">
        <v>7</v>
      </c>
      <c r="F207" s="189"/>
      <c r="G207" s="190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8" t="s">
        <v>7</v>
      </c>
      <c r="AB207" s="189"/>
      <c r="AC207" s="19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8" t="s">
        <v>7</v>
      </c>
      <c r="O209" s="189"/>
      <c r="P209" s="189"/>
      <c r="Q209" s="190"/>
      <c r="R209" s="18">
        <f>SUM(R193:R208)</f>
        <v>0</v>
      </c>
      <c r="S209" s="3"/>
      <c r="V209" s="17"/>
      <c r="X209" s="12"/>
      <c r="Y209" s="10"/>
      <c r="AJ209" s="188" t="s">
        <v>7</v>
      </c>
      <c r="AK209" s="189"/>
      <c r="AL209" s="189"/>
      <c r="AM209" s="190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1" t="s">
        <v>30</v>
      </c>
      <c r="I231" s="191"/>
      <c r="J231" s="191"/>
      <c r="V231" s="17"/>
      <c r="AA231" s="191" t="s">
        <v>31</v>
      </c>
      <c r="AB231" s="191"/>
      <c r="AC231" s="191"/>
    </row>
    <row r="232" spans="1:43">
      <c r="H232" s="191"/>
      <c r="I232" s="191"/>
      <c r="J232" s="191"/>
      <c r="V232" s="17"/>
      <c r="AA232" s="191"/>
      <c r="AB232" s="191"/>
      <c r="AC232" s="191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2" t="s">
        <v>20</v>
      </c>
      <c r="F236" s="192"/>
      <c r="G236" s="192"/>
      <c r="H236" s="192"/>
      <c r="V236" s="17"/>
      <c r="X236" s="23" t="s">
        <v>82</v>
      </c>
      <c r="Y236" s="20">
        <f>IF(B1005="PAGADO",0,C241)</f>
        <v>0</v>
      </c>
      <c r="AA236" s="192" t="s">
        <v>253</v>
      </c>
      <c r="AB236" s="192"/>
      <c r="AC236" s="192"/>
      <c r="AD236" s="192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3" t="str">
        <f>IF(Y241&lt;0,"NO PAGAR","COBRAR'")</f>
        <v>COBRAR'</v>
      </c>
      <c r="Y242" s="193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3" t="str">
        <f>IF(C241&lt;0,"NO PAGAR","COBRAR'")</f>
        <v>COBRAR'</v>
      </c>
      <c r="C243" s="193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86" t="s">
        <v>9</v>
      </c>
      <c r="C244" s="18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6" t="s">
        <v>9</v>
      </c>
      <c r="Y244" s="187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8" t="s">
        <v>7</v>
      </c>
      <c r="F252" s="189"/>
      <c r="G252" s="19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8" t="s">
        <v>7</v>
      </c>
      <c r="AB252" s="189"/>
      <c r="AC252" s="190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8" t="s">
        <v>7</v>
      </c>
      <c r="O254" s="189"/>
      <c r="P254" s="189"/>
      <c r="Q254" s="190"/>
      <c r="R254" s="18">
        <f>SUM(R238:R253)</f>
        <v>0</v>
      </c>
      <c r="S254" s="3"/>
      <c r="V254" s="17"/>
      <c r="X254" s="12"/>
      <c r="Y254" s="10"/>
      <c r="AJ254" s="188" t="s">
        <v>7</v>
      </c>
      <c r="AK254" s="189"/>
      <c r="AL254" s="189"/>
      <c r="AM254" s="190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4" t="s">
        <v>29</v>
      </c>
      <c r="AD277" s="194"/>
      <c r="AE277" s="194"/>
    </row>
    <row r="278" spans="2:41">
      <c r="H278" s="191" t="s">
        <v>28</v>
      </c>
      <c r="I278" s="191"/>
      <c r="J278" s="191"/>
      <c r="V278" s="17"/>
      <c r="AC278" s="194"/>
      <c r="AD278" s="194"/>
      <c r="AE278" s="194"/>
    </row>
    <row r="279" spans="2:41">
      <c r="H279" s="191"/>
      <c r="I279" s="191"/>
      <c r="J279" s="191"/>
      <c r="V279" s="17"/>
      <c r="AC279" s="194"/>
      <c r="AD279" s="194"/>
      <c r="AE279" s="19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2" t="s">
        <v>20</v>
      </c>
      <c r="F283" s="192"/>
      <c r="G283" s="192"/>
      <c r="H283" s="192"/>
      <c r="V283" s="17"/>
      <c r="X283" s="23" t="s">
        <v>32</v>
      </c>
      <c r="Y283" s="20">
        <f>IF(B283="PAGADO",0,C288)</f>
        <v>0</v>
      </c>
      <c r="AA283" s="192" t="s">
        <v>20</v>
      </c>
      <c r="AB283" s="192"/>
      <c r="AC283" s="192"/>
      <c r="AD283" s="192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5" t="str">
        <f>IF(C288&lt;0,"NO PAGAR","COBRAR")</f>
        <v>COBRAR</v>
      </c>
      <c r="C289" s="19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5" t="str">
        <f>IF(Y288&lt;0,"NO PAGAR","COBRAR")</f>
        <v>COBRAR</v>
      </c>
      <c r="Y289" s="19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6" t="s">
        <v>9</v>
      </c>
      <c r="C290" s="18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6" t="s">
        <v>9</v>
      </c>
      <c r="Y290" s="18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8" t="s">
        <v>7</v>
      </c>
      <c r="F299" s="189"/>
      <c r="G299" s="19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8" t="s">
        <v>7</v>
      </c>
      <c r="AB299" s="189"/>
      <c r="AC299" s="19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8" t="s">
        <v>7</v>
      </c>
      <c r="O301" s="189"/>
      <c r="P301" s="189"/>
      <c r="Q301" s="190"/>
      <c r="R301" s="18">
        <f>SUM(R285:R300)</f>
        <v>0</v>
      </c>
      <c r="S301" s="3"/>
      <c r="V301" s="17"/>
      <c r="X301" s="12"/>
      <c r="Y301" s="10"/>
      <c r="AJ301" s="188" t="s">
        <v>7</v>
      </c>
      <c r="AK301" s="189"/>
      <c r="AL301" s="189"/>
      <c r="AM301" s="190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1" t="s">
        <v>30</v>
      </c>
      <c r="I323" s="191"/>
      <c r="J323" s="191"/>
      <c r="V323" s="17"/>
      <c r="AA323" s="191" t="s">
        <v>31</v>
      </c>
      <c r="AB323" s="191"/>
      <c r="AC323" s="191"/>
    </row>
    <row r="324" spans="1:43">
      <c r="H324" s="191"/>
      <c r="I324" s="191"/>
      <c r="J324" s="191"/>
      <c r="V324" s="17"/>
      <c r="AA324" s="191"/>
      <c r="AB324" s="191"/>
      <c r="AC324" s="191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2" t="s">
        <v>20</v>
      </c>
      <c r="F328" s="192"/>
      <c r="G328" s="192"/>
      <c r="H328" s="192"/>
      <c r="V328" s="17"/>
      <c r="X328" s="23" t="s">
        <v>82</v>
      </c>
      <c r="Y328" s="20">
        <f>IF(B1097="PAGADO",0,C333)</f>
        <v>0</v>
      </c>
      <c r="AA328" s="192" t="s">
        <v>699</v>
      </c>
      <c r="AB328" s="192"/>
      <c r="AC328" s="192"/>
      <c r="AD328" s="192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3" t="str">
        <f>IF(Y333&lt;0,"NO PAGAR","COBRAR'")</f>
        <v>COBRAR'</v>
      </c>
      <c r="Y334" s="193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3" t="str">
        <f>IF(C333&lt;0,"NO PAGAR","COBRAR'")</f>
        <v>COBRAR'</v>
      </c>
      <c r="C335" s="193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86" t="s">
        <v>9</v>
      </c>
      <c r="C336" s="18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6" t="s">
        <v>9</v>
      </c>
      <c r="Y336" s="187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88" t="s">
        <v>7</v>
      </c>
      <c r="F344" s="189"/>
      <c r="G344" s="19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8" t="s">
        <v>7</v>
      </c>
      <c r="AB344" s="189"/>
      <c r="AC344" s="190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8" t="s">
        <v>7</v>
      </c>
      <c r="O346" s="189"/>
      <c r="P346" s="189"/>
      <c r="Q346" s="190"/>
      <c r="R346" s="18">
        <f>SUM(R330:R345)</f>
        <v>0</v>
      </c>
      <c r="S346" s="3"/>
      <c r="V346" s="17"/>
      <c r="X346" s="12"/>
      <c r="Y346" s="10"/>
      <c r="AJ346" s="188" t="s">
        <v>7</v>
      </c>
      <c r="AK346" s="189"/>
      <c r="AL346" s="189"/>
      <c r="AM346" s="190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4" t="s">
        <v>29</v>
      </c>
      <c r="AD363" s="194"/>
      <c r="AE363" s="194"/>
    </row>
    <row r="364" spans="2:31">
      <c r="H364" s="191" t="s">
        <v>28</v>
      </c>
      <c r="I364" s="191"/>
      <c r="J364" s="191"/>
      <c r="V364" s="17"/>
      <c r="AC364" s="194"/>
      <c r="AD364" s="194"/>
      <c r="AE364" s="194"/>
    </row>
    <row r="365" spans="2:31">
      <c r="H365" s="191"/>
      <c r="I365" s="191"/>
      <c r="J365" s="191"/>
      <c r="V365" s="17"/>
      <c r="AC365" s="194"/>
      <c r="AD365" s="194"/>
      <c r="AE365" s="194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2" t="s">
        <v>20</v>
      </c>
      <c r="F369" s="192"/>
      <c r="G369" s="192"/>
      <c r="H369" s="192"/>
      <c r="V369" s="17"/>
      <c r="X369" s="23" t="s">
        <v>32</v>
      </c>
      <c r="Y369" s="20">
        <f>IF(B369="PAGADO",0,C374)</f>
        <v>0</v>
      </c>
      <c r="AA369" s="192" t="s">
        <v>20</v>
      </c>
      <c r="AB369" s="192"/>
      <c r="AC369" s="192"/>
      <c r="AD369" s="192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5" t="str">
        <f>IF(C374&lt;0,"NO PAGAR","COBRAR")</f>
        <v>COBRAR</v>
      </c>
      <c r="C375" s="195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5" t="str">
        <f>IF(Y374&lt;0,"NO PAGAR","COBRAR")</f>
        <v>COBRAR</v>
      </c>
      <c r="Y375" s="195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86" t="s">
        <v>9</v>
      </c>
      <c r="C376" s="18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6" t="s">
        <v>9</v>
      </c>
      <c r="Y376" s="18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88" t="s">
        <v>7</v>
      </c>
      <c r="F385" s="189"/>
      <c r="G385" s="190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8" t="s">
        <v>7</v>
      </c>
      <c r="AB385" s="189"/>
      <c r="AC385" s="190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88" t="s">
        <v>7</v>
      </c>
      <c r="O387" s="189"/>
      <c r="P387" s="189"/>
      <c r="Q387" s="190"/>
      <c r="R387" s="18">
        <f>SUM(R371:R386)</f>
        <v>0</v>
      </c>
      <c r="S387" s="3"/>
      <c r="V387" s="17"/>
      <c r="X387" s="12"/>
      <c r="Y387" s="10"/>
      <c r="AJ387" s="188" t="s">
        <v>7</v>
      </c>
      <c r="AK387" s="189"/>
      <c r="AL387" s="189"/>
      <c r="AM387" s="190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1" t="s">
        <v>30</v>
      </c>
      <c r="I409" s="191"/>
      <c r="J409" s="191"/>
      <c r="V409" s="17"/>
      <c r="AA409" s="191" t="s">
        <v>31</v>
      </c>
      <c r="AB409" s="191"/>
      <c r="AC409" s="191"/>
    </row>
    <row r="410" spans="1:43">
      <c r="H410" s="191"/>
      <c r="I410" s="191"/>
      <c r="J410" s="191"/>
      <c r="V410" s="17"/>
      <c r="AA410" s="191"/>
      <c r="AB410" s="191"/>
      <c r="AC410" s="191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2" t="s">
        <v>309</v>
      </c>
      <c r="F414" s="192"/>
      <c r="G414" s="192"/>
      <c r="H414" s="192"/>
      <c r="V414" s="17"/>
      <c r="X414" s="23" t="s">
        <v>32</v>
      </c>
      <c r="Y414" s="20">
        <f>IF(B414="PAGADO",0,C419)</f>
        <v>0</v>
      </c>
      <c r="AA414" s="192" t="s">
        <v>20</v>
      </c>
      <c r="AB414" s="192"/>
      <c r="AC414" s="192"/>
      <c r="AD414" s="192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3" t="str">
        <f>IF(Y419&lt;0,"NO PAGAR","COBRAR'")</f>
        <v>COBRAR'</v>
      </c>
      <c r="Y420" s="193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3" t="str">
        <f>IF(C419&lt;0,"NO PAGAR","COBRAR'")</f>
        <v>COBRAR'</v>
      </c>
      <c r="C421" s="193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86" t="s">
        <v>9</v>
      </c>
      <c r="C422" s="187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6" t="s">
        <v>9</v>
      </c>
      <c r="Y422" s="187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88" t="s">
        <v>7</v>
      </c>
      <c r="F430" s="189"/>
      <c r="G430" s="190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8" t="s">
        <v>7</v>
      </c>
      <c r="AB430" s="189"/>
      <c r="AC430" s="190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88" t="s">
        <v>7</v>
      </c>
      <c r="O432" s="189"/>
      <c r="P432" s="189"/>
      <c r="Q432" s="190"/>
      <c r="R432" s="18">
        <f>SUM(R416:R431)</f>
        <v>0</v>
      </c>
      <c r="S432" s="3"/>
      <c r="V432" s="17"/>
      <c r="X432" s="12"/>
      <c r="Y432" s="10"/>
      <c r="AJ432" s="188" t="s">
        <v>7</v>
      </c>
      <c r="AK432" s="189"/>
      <c r="AL432" s="189"/>
      <c r="AM432" s="190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4" t="s">
        <v>29</v>
      </c>
      <c r="AD453" s="194"/>
      <c r="AE453" s="194"/>
    </row>
    <row r="454" spans="2:41">
      <c r="H454" s="191" t="s">
        <v>28</v>
      </c>
      <c r="I454" s="191"/>
      <c r="J454" s="191"/>
      <c r="V454" s="17"/>
      <c r="AC454" s="194"/>
      <c r="AD454" s="194"/>
      <c r="AE454" s="194"/>
    </row>
    <row r="455" spans="2:41">
      <c r="H455" s="191"/>
      <c r="I455" s="191"/>
      <c r="J455" s="191"/>
      <c r="V455" s="17"/>
      <c r="AC455" s="194"/>
      <c r="AD455" s="194"/>
      <c r="AE455" s="194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2" t="s">
        <v>20</v>
      </c>
      <c r="F459" s="192"/>
      <c r="G459" s="192"/>
      <c r="H459" s="192"/>
      <c r="V459" s="17"/>
      <c r="X459" s="23" t="s">
        <v>32</v>
      </c>
      <c r="Y459" s="20">
        <f>IF(B459="PAGADO",0,C464)</f>
        <v>0</v>
      </c>
      <c r="AA459" s="192" t="s">
        <v>20</v>
      </c>
      <c r="AB459" s="192"/>
      <c r="AC459" s="192"/>
      <c r="AD459" s="192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5" t="str">
        <f>IF(C464&lt;0,"NO PAGAR","COBRAR")</f>
        <v>COBRAR</v>
      </c>
      <c r="C465" s="195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5" t="str">
        <f>IF(Y464&lt;0,"NO PAGAR","COBRAR")</f>
        <v>COBRAR</v>
      </c>
      <c r="Y465" s="195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86" t="s">
        <v>9</v>
      </c>
      <c r="C466" s="18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6" t="s">
        <v>9</v>
      </c>
      <c r="Y466" s="18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88" t="s">
        <v>7</v>
      </c>
      <c r="F475" s="189"/>
      <c r="G475" s="190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8" t="s">
        <v>7</v>
      </c>
      <c r="AB475" s="189"/>
      <c r="AC475" s="190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88" t="s">
        <v>7</v>
      </c>
      <c r="O477" s="189"/>
      <c r="P477" s="189"/>
      <c r="Q477" s="190"/>
      <c r="R477" s="18">
        <f>SUM(R461:R476)</f>
        <v>0</v>
      </c>
      <c r="S477" s="3"/>
      <c r="V477" s="17"/>
      <c r="X477" s="12"/>
      <c r="Y477" s="10"/>
      <c r="AJ477" s="188" t="s">
        <v>7</v>
      </c>
      <c r="AK477" s="189"/>
      <c r="AL477" s="189"/>
      <c r="AM477" s="190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1" t="s">
        <v>30</v>
      </c>
      <c r="I499" s="191"/>
      <c r="J499" s="191"/>
      <c r="V499" s="17"/>
      <c r="AA499" s="191" t="s">
        <v>31</v>
      </c>
      <c r="AB499" s="191"/>
      <c r="AC499" s="191"/>
    </row>
    <row r="500" spans="1:43">
      <c r="H500" s="191"/>
      <c r="I500" s="191"/>
      <c r="J500" s="191"/>
      <c r="V500" s="17"/>
      <c r="AA500" s="191"/>
      <c r="AB500" s="191"/>
      <c r="AC500" s="191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2" t="s">
        <v>253</v>
      </c>
      <c r="F504" s="192"/>
      <c r="G504" s="192"/>
      <c r="H504" s="192"/>
      <c r="V504" s="17"/>
      <c r="X504" s="23" t="s">
        <v>32</v>
      </c>
      <c r="Y504" s="20">
        <f>IF(B504="PAGADO",0,C509)</f>
        <v>0</v>
      </c>
      <c r="AA504" s="192" t="s">
        <v>1005</v>
      </c>
      <c r="AB504" s="192"/>
      <c r="AC504" s="192"/>
      <c r="AD504" s="192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3" t="str">
        <f>IF(Y509&lt;0,"NO PAGAR","COBRAR'")</f>
        <v>COBRAR'</v>
      </c>
      <c r="Y510" s="193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3" t="str">
        <f>IF(C509&lt;0,"NO PAGAR","COBRAR'")</f>
        <v>COBRAR'</v>
      </c>
      <c r="C511" s="193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86" t="s">
        <v>9</v>
      </c>
      <c r="C512" s="18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6" t="s">
        <v>9</v>
      </c>
      <c r="Y512" s="187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88" t="s">
        <v>7</v>
      </c>
      <c r="F520" s="189"/>
      <c r="G520" s="190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8" t="s">
        <v>7</v>
      </c>
      <c r="AB520" s="189"/>
      <c r="AC520" s="190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88" t="s">
        <v>7</v>
      </c>
      <c r="O522" s="189"/>
      <c r="P522" s="189"/>
      <c r="Q522" s="190"/>
      <c r="R522" s="18">
        <f>SUM(R506:R521)</f>
        <v>0</v>
      </c>
      <c r="S522" s="3"/>
      <c r="V522" s="17"/>
      <c r="X522" s="12"/>
      <c r="Y522" s="10"/>
      <c r="AJ522" s="188" t="s">
        <v>7</v>
      </c>
      <c r="AK522" s="189"/>
      <c r="AL522" s="189"/>
      <c r="AM522" s="190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4" t="s">
        <v>29</v>
      </c>
      <c r="AD546" s="194"/>
      <c r="AE546" s="194"/>
    </row>
    <row r="547" spans="2:41">
      <c r="H547" s="191" t="s">
        <v>28</v>
      </c>
      <c r="I547" s="191"/>
      <c r="J547" s="191"/>
      <c r="V547" s="17"/>
      <c r="AC547" s="194"/>
      <c r="AD547" s="194"/>
      <c r="AE547" s="194"/>
    </row>
    <row r="548" spans="2:41">
      <c r="H548" s="191"/>
      <c r="I548" s="191"/>
      <c r="J548" s="191"/>
      <c r="V548" s="17"/>
      <c r="AC548" s="194"/>
      <c r="AD548" s="194"/>
      <c r="AE548" s="19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2" t="s">
        <v>253</v>
      </c>
      <c r="F552" s="192"/>
      <c r="G552" s="192"/>
      <c r="H552" s="192"/>
      <c r="V552" s="17"/>
      <c r="X552" s="23" t="s">
        <v>32</v>
      </c>
      <c r="Y552" s="20">
        <f>IF(B552="PAGADO",0,C557)</f>
        <v>0</v>
      </c>
      <c r="AA552" s="192" t="s">
        <v>20</v>
      </c>
      <c r="AB552" s="192"/>
      <c r="AC552" s="192"/>
      <c r="AD552" s="192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5" t="str">
        <f>IF(C557&lt;0,"NO PAGAR","COBRAR")</f>
        <v>COBRAR</v>
      </c>
      <c r="C558" s="195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5" t="str">
        <f>IF(Y557&lt;0,"NO PAGAR","COBRAR")</f>
        <v>COBRAR</v>
      </c>
      <c r="Y558" s="19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6" t="s">
        <v>9</v>
      </c>
      <c r="C559" s="187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6" t="s">
        <v>9</v>
      </c>
      <c r="Y559" s="18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8" t="s">
        <v>7</v>
      </c>
      <c r="AB568" s="189"/>
      <c r="AC568" s="19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8" t="s">
        <v>7</v>
      </c>
      <c r="O570" s="189"/>
      <c r="P570" s="189"/>
      <c r="Q570" s="190"/>
      <c r="R570" s="18">
        <f>SUM(R554:R569)</f>
        <v>0</v>
      </c>
      <c r="S570" s="3"/>
      <c r="V570" s="17"/>
      <c r="X570" s="12"/>
      <c r="Y570" s="10"/>
      <c r="AJ570" s="188" t="s">
        <v>7</v>
      </c>
      <c r="AK570" s="189"/>
      <c r="AL570" s="189"/>
      <c r="AM570" s="190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1079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88" t="s">
        <v>7</v>
      </c>
      <c r="G573" s="190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1" t="s">
        <v>30</v>
      </c>
      <c r="I586" s="191"/>
      <c r="J586" s="191"/>
      <c r="V586" s="17"/>
      <c r="AA586" s="191" t="s">
        <v>31</v>
      </c>
      <c r="AB586" s="191"/>
      <c r="AC586" s="191"/>
    </row>
    <row r="587" spans="1:43">
      <c r="H587" s="191"/>
      <c r="I587" s="191"/>
      <c r="J587" s="191"/>
      <c r="V587" s="17"/>
      <c r="AA587" s="191"/>
      <c r="AB587" s="191"/>
      <c r="AC587" s="191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2" t="s">
        <v>20</v>
      </c>
      <c r="F591" s="192"/>
      <c r="G591" s="192"/>
      <c r="H591" s="192"/>
      <c r="V591" s="17"/>
      <c r="X591" s="23" t="s">
        <v>32</v>
      </c>
      <c r="Y591" s="20">
        <f>IF(B1386="PAGADO",0,C596)</f>
        <v>0</v>
      </c>
      <c r="AA591" s="192" t="s">
        <v>20</v>
      </c>
      <c r="AB591" s="192"/>
      <c r="AC591" s="192"/>
      <c r="AD591" s="192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3" t="str">
        <f>IF(Y596&lt;0,"NO PAGAR","COBRAR'")</f>
        <v>COBRAR'</v>
      </c>
      <c r="Y597" s="193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3" t="str">
        <f>IF(C596&lt;0,"NO PAGAR","COBRAR'")</f>
        <v>COBRAR'</v>
      </c>
      <c r="C598" s="193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86" t="s">
        <v>9</v>
      </c>
      <c r="C599" s="18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6" t="s">
        <v>9</v>
      </c>
      <c r="Y599" s="187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88" t="s">
        <v>7</v>
      </c>
      <c r="F607" s="189"/>
      <c r="G607" s="190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8" t="s">
        <v>7</v>
      </c>
      <c r="AB607" s="189"/>
      <c r="AC607" s="190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88" t="s">
        <v>7</v>
      </c>
      <c r="O609" s="189"/>
      <c r="P609" s="189"/>
      <c r="Q609" s="190"/>
      <c r="R609" s="18">
        <f>SUM(R593:R608)</f>
        <v>0</v>
      </c>
      <c r="S609" s="3"/>
      <c r="V609" s="17"/>
      <c r="X609" s="12"/>
      <c r="Y609" s="10"/>
      <c r="AJ609" s="188" t="s">
        <v>7</v>
      </c>
      <c r="AK609" s="189"/>
      <c r="AL609" s="189"/>
      <c r="AM609" s="190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4" t="s">
        <v>29</v>
      </c>
      <c r="AD633" s="194"/>
      <c r="AE633" s="194"/>
    </row>
    <row r="634" spans="2:41">
      <c r="H634" s="191" t="s">
        <v>28</v>
      </c>
      <c r="I634" s="191"/>
      <c r="J634" s="191"/>
      <c r="V634" s="17"/>
      <c r="AC634" s="194"/>
      <c r="AD634" s="194"/>
      <c r="AE634" s="194"/>
    </row>
    <row r="635" spans="2:41">
      <c r="H635" s="191"/>
      <c r="I635" s="191"/>
      <c r="J635" s="191"/>
      <c r="V635" s="17"/>
      <c r="AC635" s="194"/>
      <c r="AD635" s="194"/>
      <c r="AE635" s="194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2" t="s">
        <v>309</v>
      </c>
      <c r="F639" s="192"/>
      <c r="G639" s="192"/>
      <c r="H639" s="192"/>
      <c r="V639" s="17"/>
      <c r="X639" s="23" t="s">
        <v>32</v>
      </c>
      <c r="Y639" s="20">
        <f>IF(B639="PAGADO",0,C644)</f>
        <v>0</v>
      </c>
      <c r="AA639" s="192" t="s">
        <v>20</v>
      </c>
      <c r="AB639" s="192"/>
      <c r="AC639" s="192"/>
      <c r="AD639" s="192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1104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5" t="str">
        <f>IF(C644&lt;0,"NO PAGAR","COBRAR")</f>
        <v>COBRAR</v>
      </c>
      <c r="C645" s="195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5" t="str">
        <f>IF(Y644&lt;0,"NO PAGAR","COBRAR")</f>
        <v>COBRAR</v>
      </c>
      <c r="Y645" s="195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86" t="s">
        <v>9</v>
      </c>
      <c r="C646" s="187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6" t="s">
        <v>9</v>
      </c>
      <c r="Y646" s="187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1297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88" t="s">
        <v>7</v>
      </c>
      <c r="F655" s="189"/>
      <c r="G655" s="190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8" t="s">
        <v>7</v>
      </c>
      <c r="AB655" s="189"/>
      <c r="AC655" s="190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88" t="s">
        <v>7</v>
      </c>
      <c r="O657" s="189"/>
      <c r="P657" s="189"/>
      <c r="Q657" s="190"/>
      <c r="R657" s="18">
        <f>SUM(R641:R656)</f>
        <v>0</v>
      </c>
      <c r="S657" s="3"/>
      <c r="V657" s="17"/>
      <c r="X657" s="12"/>
      <c r="Y657" s="10"/>
      <c r="AJ657" s="188" t="s">
        <v>7</v>
      </c>
      <c r="AK657" s="189"/>
      <c r="AL657" s="189"/>
      <c r="AM657" s="190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1" t="s">
        <v>30</v>
      </c>
      <c r="I674" s="191"/>
      <c r="J674" s="191"/>
      <c r="V674" s="17"/>
      <c r="AA674" s="191" t="s">
        <v>31</v>
      </c>
      <c r="AB674" s="191"/>
      <c r="AC674" s="191"/>
    </row>
    <row r="675" spans="2:41">
      <c r="H675" s="191"/>
      <c r="I675" s="191"/>
      <c r="J675" s="191"/>
      <c r="V675" s="17"/>
      <c r="AA675" s="191"/>
      <c r="AB675" s="191"/>
      <c r="AC675" s="191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IF(X639="PAGADO",0,C644)</f>
        <v>220</v>
      </c>
      <c r="E679" s="192" t="s">
        <v>20</v>
      </c>
      <c r="F679" s="192"/>
      <c r="G679" s="192"/>
      <c r="H679" s="192"/>
      <c r="V679" s="17"/>
      <c r="X679" s="23" t="s">
        <v>32</v>
      </c>
      <c r="Y679" s="20">
        <f>IF(B1479="PAGADO",0,C684)</f>
        <v>220</v>
      </c>
      <c r="AA679" s="192" t="s">
        <v>20</v>
      </c>
      <c r="AB679" s="192"/>
      <c r="AC679" s="192"/>
      <c r="AD679" s="192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220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220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220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220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3" t="str">
        <f>IF(Y684&lt;0,"NO PAGAR","COBRAR'")</f>
        <v>COBRAR'</v>
      </c>
      <c r="Y685" s="193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3" t="str">
        <f>IF(C684&lt;0,"NO PAGAR","COBRAR'")</f>
        <v>COBRAR'</v>
      </c>
      <c r="C686" s="193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86" t="s">
        <v>9</v>
      </c>
      <c r="C687" s="18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86" t="s">
        <v>9</v>
      </c>
      <c r="Y687" s="187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 t="b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88" t="s">
        <v>7</v>
      </c>
      <c r="F695" s="189"/>
      <c r="G695" s="190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88" t="s">
        <v>7</v>
      </c>
      <c r="AB695" s="189"/>
      <c r="AC695" s="190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88" t="s">
        <v>7</v>
      </c>
      <c r="O697" s="189"/>
      <c r="P697" s="189"/>
      <c r="Q697" s="190"/>
      <c r="R697" s="18">
        <f>SUM(R681:R696)</f>
        <v>0</v>
      </c>
      <c r="S697" s="3"/>
      <c r="V697" s="17"/>
      <c r="X697" s="12"/>
      <c r="Y697" s="10"/>
      <c r="AJ697" s="188" t="s">
        <v>7</v>
      </c>
      <c r="AK697" s="189"/>
      <c r="AL697" s="189"/>
      <c r="AM697" s="190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4" t="s">
        <v>29</v>
      </c>
      <c r="AD721" s="194"/>
      <c r="AE721" s="194"/>
    </row>
    <row r="722" spans="2:41">
      <c r="H722" s="191" t="s">
        <v>28</v>
      </c>
      <c r="I722" s="191"/>
      <c r="J722" s="191"/>
      <c r="V722" s="17"/>
      <c r="AC722" s="194"/>
      <c r="AD722" s="194"/>
      <c r="AE722" s="194"/>
    </row>
    <row r="723" spans="2:41">
      <c r="H723" s="191"/>
      <c r="I723" s="191"/>
      <c r="J723" s="191"/>
      <c r="V723" s="17"/>
      <c r="AC723" s="194"/>
      <c r="AD723" s="194"/>
      <c r="AE723" s="194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220</v>
      </c>
      <c r="E727" s="192" t="s">
        <v>20</v>
      </c>
      <c r="F727" s="192"/>
      <c r="G727" s="192"/>
      <c r="H727" s="192"/>
      <c r="V727" s="17"/>
      <c r="X727" s="23" t="s">
        <v>32</v>
      </c>
      <c r="Y727" s="20">
        <f>IF(B727="PAGADO",0,C732)</f>
        <v>220</v>
      </c>
      <c r="AA727" s="192" t="s">
        <v>20</v>
      </c>
      <c r="AB727" s="192"/>
      <c r="AC727" s="192"/>
      <c r="AD727" s="192"/>
    </row>
    <row r="728" spans="2:41">
      <c r="B728" s="1" t="s">
        <v>0</v>
      </c>
      <c r="C728" s="19">
        <f>H743</f>
        <v>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220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220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220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220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5" t="str">
        <f>IF(C732&lt;0,"NO PAGAR","COBRAR")</f>
        <v>COBRAR</v>
      </c>
      <c r="C733" s="195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5" t="str">
        <f>IF(Y732&lt;0,"NO PAGAR","COBRAR")</f>
        <v>COBRAR</v>
      </c>
      <c r="Y733" s="195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86" t="s">
        <v>9</v>
      </c>
      <c r="C734" s="187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86" t="s">
        <v>9</v>
      </c>
      <c r="Y734" s="18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 t="b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88" t="s">
        <v>7</v>
      </c>
      <c r="F743" s="189"/>
      <c r="G743" s="190"/>
      <c r="H743" s="5">
        <f>SUM(H729:H742)</f>
        <v>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88" t="s">
        <v>7</v>
      </c>
      <c r="AB743" s="189"/>
      <c r="AC743" s="190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88" t="s">
        <v>7</v>
      </c>
      <c r="O745" s="189"/>
      <c r="P745" s="189"/>
      <c r="Q745" s="190"/>
      <c r="R745" s="18">
        <f>SUM(R729:R744)</f>
        <v>0</v>
      </c>
      <c r="S745" s="3"/>
      <c r="V745" s="17"/>
      <c r="X745" s="12"/>
      <c r="Y745" s="10"/>
      <c r="AJ745" s="188" t="s">
        <v>7</v>
      </c>
      <c r="AK745" s="189"/>
      <c r="AL745" s="189"/>
      <c r="AM745" s="190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1" t="s">
        <v>30</v>
      </c>
      <c r="I767" s="191"/>
      <c r="J767" s="191"/>
      <c r="V767" s="17"/>
      <c r="AA767" s="191" t="s">
        <v>31</v>
      </c>
      <c r="AB767" s="191"/>
      <c r="AC767" s="191"/>
    </row>
    <row r="768" spans="1:43">
      <c r="H768" s="191"/>
      <c r="I768" s="191"/>
      <c r="J768" s="191"/>
      <c r="V768" s="17"/>
      <c r="AA768" s="191"/>
      <c r="AB768" s="191"/>
      <c r="AC768" s="191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220</v>
      </c>
      <c r="E772" s="192" t="s">
        <v>20</v>
      </c>
      <c r="F772" s="192"/>
      <c r="G772" s="192"/>
      <c r="H772" s="192"/>
      <c r="V772" s="17"/>
      <c r="X772" s="23" t="s">
        <v>32</v>
      </c>
      <c r="Y772" s="20">
        <f>IF(B1572="PAGADO",0,C777)</f>
        <v>220</v>
      </c>
      <c r="AA772" s="192" t="s">
        <v>20</v>
      </c>
      <c r="AB772" s="192"/>
      <c r="AC772" s="192"/>
      <c r="AD772" s="192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220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220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220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220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3" t="str">
        <f>IF(Y777&lt;0,"NO PAGAR","COBRAR'")</f>
        <v>COBRAR'</v>
      </c>
      <c r="Y778" s="193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3" t="str">
        <f>IF(C777&lt;0,"NO PAGAR","COBRAR'")</f>
        <v>COBRAR'</v>
      </c>
      <c r="C779" s="193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86" t="s">
        <v>9</v>
      </c>
      <c r="C780" s="18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86" t="s">
        <v>9</v>
      </c>
      <c r="Y780" s="187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88" t="s">
        <v>7</v>
      </c>
      <c r="F788" s="189"/>
      <c r="G788" s="190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88" t="s">
        <v>7</v>
      </c>
      <c r="AB788" s="189"/>
      <c r="AC788" s="190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88" t="s">
        <v>7</v>
      </c>
      <c r="O790" s="189"/>
      <c r="P790" s="189"/>
      <c r="Q790" s="190"/>
      <c r="R790" s="18">
        <f>SUM(R774:R789)</f>
        <v>0</v>
      </c>
      <c r="S790" s="3"/>
      <c r="V790" s="17"/>
      <c r="X790" s="12"/>
      <c r="Y790" s="10"/>
      <c r="AJ790" s="188" t="s">
        <v>7</v>
      </c>
      <c r="AK790" s="189"/>
      <c r="AL790" s="189"/>
      <c r="AM790" s="190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4" t="s">
        <v>29</v>
      </c>
      <c r="AD814" s="194"/>
      <c r="AE814" s="194"/>
    </row>
    <row r="815" spans="5:31">
      <c r="H815" s="191" t="s">
        <v>28</v>
      </c>
      <c r="I815" s="191"/>
      <c r="J815" s="191"/>
      <c r="V815" s="17"/>
      <c r="AC815" s="194"/>
      <c r="AD815" s="194"/>
      <c r="AE815" s="194"/>
    </row>
    <row r="816" spans="5:31">
      <c r="H816" s="191"/>
      <c r="I816" s="191"/>
      <c r="J816" s="191"/>
      <c r="V816" s="17"/>
      <c r="AC816" s="194"/>
      <c r="AD816" s="194"/>
      <c r="AE816" s="194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220</v>
      </c>
      <c r="E820" s="192" t="s">
        <v>20</v>
      </c>
      <c r="F820" s="192"/>
      <c r="G820" s="192"/>
      <c r="H820" s="192"/>
      <c r="V820" s="17"/>
      <c r="X820" s="23" t="s">
        <v>32</v>
      </c>
      <c r="Y820" s="20">
        <f>IF(B820="PAGADO",0,C825)</f>
        <v>220</v>
      </c>
      <c r="AA820" s="192" t="s">
        <v>20</v>
      </c>
      <c r="AB820" s="192"/>
      <c r="AC820" s="192"/>
      <c r="AD820" s="192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220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220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220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220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5" t="str">
        <f>IF(C825&lt;0,"NO PAGAR","COBRAR")</f>
        <v>COBRAR</v>
      </c>
      <c r="C826" s="195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5" t="str">
        <f>IF(Y825&lt;0,"NO PAGAR","COBRAR")</f>
        <v>COBRAR</v>
      </c>
      <c r="Y826" s="195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86" t="s">
        <v>9</v>
      </c>
      <c r="C827" s="18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86" t="s">
        <v>9</v>
      </c>
      <c r="Y827" s="18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88" t="s">
        <v>7</v>
      </c>
      <c r="F836" s="189"/>
      <c r="G836" s="190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88" t="s">
        <v>7</v>
      </c>
      <c r="AB836" s="189"/>
      <c r="AC836" s="190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88" t="s">
        <v>7</v>
      </c>
      <c r="O838" s="189"/>
      <c r="P838" s="189"/>
      <c r="Q838" s="190"/>
      <c r="R838" s="18">
        <f>SUM(R822:R837)</f>
        <v>0</v>
      </c>
      <c r="S838" s="3"/>
      <c r="V838" s="17"/>
      <c r="X838" s="12"/>
      <c r="Y838" s="10"/>
      <c r="AJ838" s="188" t="s">
        <v>7</v>
      </c>
      <c r="AK838" s="189"/>
      <c r="AL838" s="189"/>
      <c r="AM838" s="190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1" t="s">
        <v>30</v>
      </c>
      <c r="I860" s="191"/>
      <c r="J860" s="191"/>
      <c r="V860" s="17"/>
      <c r="AA860" s="191" t="s">
        <v>31</v>
      </c>
      <c r="AB860" s="191"/>
      <c r="AC860" s="191"/>
    </row>
    <row r="861" spans="1:43">
      <c r="H861" s="191"/>
      <c r="I861" s="191"/>
      <c r="J861" s="191"/>
      <c r="V861" s="17"/>
      <c r="AA861" s="191"/>
      <c r="AB861" s="191"/>
      <c r="AC861" s="191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220</v>
      </c>
      <c r="E865" s="192" t="s">
        <v>20</v>
      </c>
      <c r="F865" s="192"/>
      <c r="G865" s="192"/>
      <c r="H865" s="192"/>
      <c r="V865" s="17"/>
      <c r="X865" s="23" t="s">
        <v>32</v>
      </c>
      <c r="Y865" s="20">
        <f>IF(B1665="PAGADO",0,C870)</f>
        <v>220</v>
      </c>
      <c r="AA865" s="192" t="s">
        <v>20</v>
      </c>
      <c r="AB865" s="192"/>
      <c r="AC865" s="192"/>
      <c r="AD865" s="192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220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220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220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220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3" t="str">
        <f>IF(Y870&lt;0,"NO PAGAR","COBRAR'")</f>
        <v>COBRAR'</v>
      </c>
      <c r="Y871" s="193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3" t="str">
        <f>IF(C870&lt;0,"NO PAGAR","COBRAR'")</f>
        <v>COBRAR'</v>
      </c>
      <c r="C872" s="193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86" t="s">
        <v>9</v>
      </c>
      <c r="C873" s="18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86" t="s">
        <v>9</v>
      </c>
      <c r="Y873" s="187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88" t="s">
        <v>7</v>
      </c>
      <c r="F881" s="189"/>
      <c r="G881" s="190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88" t="s">
        <v>7</v>
      </c>
      <c r="AB881" s="189"/>
      <c r="AC881" s="190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88" t="s">
        <v>7</v>
      </c>
      <c r="O883" s="189"/>
      <c r="P883" s="189"/>
      <c r="Q883" s="190"/>
      <c r="R883" s="18">
        <f>SUM(R867:R882)</f>
        <v>0</v>
      </c>
      <c r="S883" s="3"/>
      <c r="V883" s="17"/>
      <c r="X883" s="12"/>
      <c r="Y883" s="10"/>
      <c r="AJ883" s="188" t="s">
        <v>7</v>
      </c>
      <c r="AK883" s="189"/>
      <c r="AL883" s="189"/>
      <c r="AM883" s="190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4" t="s">
        <v>29</v>
      </c>
      <c r="AD908" s="194"/>
      <c r="AE908" s="194"/>
    </row>
    <row r="909" spans="8:31">
      <c r="H909" s="191" t="s">
        <v>28</v>
      </c>
      <c r="I909" s="191"/>
      <c r="J909" s="191"/>
      <c r="V909" s="17"/>
      <c r="AC909" s="194"/>
      <c r="AD909" s="194"/>
      <c r="AE909" s="194"/>
    </row>
    <row r="910" spans="8:31">
      <c r="H910" s="191"/>
      <c r="I910" s="191"/>
      <c r="J910" s="191"/>
      <c r="V910" s="17"/>
      <c r="AC910" s="194"/>
      <c r="AD910" s="194"/>
      <c r="AE910" s="194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220</v>
      </c>
      <c r="E914" s="192" t="s">
        <v>20</v>
      </c>
      <c r="F914" s="192"/>
      <c r="G914" s="192"/>
      <c r="H914" s="192"/>
      <c r="V914" s="17"/>
      <c r="X914" s="23" t="s">
        <v>32</v>
      </c>
      <c r="Y914" s="20">
        <f>IF(B914="PAGADO",0,C919)</f>
        <v>220</v>
      </c>
      <c r="AA914" s="192" t="s">
        <v>20</v>
      </c>
      <c r="AB914" s="192"/>
      <c r="AC914" s="192"/>
      <c r="AD914" s="192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220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220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220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220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5" t="str">
        <f>IF(C919&lt;0,"NO PAGAR","COBRAR")</f>
        <v>COBRAR</v>
      </c>
      <c r="C920" s="195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5" t="str">
        <f>IF(Y919&lt;0,"NO PAGAR","COBRAR")</f>
        <v>COBRAR</v>
      </c>
      <c r="Y920" s="195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86" t="s">
        <v>9</v>
      </c>
      <c r="C921" s="18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86" t="s">
        <v>9</v>
      </c>
      <c r="Y921" s="187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88" t="s">
        <v>7</v>
      </c>
      <c r="F930" s="189"/>
      <c r="G930" s="190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88" t="s">
        <v>7</v>
      </c>
      <c r="AB930" s="189"/>
      <c r="AC930" s="190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88" t="s">
        <v>7</v>
      </c>
      <c r="O932" s="189"/>
      <c r="P932" s="189"/>
      <c r="Q932" s="190"/>
      <c r="R932" s="18">
        <f>SUM(R916:R931)</f>
        <v>0</v>
      </c>
      <c r="S932" s="3"/>
      <c r="V932" s="17"/>
      <c r="X932" s="12"/>
      <c r="Y932" s="10"/>
      <c r="AJ932" s="188" t="s">
        <v>7</v>
      </c>
      <c r="AK932" s="189"/>
      <c r="AL932" s="189"/>
      <c r="AM932" s="190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1" t="s">
        <v>30</v>
      </c>
      <c r="I954" s="191"/>
      <c r="J954" s="191"/>
      <c r="V954" s="17"/>
      <c r="AA954" s="191" t="s">
        <v>31</v>
      </c>
      <c r="AB954" s="191"/>
      <c r="AC954" s="191"/>
    </row>
    <row r="955" spans="1:43">
      <c r="H955" s="191"/>
      <c r="I955" s="191"/>
      <c r="J955" s="191"/>
      <c r="V955" s="17"/>
      <c r="AA955" s="191"/>
      <c r="AB955" s="191"/>
      <c r="AC955" s="191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220</v>
      </c>
      <c r="E959" s="192" t="s">
        <v>20</v>
      </c>
      <c r="F959" s="192"/>
      <c r="G959" s="192"/>
      <c r="H959" s="192"/>
      <c r="V959" s="17"/>
      <c r="X959" s="23" t="s">
        <v>32</v>
      </c>
      <c r="Y959" s="20">
        <f>IF(B1759="PAGADO",0,C964)</f>
        <v>220</v>
      </c>
      <c r="AA959" s="192" t="s">
        <v>20</v>
      </c>
      <c r="AB959" s="192"/>
      <c r="AC959" s="192"/>
      <c r="AD959" s="192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220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220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220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220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3" t="str">
        <f>IF(Y964&lt;0,"NO PAGAR","COBRAR'")</f>
        <v>COBRAR'</v>
      </c>
      <c r="Y965" s="193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3" t="str">
        <f>IF(C964&lt;0,"NO PAGAR","COBRAR'")</f>
        <v>COBRAR'</v>
      </c>
      <c r="C966" s="193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86" t="s">
        <v>9</v>
      </c>
      <c r="C967" s="18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86" t="s">
        <v>9</v>
      </c>
      <c r="Y967" s="187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88" t="s">
        <v>7</v>
      </c>
      <c r="F975" s="189"/>
      <c r="G975" s="190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88" t="s">
        <v>7</v>
      </c>
      <c r="AB975" s="189"/>
      <c r="AC975" s="190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88" t="s">
        <v>7</v>
      </c>
      <c r="O977" s="189"/>
      <c r="P977" s="189"/>
      <c r="Q977" s="190"/>
      <c r="R977" s="18">
        <f>SUM(R961:R976)</f>
        <v>0</v>
      </c>
      <c r="S977" s="3"/>
      <c r="V977" s="17"/>
      <c r="X977" s="12"/>
      <c r="Y977" s="10"/>
      <c r="AJ977" s="188" t="s">
        <v>7</v>
      </c>
      <c r="AK977" s="189"/>
      <c r="AL977" s="189"/>
      <c r="AM977" s="190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4" t="s">
        <v>29</v>
      </c>
      <c r="AD1001" s="194"/>
      <c r="AE1001" s="194"/>
    </row>
    <row r="1002" spans="2:41">
      <c r="H1002" s="191" t="s">
        <v>28</v>
      </c>
      <c r="I1002" s="191"/>
      <c r="J1002" s="191"/>
      <c r="V1002" s="17"/>
      <c r="AC1002" s="194"/>
      <c r="AD1002" s="194"/>
      <c r="AE1002" s="194"/>
    </row>
    <row r="1003" spans="2:41">
      <c r="H1003" s="191"/>
      <c r="I1003" s="191"/>
      <c r="J1003" s="191"/>
      <c r="V1003" s="17"/>
      <c r="AC1003" s="194"/>
      <c r="AD1003" s="194"/>
      <c r="AE1003" s="194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220</v>
      </c>
      <c r="E1007" s="192" t="s">
        <v>20</v>
      </c>
      <c r="F1007" s="192"/>
      <c r="G1007" s="192"/>
      <c r="H1007" s="192"/>
      <c r="V1007" s="17"/>
      <c r="X1007" s="23" t="s">
        <v>32</v>
      </c>
      <c r="Y1007" s="20">
        <f>IF(B1007="PAGADO",0,C1012)</f>
        <v>220</v>
      </c>
      <c r="AA1007" s="192" t="s">
        <v>20</v>
      </c>
      <c r="AB1007" s="192"/>
      <c r="AC1007" s="192"/>
      <c r="AD1007" s="192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220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220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220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220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5" t="str">
        <f>IF(C1012&lt;0,"NO PAGAR","COBRAR")</f>
        <v>COBRAR</v>
      </c>
      <c r="C1013" s="195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5" t="str">
        <f>IF(Y1012&lt;0,"NO PAGAR","COBRAR")</f>
        <v>COBRAR</v>
      </c>
      <c r="Y1013" s="195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86" t="s">
        <v>9</v>
      </c>
      <c r="C1014" s="18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86" t="s">
        <v>9</v>
      </c>
      <c r="Y1014" s="187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88" t="s">
        <v>7</v>
      </c>
      <c r="F1023" s="189"/>
      <c r="G1023" s="190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88" t="s">
        <v>7</v>
      </c>
      <c r="AB1023" s="189"/>
      <c r="AC1023" s="190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88" t="s">
        <v>7</v>
      </c>
      <c r="O1025" s="189"/>
      <c r="P1025" s="189"/>
      <c r="Q1025" s="190"/>
      <c r="R1025" s="18">
        <f>SUM(R1009:R1024)</f>
        <v>0</v>
      </c>
      <c r="S1025" s="3"/>
      <c r="V1025" s="17"/>
      <c r="X1025" s="12"/>
      <c r="Y1025" s="10"/>
      <c r="AJ1025" s="188" t="s">
        <v>7</v>
      </c>
      <c r="AK1025" s="189"/>
      <c r="AL1025" s="189"/>
      <c r="AM1025" s="190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1" t="s">
        <v>30</v>
      </c>
      <c r="I1047" s="191"/>
      <c r="J1047" s="191"/>
      <c r="V1047" s="17"/>
      <c r="AA1047" s="191" t="s">
        <v>31</v>
      </c>
      <c r="AB1047" s="191"/>
      <c r="AC1047" s="191"/>
    </row>
    <row r="1048" spans="1:43">
      <c r="H1048" s="191"/>
      <c r="I1048" s="191"/>
      <c r="J1048" s="191"/>
      <c r="V1048" s="17"/>
      <c r="AA1048" s="191"/>
      <c r="AB1048" s="191"/>
      <c r="AC1048" s="191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220</v>
      </c>
      <c r="E1052" s="192" t="s">
        <v>20</v>
      </c>
      <c r="F1052" s="192"/>
      <c r="G1052" s="192"/>
      <c r="H1052" s="192"/>
      <c r="V1052" s="17"/>
      <c r="X1052" s="23" t="s">
        <v>32</v>
      </c>
      <c r="Y1052" s="20">
        <f>IF(B1852="PAGADO",0,C1057)</f>
        <v>220</v>
      </c>
      <c r="AA1052" s="192" t="s">
        <v>20</v>
      </c>
      <c r="AB1052" s="192"/>
      <c r="AC1052" s="192"/>
      <c r="AD1052" s="192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220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220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220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220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3" t="str">
        <f>IF(Y1057&lt;0,"NO PAGAR","COBRAR'")</f>
        <v>COBRAR'</v>
      </c>
      <c r="Y1058" s="193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3" t="str">
        <f>IF(C1057&lt;0,"NO PAGAR","COBRAR'")</f>
        <v>COBRAR'</v>
      </c>
      <c r="C1059" s="193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86" t="s">
        <v>9</v>
      </c>
      <c r="C1060" s="18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86" t="s">
        <v>9</v>
      </c>
      <c r="Y1060" s="187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88" t="s">
        <v>7</v>
      </c>
      <c r="F1068" s="189"/>
      <c r="G1068" s="190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88" t="s">
        <v>7</v>
      </c>
      <c r="AB1068" s="189"/>
      <c r="AC1068" s="190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88" t="s">
        <v>7</v>
      </c>
      <c r="O1070" s="189"/>
      <c r="P1070" s="189"/>
      <c r="Q1070" s="190"/>
      <c r="R1070" s="18">
        <f>SUM(R1054:R1069)</f>
        <v>0</v>
      </c>
      <c r="S1070" s="3"/>
      <c r="V1070" s="17"/>
      <c r="X1070" s="12"/>
      <c r="Y1070" s="10"/>
      <c r="AJ1070" s="188" t="s">
        <v>7</v>
      </c>
      <c r="AK1070" s="189"/>
      <c r="AL1070" s="189"/>
      <c r="AM1070" s="190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H153"/>
  <sheetViews>
    <sheetView tabSelected="1" topLeftCell="A74" workbookViewId="0">
      <selection activeCell="B83" sqref="B83"/>
    </sheetView>
  </sheetViews>
  <sheetFormatPr baseColWidth="10" defaultRowHeight="15"/>
  <cols>
    <col min="2" max="2" width="25.5703125" customWidth="1"/>
    <col min="3" max="3" width="29.42578125" customWidth="1"/>
    <col min="4" max="4" width="17" customWidth="1"/>
    <col min="5" max="5" width="14.85546875" customWidth="1"/>
    <col min="8" max="8" width="12.85546875" customWidth="1"/>
  </cols>
  <sheetData>
    <row r="2" spans="1:8" ht="27">
      <c r="A2" s="212" t="s">
        <v>1137</v>
      </c>
      <c r="B2" s="213"/>
      <c r="C2" s="213"/>
      <c r="D2" s="213"/>
      <c r="E2" s="213"/>
      <c r="F2" s="213"/>
      <c r="G2" s="213"/>
      <c r="H2" s="214"/>
    </row>
    <row r="3" spans="1:8" ht="15.75">
      <c r="A3" s="177" t="s">
        <v>34</v>
      </c>
      <c r="B3" s="177" t="s">
        <v>1140</v>
      </c>
      <c r="C3" s="177" t="s">
        <v>1141</v>
      </c>
      <c r="D3" s="177" t="s">
        <v>1134</v>
      </c>
      <c r="E3" s="177" t="s">
        <v>1139</v>
      </c>
      <c r="F3" s="177" t="s">
        <v>110</v>
      </c>
      <c r="G3" s="177" t="s">
        <v>1135</v>
      </c>
      <c r="H3" s="177" t="s">
        <v>1136</v>
      </c>
    </row>
    <row r="4" spans="1:8">
      <c r="A4" s="25">
        <v>45139</v>
      </c>
      <c r="B4" s="3" t="s">
        <v>1138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1142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1143</v>
      </c>
      <c r="C7" s="3" t="s">
        <v>1144</v>
      </c>
      <c r="D7" s="3"/>
      <c r="E7" s="47" t="s">
        <v>1145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1146</v>
      </c>
      <c r="C8" s="3" t="s">
        <v>1146</v>
      </c>
      <c r="D8" s="3"/>
      <c r="E8" s="47" t="s">
        <v>1147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1150</v>
      </c>
      <c r="E9" s="47" t="s">
        <v>1148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1151</v>
      </c>
      <c r="C10" s="3" t="s">
        <v>1152</v>
      </c>
      <c r="D10" s="3" t="s">
        <v>1150</v>
      </c>
      <c r="E10" s="47" t="s">
        <v>1149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1153</v>
      </c>
      <c r="C11" s="3" t="s">
        <v>593</v>
      </c>
      <c r="D11" s="3" t="s">
        <v>1150</v>
      </c>
      <c r="E11" s="47" t="s">
        <v>1154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1150</v>
      </c>
      <c r="E12" s="47" t="s">
        <v>1155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1156</v>
      </c>
      <c r="C13" s="3" t="s">
        <v>1156</v>
      </c>
      <c r="D13" s="3"/>
      <c r="E13" s="47" t="s">
        <v>1157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1158</v>
      </c>
      <c r="D14" s="3" t="s">
        <v>1150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1150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1159</v>
      </c>
      <c r="D16" s="3" t="s">
        <v>1160</v>
      </c>
      <c r="E16" s="47" t="s">
        <v>1165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1161</v>
      </c>
      <c r="C17" s="3" t="s">
        <v>1162</v>
      </c>
      <c r="D17" s="3">
        <v>1254</v>
      </c>
      <c r="E17" s="47" t="s">
        <v>1166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1167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1163</v>
      </c>
      <c r="C19" s="3" t="s">
        <v>1164</v>
      </c>
      <c r="D19" s="3">
        <v>1040</v>
      </c>
      <c r="E19" s="47" t="s">
        <v>1168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1138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1138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1138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1192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1163</v>
      </c>
      <c r="C24" s="3" t="s">
        <v>238</v>
      </c>
      <c r="D24" s="3">
        <v>1015</v>
      </c>
      <c r="E24" s="47" t="s">
        <v>1191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1193</v>
      </c>
      <c r="D25" s="3" t="s">
        <v>1160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1198</v>
      </c>
      <c r="C26" s="3" t="s">
        <v>1199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1201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1138</v>
      </c>
      <c r="C28" s="3" t="s">
        <v>545</v>
      </c>
      <c r="D28" s="3">
        <v>17</v>
      </c>
      <c r="E28" s="47" t="s">
        <v>1202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1138</v>
      </c>
      <c r="C29" s="3" t="s">
        <v>1203</v>
      </c>
      <c r="D29" s="3" t="s">
        <v>1160</v>
      </c>
      <c r="E29" s="47" t="s">
        <v>1202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1207</v>
      </c>
      <c r="C30" s="3" t="s">
        <v>1207</v>
      </c>
      <c r="D30" s="3" t="s">
        <v>1208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1217</v>
      </c>
      <c r="C32" s="3" t="s">
        <v>309</v>
      </c>
      <c r="D32" s="3" t="s">
        <v>1218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1153</v>
      </c>
      <c r="C33" s="3" t="s">
        <v>593</v>
      </c>
      <c r="D33" s="3" t="s">
        <v>1150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1230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1142</v>
      </c>
      <c r="C36" s="3" t="s">
        <v>545</v>
      </c>
      <c r="D36" s="3">
        <v>16</v>
      </c>
      <c r="E36" s="3" t="s">
        <v>1231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1232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1150</v>
      </c>
      <c r="E38" s="3" t="s">
        <v>1233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1234</v>
      </c>
      <c r="C39" s="3" t="s">
        <v>1234</v>
      </c>
      <c r="D39" s="3">
        <v>324803</v>
      </c>
      <c r="E39" s="3" t="s">
        <v>1235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1153</v>
      </c>
      <c r="C40" s="3" t="s">
        <v>593</v>
      </c>
      <c r="D40" s="3">
        <v>1</v>
      </c>
      <c r="E40" s="3" t="s">
        <v>1249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1138</v>
      </c>
      <c r="C41" s="3" t="s">
        <v>309</v>
      </c>
      <c r="D41" s="3">
        <v>18</v>
      </c>
      <c r="E41" s="3" t="s">
        <v>1250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1138</v>
      </c>
      <c r="C42" s="3" t="s">
        <v>204</v>
      </c>
      <c r="D42" s="3">
        <v>18</v>
      </c>
      <c r="E42" s="3" t="s">
        <v>1250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1138</v>
      </c>
      <c r="C43" s="3" t="s">
        <v>1256</v>
      </c>
      <c r="D43" s="3">
        <v>18</v>
      </c>
      <c r="E43" s="3" t="s">
        <v>1250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1138</v>
      </c>
      <c r="C44" s="3" t="s">
        <v>204</v>
      </c>
      <c r="D44" s="3">
        <v>19</v>
      </c>
      <c r="E44" s="3" t="s">
        <v>1251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1138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1252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1253</v>
      </c>
      <c r="E47" s="3" t="s">
        <v>1255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1253</v>
      </c>
      <c r="E48" s="3" t="s">
        <v>1254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1264</v>
      </c>
      <c r="E50" s="3" t="s">
        <v>1262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1153</v>
      </c>
      <c r="C51" s="3" t="s">
        <v>140</v>
      </c>
      <c r="D51" s="3">
        <v>3</v>
      </c>
      <c r="E51" s="3" t="s">
        <v>1263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1153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1163</v>
      </c>
      <c r="C53" s="3" t="s">
        <v>238</v>
      </c>
      <c r="D53" s="3">
        <v>1092</v>
      </c>
      <c r="E53" s="3" t="s">
        <v>1273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1161</v>
      </c>
      <c r="C54" s="3" t="s">
        <v>1274</v>
      </c>
      <c r="D54" s="3">
        <v>1254</v>
      </c>
      <c r="E54" s="3" t="s">
        <v>1275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1207</v>
      </c>
      <c r="C55" s="3" t="s">
        <v>1207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1276</v>
      </c>
      <c r="C56" s="3" t="s">
        <v>1277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1278</v>
      </c>
      <c r="C57" s="3" t="s">
        <v>1274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1138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1138</v>
      </c>
      <c r="C59" s="3" t="s">
        <v>309</v>
      </c>
      <c r="D59" s="3">
        <v>21</v>
      </c>
      <c r="E59" s="3" t="s">
        <v>1288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1284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1153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1285</v>
      </c>
      <c r="C62" s="3" t="s">
        <v>140</v>
      </c>
      <c r="D62" s="3" t="s">
        <v>1286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1138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1142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1153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1153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1138</v>
      </c>
      <c r="C69" s="3" t="s">
        <v>1203</v>
      </c>
      <c r="D69" s="3" t="s">
        <v>1286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1142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1300</v>
      </c>
      <c r="C72" s="3" t="s">
        <v>1300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1156</v>
      </c>
      <c r="C73" s="3" t="s">
        <v>1156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1304</v>
      </c>
      <c r="C74" s="3" t="s">
        <v>1156</v>
      </c>
      <c r="D74" s="3" t="s">
        <v>1286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2" t="s">
        <v>1137</v>
      </c>
      <c r="B81" s="213"/>
      <c r="C81" s="213"/>
      <c r="D81" s="213"/>
      <c r="E81" s="213"/>
      <c r="F81" s="213"/>
      <c r="G81" s="213"/>
      <c r="H81" s="214"/>
    </row>
    <row r="82" spans="1:8" ht="15.75">
      <c r="A82" s="177" t="s">
        <v>34</v>
      </c>
      <c r="B82" s="177" t="s">
        <v>1140</v>
      </c>
      <c r="C82" s="177" t="s">
        <v>1141</v>
      </c>
      <c r="D82" s="177" t="s">
        <v>1134</v>
      </c>
      <c r="E82" s="177" t="s">
        <v>1139</v>
      </c>
      <c r="F82" s="177" t="s">
        <v>110</v>
      </c>
      <c r="G82" s="177" t="s">
        <v>1135</v>
      </c>
      <c r="H82" s="177" t="s">
        <v>1136</v>
      </c>
    </row>
    <row r="83" spans="1:8">
      <c r="A83" s="25">
        <v>45170</v>
      </c>
      <c r="B83" s="3"/>
      <c r="C83" s="3"/>
      <c r="D83" s="3"/>
      <c r="E83" s="47"/>
      <c r="F83" s="168"/>
      <c r="G83" s="168"/>
      <c r="H83" s="168">
        <f>F83+G83</f>
        <v>0</v>
      </c>
    </row>
    <row r="84" spans="1:8">
      <c r="A84" s="25"/>
      <c r="B84" s="3"/>
      <c r="C84" s="3"/>
      <c r="D84" s="3"/>
      <c r="E84" s="47"/>
      <c r="F84" s="168"/>
      <c r="G84" s="168"/>
      <c r="H84" s="168">
        <f t="shared" ref="H84:H147" si="2">F84+G84</f>
        <v>0</v>
      </c>
    </row>
    <row r="85" spans="1:8">
      <c r="A85" s="25"/>
      <c r="B85" s="3"/>
      <c r="C85" s="3"/>
      <c r="D85" s="3"/>
      <c r="E85" s="47"/>
      <c r="F85" s="168"/>
      <c r="G85" s="168"/>
      <c r="H85" s="168">
        <f t="shared" si="2"/>
        <v>0</v>
      </c>
    </row>
    <row r="86" spans="1:8">
      <c r="A86" s="25"/>
      <c r="B86" s="3"/>
      <c r="C86" s="3"/>
      <c r="D86" s="3"/>
      <c r="E86" s="47"/>
      <c r="F86" s="168"/>
      <c r="G86" s="168"/>
      <c r="H86" s="168">
        <f t="shared" si="2"/>
        <v>0</v>
      </c>
    </row>
    <row r="87" spans="1:8">
      <c r="A87" s="25"/>
      <c r="B87" s="3"/>
      <c r="C87" s="3"/>
      <c r="D87" s="3"/>
      <c r="E87" s="47"/>
      <c r="F87" s="168"/>
      <c r="G87" s="168"/>
      <c r="H87" s="168">
        <f t="shared" si="2"/>
        <v>0</v>
      </c>
    </row>
    <row r="88" spans="1:8">
      <c r="A88" s="25"/>
      <c r="B88" s="3"/>
      <c r="C88" s="3"/>
      <c r="D88" s="3"/>
      <c r="E88" s="47"/>
      <c r="F88" s="168"/>
      <c r="G88" s="168"/>
      <c r="H88" s="168">
        <f t="shared" si="2"/>
        <v>0</v>
      </c>
    </row>
    <row r="89" spans="1:8">
      <c r="A89" s="25"/>
      <c r="B89" s="3"/>
      <c r="C89" s="3"/>
      <c r="D89" s="3"/>
      <c r="E89" s="47"/>
      <c r="F89" s="168"/>
      <c r="G89" s="168"/>
      <c r="H89" s="168">
        <f t="shared" si="2"/>
        <v>0</v>
      </c>
    </row>
    <row r="90" spans="1:8">
      <c r="A90" s="25"/>
      <c r="B90" s="3"/>
      <c r="C90" s="3"/>
      <c r="D90" s="3"/>
      <c r="E90" s="47"/>
      <c r="F90" s="168"/>
      <c r="G90" s="168"/>
      <c r="H90" s="168">
        <f t="shared" si="2"/>
        <v>0</v>
      </c>
    </row>
    <row r="91" spans="1:8">
      <c r="A91" s="25"/>
      <c r="B91" s="3"/>
      <c r="C91" s="3"/>
      <c r="D91" s="3"/>
      <c r="E91" s="47"/>
      <c r="F91" s="168"/>
      <c r="G91" s="168"/>
      <c r="H91" s="168">
        <f t="shared" si="2"/>
        <v>0</v>
      </c>
    </row>
    <row r="92" spans="1:8">
      <c r="A92" s="25"/>
      <c r="B92" s="3"/>
      <c r="C92" s="3"/>
      <c r="D92" s="3"/>
      <c r="E92" s="47"/>
      <c r="F92" s="168"/>
      <c r="G92" s="168"/>
      <c r="H92" s="168">
        <f t="shared" si="2"/>
        <v>0</v>
      </c>
    </row>
    <row r="93" spans="1:8">
      <c r="A93" s="25"/>
      <c r="B93" s="3"/>
      <c r="C93" s="3"/>
      <c r="D93" s="3"/>
      <c r="E93" s="47"/>
      <c r="F93" s="168"/>
      <c r="G93" s="168"/>
      <c r="H93" s="168">
        <f t="shared" si="2"/>
        <v>0</v>
      </c>
    </row>
    <row r="94" spans="1:8">
      <c r="A94" s="25"/>
      <c r="B94" s="3"/>
      <c r="C94" s="3"/>
      <c r="D94" s="3"/>
      <c r="E94" s="47"/>
      <c r="F94" s="168"/>
      <c r="G94" s="168"/>
      <c r="H94" s="168">
        <f t="shared" si="2"/>
        <v>0</v>
      </c>
    </row>
    <row r="95" spans="1:8">
      <c r="A95" s="25"/>
      <c r="B95" s="3"/>
      <c r="C95" s="3"/>
      <c r="D95" s="3"/>
      <c r="E95" s="47"/>
      <c r="F95" s="168"/>
      <c r="G95" s="168"/>
      <c r="H95" s="168">
        <f t="shared" si="2"/>
        <v>0</v>
      </c>
    </row>
    <row r="96" spans="1:8">
      <c r="A96" s="25"/>
      <c r="B96" s="3"/>
      <c r="C96" s="3"/>
      <c r="D96" s="3"/>
      <c r="E96" s="47"/>
      <c r="F96" s="168"/>
      <c r="G96" s="168"/>
      <c r="H96" s="168">
        <f t="shared" si="2"/>
        <v>0</v>
      </c>
    </row>
    <row r="97" spans="1:8">
      <c r="A97" s="25"/>
      <c r="B97" s="3"/>
      <c r="C97" s="3"/>
      <c r="D97" s="3"/>
      <c r="E97" s="47"/>
      <c r="F97" s="168"/>
      <c r="G97" s="168"/>
      <c r="H97" s="168">
        <f t="shared" si="2"/>
        <v>0</v>
      </c>
    </row>
    <row r="98" spans="1:8">
      <c r="A98" s="25"/>
      <c r="B98" s="3"/>
      <c r="C98" s="3"/>
      <c r="D98" s="3"/>
      <c r="E98" s="47"/>
      <c r="F98" s="168"/>
      <c r="G98" s="168"/>
      <c r="H98" s="168">
        <f t="shared" si="2"/>
        <v>0</v>
      </c>
    </row>
    <row r="99" spans="1:8">
      <c r="A99" s="25"/>
      <c r="B99" s="3"/>
      <c r="C99" s="3"/>
      <c r="D99" s="3"/>
      <c r="E99" s="47"/>
      <c r="F99" s="168"/>
      <c r="G99" s="168"/>
      <c r="H99" s="168">
        <f t="shared" si="2"/>
        <v>0</v>
      </c>
    </row>
    <row r="100" spans="1:8">
      <c r="A100" s="25"/>
      <c r="B100" s="3"/>
      <c r="C100" s="3"/>
      <c r="D100" s="3"/>
      <c r="E100" s="47"/>
      <c r="F100" s="168"/>
      <c r="G100" s="168"/>
      <c r="H100" s="168">
        <f t="shared" si="2"/>
        <v>0</v>
      </c>
    </row>
    <row r="101" spans="1:8">
      <c r="A101" s="25"/>
      <c r="B101" s="3"/>
      <c r="C101" s="3"/>
      <c r="D101" s="3"/>
      <c r="E101" s="47"/>
      <c r="F101" s="168"/>
      <c r="G101" s="168"/>
      <c r="H101" s="168">
        <f t="shared" si="2"/>
        <v>0</v>
      </c>
    </row>
    <row r="102" spans="1:8">
      <c r="A102" s="25"/>
      <c r="B102" s="3"/>
      <c r="C102" s="3"/>
      <c r="D102" s="3"/>
      <c r="E102" s="47"/>
      <c r="F102" s="168"/>
      <c r="G102" s="168"/>
      <c r="H102" s="168">
        <f t="shared" si="2"/>
        <v>0</v>
      </c>
    </row>
    <row r="103" spans="1:8">
      <c r="A103" s="25"/>
      <c r="B103" s="3"/>
      <c r="C103" s="3"/>
      <c r="D103" s="3"/>
      <c r="E103" s="47"/>
      <c r="F103" s="168"/>
      <c r="G103" s="168"/>
      <c r="H103" s="168">
        <f t="shared" si="2"/>
        <v>0</v>
      </c>
    </row>
    <row r="104" spans="1:8">
      <c r="A104" s="25"/>
      <c r="B104" s="3"/>
      <c r="C104" s="3"/>
      <c r="D104" s="3"/>
      <c r="E104" s="47"/>
      <c r="F104" s="168"/>
      <c r="G104" s="168"/>
      <c r="H104" s="168">
        <f t="shared" si="2"/>
        <v>0</v>
      </c>
    </row>
    <row r="105" spans="1:8">
      <c r="A105" s="25"/>
      <c r="B105" s="3"/>
      <c r="C105" s="3"/>
      <c r="D105" s="3"/>
      <c r="E105" s="47"/>
      <c r="F105" s="168"/>
      <c r="G105" s="168"/>
      <c r="H105" s="168">
        <f t="shared" si="2"/>
        <v>0</v>
      </c>
    </row>
    <row r="106" spans="1:8">
      <c r="A106" s="25"/>
      <c r="B106" s="3"/>
      <c r="C106" s="3"/>
      <c r="D106" s="3"/>
      <c r="E106" s="47"/>
      <c r="F106" s="168"/>
      <c r="G106" s="168"/>
      <c r="H106" s="168">
        <f t="shared" si="2"/>
        <v>0</v>
      </c>
    </row>
    <row r="107" spans="1:8">
      <c r="A107" s="25"/>
      <c r="B107" s="3"/>
      <c r="C107" s="3"/>
      <c r="D107" s="3"/>
      <c r="E107" s="47"/>
      <c r="F107" s="168"/>
      <c r="G107" s="168"/>
      <c r="H107" s="168">
        <f t="shared" si="2"/>
        <v>0</v>
      </c>
    </row>
    <row r="108" spans="1:8">
      <c r="A108" s="25"/>
      <c r="B108" s="3"/>
      <c r="C108" s="3"/>
      <c r="D108" s="3"/>
      <c r="E108" s="47"/>
      <c r="F108" s="168"/>
      <c r="G108" s="168"/>
      <c r="H108" s="168">
        <f t="shared" si="2"/>
        <v>0</v>
      </c>
    </row>
    <row r="109" spans="1:8">
      <c r="A109" s="25"/>
      <c r="B109" s="3"/>
      <c r="C109" s="3"/>
      <c r="D109" s="3"/>
      <c r="E109" s="3"/>
      <c r="F109" s="168"/>
      <c r="G109" s="168"/>
      <c r="H109" s="168">
        <f t="shared" si="2"/>
        <v>0</v>
      </c>
    </row>
    <row r="110" spans="1:8">
      <c r="A110" s="25"/>
      <c r="B110" s="3"/>
      <c r="C110" s="3"/>
      <c r="D110" s="3"/>
      <c r="E110" s="3"/>
      <c r="F110" s="168"/>
      <c r="G110" s="168"/>
      <c r="H110" s="168">
        <f t="shared" si="2"/>
        <v>0</v>
      </c>
    </row>
    <row r="111" spans="1:8">
      <c r="A111" s="25"/>
      <c r="B111" s="3"/>
      <c r="C111" s="3"/>
      <c r="D111" s="3"/>
      <c r="E111" s="3"/>
      <c r="F111" s="168"/>
      <c r="G111" s="168"/>
      <c r="H111" s="168">
        <f t="shared" si="2"/>
        <v>0</v>
      </c>
    </row>
    <row r="112" spans="1:8">
      <c r="A112" s="25"/>
      <c r="B112" s="3"/>
      <c r="C112" s="3"/>
      <c r="D112" s="3"/>
      <c r="E112" s="3"/>
      <c r="F112" s="168"/>
      <c r="G112" s="168"/>
      <c r="H112" s="168">
        <f t="shared" si="2"/>
        <v>0</v>
      </c>
    </row>
    <row r="113" spans="1:8">
      <c r="A113" s="25"/>
      <c r="B113" s="3"/>
      <c r="C113" s="3"/>
      <c r="D113" s="3"/>
      <c r="E113" s="3"/>
      <c r="F113" s="168"/>
      <c r="G113" s="168"/>
      <c r="H113" s="168">
        <f t="shared" si="2"/>
        <v>0</v>
      </c>
    </row>
    <row r="114" spans="1:8">
      <c r="A114" s="25"/>
      <c r="B114" s="3"/>
      <c r="C114" s="3"/>
      <c r="D114" s="3"/>
      <c r="E114" s="3"/>
      <c r="F114" s="168"/>
      <c r="G114" s="168"/>
      <c r="H114" s="168">
        <f t="shared" si="2"/>
        <v>0</v>
      </c>
    </row>
    <row r="115" spans="1:8">
      <c r="A115" s="25"/>
      <c r="B115" s="3"/>
      <c r="C115" s="3"/>
      <c r="D115" s="3"/>
      <c r="E115" s="3"/>
      <c r="F115" s="168"/>
      <c r="G115" s="168"/>
      <c r="H115" s="168">
        <f t="shared" si="2"/>
        <v>0</v>
      </c>
    </row>
    <row r="116" spans="1:8" ht="15.75">
      <c r="A116" s="25"/>
      <c r="B116" s="3"/>
      <c r="C116" s="3"/>
      <c r="D116" s="179"/>
      <c r="E116" s="3"/>
      <c r="F116" s="168"/>
      <c r="G116" s="168"/>
      <c r="H116" s="168">
        <f t="shared" si="2"/>
        <v>0</v>
      </c>
    </row>
    <row r="117" spans="1:8">
      <c r="A117" s="25"/>
      <c r="B117" s="3"/>
      <c r="C117" s="3"/>
      <c r="D117" s="3"/>
      <c r="E117" s="3"/>
      <c r="F117" s="168"/>
      <c r="G117" s="168"/>
      <c r="H117" s="168">
        <f t="shared" si="2"/>
        <v>0</v>
      </c>
    </row>
    <row r="118" spans="1:8">
      <c r="A118" s="25"/>
      <c r="B118" s="3"/>
      <c r="C118" s="3"/>
      <c r="D118" s="3"/>
      <c r="E118" s="3"/>
      <c r="F118" s="168"/>
      <c r="G118" s="168"/>
      <c r="H118" s="168">
        <f t="shared" si="2"/>
        <v>0</v>
      </c>
    </row>
    <row r="119" spans="1:8">
      <c r="A119" s="25"/>
      <c r="B119" s="3"/>
      <c r="C119" s="3"/>
      <c r="D119" s="3"/>
      <c r="E119" s="3"/>
      <c r="F119" s="168"/>
      <c r="G119" s="168"/>
      <c r="H119" s="168">
        <f t="shared" si="2"/>
        <v>0</v>
      </c>
    </row>
    <row r="120" spans="1:8">
      <c r="A120" s="25"/>
      <c r="B120" s="3"/>
      <c r="C120" s="3"/>
      <c r="D120" s="3"/>
      <c r="E120" s="3"/>
      <c r="F120" s="168"/>
      <c r="G120" s="168"/>
      <c r="H120" s="168">
        <f t="shared" si="2"/>
        <v>0</v>
      </c>
    </row>
    <row r="121" spans="1:8">
      <c r="A121" s="25"/>
      <c r="B121" s="3"/>
      <c r="C121" s="3"/>
      <c r="D121" s="3"/>
      <c r="E121" s="3"/>
      <c r="F121" s="168"/>
      <c r="G121" s="168"/>
      <c r="H121" s="168">
        <f t="shared" si="2"/>
        <v>0</v>
      </c>
    </row>
    <row r="122" spans="1:8">
      <c r="A122" s="25"/>
      <c r="B122" s="3"/>
      <c r="C122" s="3"/>
      <c r="D122" s="3"/>
      <c r="E122" s="3"/>
      <c r="F122" s="168"/>
      <c r="G122" s="168"/>
      <c r="H122" s="168">
        <f t="shared" si="2"/>
        <v>0</v>
      </c>
    </row>
    <row r="123" spans="1:8">
      <c r="A123" s="25"/>
      <c r="B123" s="3"/>
      <c r="C123" s="3"/>
      <c r="D123" s="3"/>
      <c r="E123" s="3"/>
      <c r="F123" s="168"/>
      <c r="G123" s="168"/>
      <c r="H123" s="168">
        <f t="shared" si="2"/>
        <v>0</v>
      </c>
    </row>
    <row r="124" spans="1:8">
      <c r="A124" s="25"/>
      <c r="B124" s="3"/>
      <c r="C124" s="3"/>
      <c r="D124" s="3"/>
      <c r="E124" s="3"/>
      <c r="F124" s="168"/>
      <c r="G124" s="168"/>
      <c r="H124" s="168">
        <f t="shared" si="2"/>
        <v>0</v>
      </c>
    </row>
    <row r="125" spans="1:8">
      <c r="A125" s="25"/>
      <c r="B125" s="3"/>
      <c r="C125" s="3"/>
      <c r="D125" s="3"/>
      <c r="E125" s="3"/>
      <c r="F125" s="168"/>
      <c r="G125" s="168"/>
      <c r="H125" s="168">
        <f t="shared" si="2"/>
        <v>0</v>
      </c>
    </row>
    <row r="126" spans="1:8">
      <c r="A126" s="25"/>
      <c r="B126" s="3"/>
      <c r="C126" s="3"/>
      <c r="D126" s="3"/>
      <c r="E126" s="3"/>
      <c r="F126" s="168"/>
      <c r="G126" s="168"/>
      <c r="H126" s="168">
        <f t="shared" si="2"/>
        <v>0</v>
      </c>
    </row>
    <row r="127" spans="1:8">
      <c r="A127" s="25"/>
      <c r="B127" s="3"/>
      <c r="C127" s="3"/>
      <c r="D127" s="3"/>
      <c r="E127" s="3"/>
      <c r="F127" s="168"/>
      <c r="G127" s="168"/>
      <c r="H127" s="168">
        <f t="shared" si="2"/>
        <v>0</v>
      </c>
    </row>
    <row r="128" spans="1:8">
      <c r="A128" s="25"/>
      <c r="B128" s="3"/>
      <c r="C128" s="3"/>
      <c r="D128" s="3"/>
      <c r="E128" s="3"/>
      <c r="F128" s="168"/>
      <c r="G128" s="168"/>
      <c r="H128" s="168">
        <f t="shared" si="2"/>
        <v>0</v>
      </c>
    </row>
    <row r="129" spans="1:8">
      <c r="A129" s="25"/>
      <c r="B129" s="3"/>
      <c r="C129" s="3"/>
      <c r="D129" s="3"/>
      <c r="E129" s="3"/>
      <c r="F129" s="168"/>
      <c r="G129" s="168"/>
      <c r="H129" s="168">
        <f t="shared" si="2"/>
        <v>0</v>
      </c>
    </row>
    <row r="130" spans="1:8">
      <c r="A130" s="25"/>
      <c r="B130" s="3"/>
      <c r="C130" s="3"/>
      <c r="D130" s="3"/>
      <c r="E130" s="3"/>
      <c r="F130" s="168"/>
      <c r="G130" s="168"/>
      <c r="H130" s="168">
        <f t="shared" si="2"/>
        <v>0</v>
      </c>
    </row>
    <row r="131" spans="1:8">
      <c r="A131" s="25"/>
      <c r="B131" s="3"/>
      <c r="C131" s="3"/>
      <c r="D131" s="3"/>
      <c r="E131" s="3"/>
      <c r="F131" s="168"/>
      <c r="G131" s="168"/>
      <c r="H131" s="168">
        <f t="shared" si="2"/>
        <v>0</v>
      </c>
    </row>
    <row r="132" spans="1:8">
      <c r="A132" s="25"/>
      <c r="B132" s="3"/>
      <c r="C132" s="3"/>
      <c r="D132" s="3"/>
      <c r="E132" s="3"/>
      <c r="F132" s="168"/>
      <c r="G132" s="168"/>
      <c r="H132" s="168">
        <f t="shared" si="2"/>
        <v>0</v>
      </c>
    </row>
    <row r="133" spans="1:8">
      <c r="A133" s="25"/>
      <c r="B133" s="3"/>
      <c r="C133" s="3"/>
      <c r="D133" s="3"/>
      <c r="E133" s="3"/>
      <c r="F133" s="168"/>
      <c r="G133" s="168"/>
      <c r="H133" s="168">
        <f t="shared" si="2"/>
        <v>0</v>
      </c>
    </row>
    <row r="134" spans="1:8">
      <c r="A134" s="25"/>
      <c r="B134" s="3"/>
      <c r="C134" s="3"/>
      <c r="D134" s="3"/>
      <c r="E134" s="3"/>
      <c r="F134" s="168"/>
      <c r="G134" s="168"/>
      <c r="H134" s="168">
        <f t="shared" si="2"/>
        <v>0</v>
      </c>
    </row>
    <row r="135" spans="1:8">
      <c r="A135" s="25"/>
      <c r="B135" s="3"/>
      <c r="C135" s="3"/>
      <c r="D135" s="3"/>
      <c r="E135" s="3"/>
      <c r="F135" s="168"/>
      <c r="G135" s="168"/>
      <c r="H135" s="168">
        <f t="shared" si="2"/>
        <v>0</v>
      </c>
    </row>
    <row r="136" spans="1:8">
      <c r="A136" s="25"/>
      <c r="B136" s="3"/>
      <c r="C136" s="3"/>
      <c r="D136" s="3"/>
      <c r="E136" s="3"/>
      <c r="F136" s="168"/>
      <c r="G136" s="168"/>
      <c r="H136" s="168">
        <f t="shared" si="2"/>
        <v>0</v>
      </c>
    </row>
    <row r="137" spans="1:8">
      <c r="A137" s="25"/>
      <c r="B137" s="3"/>
      <c r="C137" s="3"/>
      <c r="D137" s="3"/>
      <c r="E137" s="3"/>
      <c r="F137" s="168"/>
      <c r="G137" s="168"/>
      <c r="H137" s="168">
        <f t="shared" si="2"/>
        <v>0</v>
      </c>
    </row>
    <row r="138" spans="1:8">
      <c r="A138" s="25"/>
      <c r="B138" s="3"/>
      <c r="C138" s="3"/>
      <c r="D138" s="3"/>
      <c r="E138" s="3"/>
      <c r="F138" s="168"/>
      <c r="G138" s="168"/>
      <c r="H138" s="168">
        <f t="shared" si="2"/>
        <v>0</v>
      </c>
    </row>
    <row r="139" spans="1:8">
      <c r="A139" s="25"/>
      <c r="B139" s="3"/>
      <c r="C139" s="3"/>
      <c r="D139" s="3"/>
      <c r="E139" s="3"/>
      <c r="F139" s="168"/>
      <c r="G139" s="168"/>
      <c r="H139" s="168">
        <f t="shared" si="2"/>
        <v>0</v>
      </c>
    </row>
    <row r="140" spans="1:8">
      <c r="A140" s="25"/>
      <c r="B140" s="3"/>
      <c r="C140" s="3"/>
      <c r="D140" s="3"/>
      <c r="E140" s="3"/>
      <c r="F140" s="168"/>
      <c r="G140" s="168"/>
      <c r="H140" s="168">
        <f t="shared" si="2"/>
        <v>0</v>
      </c>
    </row>
    <row r="141" spans="1:8">
      <c r="A141" s="25"/>
      <c r="B141" s="3"/>
      <c r="C141" s="3"/>
      <c r="D141" s="3"/>
      <c r="E141" s="3"/>
      <c r="F141" s="168"/>
      <c r="G141" s="168"/>
      <c r="H141" s="168">
        <f t="shared" si="2"/>
        <v>0</v>
      </c>
    </row>
    <row r="142" spans="1:8">
      <c r="A142" s="25"/>
      <c r="B142" s="3"/>
      <c r="C142" s="3"/>
      <c r="D142" s="3"/>
      <c r="E142" s="3"/>
      <c r="F142" s="168"/>
      <c r="G142" s="168"/>
      <c r="H142" s="168">
        <f t="shared" si="2"/>
        <v>0</v>
      </c>
    </row>
    <row r="143" spans="1:8">
      <c r="A143" s="25"/>
      <c r="B143" s="3"/>
      <c r="C143" s="3"/>
      <c r="D143" s="3"/>
      <c r="E143" s="3"/>
      <c r="F143" s="168"/>
      <c r="G143" s="168"/>
      <c r="H143" s="168">
        <f t="shared" si="2"/>
        <v>0</v>
      </c>
    </row>
    <row r="144" spans="1:8">
      <c r="A144" s="25"/>
      <c r="B144" s="3"/>
      <c r="C144" s="3"/>
      <c r="D144" s="3"/>
      <c r="E144" s="3"/>
      <c r="F144" s="168"/>
      <c r="G144" s="168"/>
      <c r="H144" s="168">
        <f t="shared" si="2"/>
        <v>0</v>
      </c>
    </row>
    <row r="145" spans="1:8">
      <c r="A145" s="25"/>
      <c r="B145" s="3"/>
      <c r="C145" s="3"/>
      <c r="D145" s="3"/>
      <c r="E145" s="3"/>
      <c r="F145" s="168"/>
      <c r="G145" s="168"/>
      <c r="H145" s="168">
        <f t="shared" si="2"/>
        <v>0</v>
      </c>
    </row>
    <row r="146" spans="1:8">
      <c r="A146" s="25"/>
      <c r="B146" s="3"/>
      <c r="C146" s="3"/>
      <c r="D146" s="3"/>
      <c r="E146" s="3"/>
      <c r="F146" s="168"/>
      <c r="G146" s="168"/>
      <c r="H146" s="168">
        <f t="shared" si="2"/>
        <v>0</v>
      </c>
    </row>
    <row r="147" spans="1:8">
      <c r="A147" s="25"/>
      <c r="B147" s="3"/>
      <c r="C147" s="3"/>
      <c r="D147" s="3"/>
      <c r="E147" s="3"/>
      <c r="F147" s="168"/>
      <c r="G147" s="168"/>
      <c r="H147" s="168">
        <f t="shared" si="2"/>
        <v>0</v>
      </c>
    </row>
    <row r="148" spans="1:8">
      <c r="A148" s="25"/>
      <c r="B148" s="3"/>
      <c r="C148" s="3"/>
      <c r="D148" s="3"/>
      <c r="E148" s="3"/>
      <c r="F148" s="168"/>
      <c r="G148" s="168"/>
      <c r="H148" s="168">
        <f t="shared" ref="H148:H153" si="3">F148+G148</f>
        <v>0</v>
      </c>
    </row>
    <row r="149" spans="1:8">
      <c r="A149" s="25"/>
      <c r="B149" s="3"/>
      <c r="C149" s="3"/>
      <c r="D149" s="3"/>
      <c r="E149" s="3"/>
      <c r="F149" s="168"/>
      <c r="G149" s="168"/>
      <c r="H149" s="168">
        <f t="shared" si="3"/>
        <v>0</v>
      </c>
    </row>
    <row r="150" spans="1:8">
      <c r="A150" s="25"/>
      <c r="B150" s="3"/>
      <c r="C150" s="3"/>
      <c r="D150" s="3"/>
      <c r="E150" s="3"/>
      <c r="F150" s="168"/>
      <c r="G150" s="168"/>
      <c r="H150" s="168">
        <f t="shared" si="3"/>
        <v>0</v>
      </c>
    </row>
    <row r="151" spans="1:8">
      <c r="A151" s="25"/>
      <c r="B151" s="3"/>
      <c r="C151" s="3"/>
      <c r="D151" s="3"/>
      <c r="E151" s="3"/>
      <c r="F151" s="168"/>
      <c r="G151" s="168"/>
      <c r="H151" s="168">
        <f t="shared" si="3"/>
        <v>0</v>
      </c>
    </row>
    <row r="152" spans="1:8">
      <c r="A152" s="25"/>
      <c r="B152" s="3"/>
      <c r="C152" s="3"/>
      <c r="D152" s="3"/>
      <c r="E152" s="3"/>
      <c r="F152" s="168"/>
      <c r="G152" s="168"/>
      <c r="H152" s="168">
        <f t="shared" si="3"/>
        <v>0</v>
      </c>
    </row>
    <row r="153" spans="1:8">
      <c r="A153" s="25"/>
      <c r="B153" s="3"/>
      <c r="C153" s="3"/>
      <c r="D153" s="3"/>
      <c r="E153" s="3"/>
      <c r="F153" s="168"/>
      <c r="G153" s="168"/>
      <c r="H153" s="168">
        <f t="shared" si="3"/>
        <v>0</v>
      </c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15" t="s">
        <v>76</v>
      </c>
      <c r="C1" s="215"/>
      <c r="D1" s="215"/>
      <c r="E1" s="215"/>
      <c r="F1" s="215"/>
      <c r="G1" s="21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99" t="s">
        <v>7</v>
      </c>
      <c r="C17" s="201"/>
      <c r="D17" s="26">
        <f>SUM(D3:D16)</f>
        <v>1178</v>
      </c>
      <c r="E17" s="27"/>
      <c r="F17" s="3"/>
      <c r="G17" s="3"/>
    </row>
    <row r="22" spans="2:7">
      <c r="B22" s="215" t="s">
        <v>23</v>
      </c>
      <c r="C22" s="215"/>
      <c r="D22" s="215"/>
      <c r="E22" s="215"/>
      <c r="F22" s="215"/>
      <c r="G22" s="21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99" t="s">
        <v>7</v>
      </c>
      <c r="C38" s="201"/>
      <c r="D38" s="26">
        <f>SUM(D24:D37)</f>
        <v>1123.0900000000001</v>
      </c>
      <c r="E38" s="27"/>
      <c r="F38" s="3"/>
      <c r="G38" s="3"/>
    </row>
    <row r="41" spans="2:7">
      <c r="B41" s="215" t="s">
        <v>23</v>
      </c>
      <c r="C41" s="215"/>
      <c r="D41" s="215"/>
      <c r="E41" s="215"/>
      <c r="F41" s="215"/>
      <c r="G41" s="21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99" t="s">
        <v>7</v>
      </c>
      <c r="C56" s="201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99" t="s">
        <v>7</v>
      </c>
      <c r="C79" s="201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99" t="s">
        <v>7</v>
      </c>
      <c r="C96" s="201"/>
      <c r="D96" s="26">
        <f>SUM(D83:D95)</f>
        <v>565</v>
      </c>
      <c r="E96" s="27"/>
      <c r="F96" s="3"/>
    </row>
    <row r="99" spans="2:9">
      <c r="B99" s="215" t="s">
        <v>758</v>
      </c>
      <c r="C99" s="215"/>
      <c r="D99" s="215"/>
      <c r="E99" s="215"/>
      <c r="F99" s="215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99" t="s">
        <v>7</v>
      </c>
      <c r="C114" s="201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99" t="s">
        <v>7</v>
      </c>
      <c r="C132" s="201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4" zoomScale="85" zoomScaleNormal="85" workbookViewId="0">
      <selection activeCell="T57" sqref="T57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23" t="s">
        <v>55</v>
      </c>
      <c r="B1" s="216"/>
      <c r="C1" s="216"/>
      <c r="D1" s="216"/>
      <c r="E1" s="216"/>
      <c r="F1" s="216"/>
      <c r="G1" s="216"/>
      <c r="H1" s="216"/>
      <c r="I1" s="224"/>
      <c r="J1" s="223" t="s">
        <v>55</v>
      </c>
      <c r="K1" s="216"/>
      <c r="L1" s="216"/>
      <c r="M1" s="216"/>
      <c r="N1" s="216"/>
      <c r="O1" s="216"/>
      <c r="P1" s="216"/>
      <c r="Q1" s="216"/>
      <c r="R1" s="224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5" t="s">
        <v>39</v>
      </c>
      <c r="B2" s="217"/>
      <c r="C2" s="217"/>
      <c r="D2" s="217"/>
      <c r="E2" s="217"/>
      <c r="F2" s="217"/>
      <c r="G2" s="217"/>
      <c r="H2" s="217"/>
      <c r="I2" s="226"/>
      <c r="J2" s="225" t="s">
        <v>39</v>
      </c>
      <c r="K2" s="217"/>
      <c r="L2" s="217"/>
      <c r="M2" s="217"/>
      <c r="N2" s="217"/>
      <c r="O2" s="217"/>
      <c r="P2" s="217"/>
      <c r="Q2" s="217"/>
      <c r="R2" s="226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19">
        <v>1724600125</v>
      </c>
      <c r="D5" s="219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1" t="s">
        <v>41</v>
      </c>
      <c r="AE6" s="221"/>
      <c r="AF6" s="221"/>
      <c r="AH6" s="221" t="s">
        <v>42</v>
      </c>
      <c r="AI6" s="221"/>
      <c r="AJ6" s="221"/>
      <c r="AK6" s="34"/>
      <c r="AM6" s="29"/>
      <c r="AN6" s="221" t="s">
        <v>41</v>
      </c>
      <c r="AO6" s="221"/>
      <c r="AP6" s="221"/>
      <c r="AR6" s="221" t="s">
        <v>42</v>
      </c>
      <c r="AS6" s="221"/>
      <c r="AT6" s="221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1" t="s">
        <v>41</v>
      </c>
      <c r="C8" s="221"/>
      <c r="D8" s="221"/>
      <c r="F8" s="221" t="s">
        <v>42</v>
      </c>
      <c r="G8" s="221"/>
      <c r="H8" s="221"/>
      <c r="I8" s="34"/>
      <c r="J8" s="29"/>
      <c r="K8" s="221" t="s">
        <v>41</v>
      </c>
      <c r="L8" s="221"/>
      <c r="M8" s="221"/>
      <c r="O8" s="221" t="s">
        <v>42</v>
      </c>
      <c r="P8" s="221"/>
      <c r="Q8" s="22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8">
        <f>AF12-AJ12</f>
        <v>520.00621866666677</v>
      </c>
      <c r="AK13" s="30"/>
      <c r="AM13" s="29"/>
      <c r="AQ13" s="228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28"/>
      <c r="AK14" s="30"/>
      <c r="AM14" s="29"/>
      <c r="AQ14" s="228"/>
      <c r="AU14" s="30"/>
    </row>
    <row r="15" spans="1:47" ht="15" customHeight="1">
      <c r="A15" s="29"/>
      <c r="E15" s="228">
        <f>D14-H14</f>
        <v>536.97475599999996</v>
      </c>
      <c r="I15" s="30"/>
      <c r="J15" s="29"/>
      <c r="N15" s="228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28"/>
      <c r="I16" s="30"/>
      <c r="J16" s="29"/>
      <c r="N16" s="228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27" t="s">
        <v>53</v>
      </c>
      <c r="AE19" s="227"/>
      <c r="AF19" s="227"/>
      <c r="AH19" s="227" t="s">
        <v>54</v>
      </c>
      <c r="AI19" s="227"/>
      <c r="AJ19" s="227"/>
      <c r="AK19" s="36"/>
      <c r="AM19" s="29"/>
      <c r="AN19" s="227" t="s">
        <v>53</v>
      </c>
      <c r="AO19" s="227"/>
      <c r="AP19" s="227"/>
      <c r="AR19" s="227" t="s">
        <v>54</v>
      </c>
      <c r="AS19" s="227"/>
      <c r="AT19" s="227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27" t="s">
        <v>53</v>
      </c>
      <c r="C21" s="227"/>
      <c r="D21" s="227"/>
      <c r="F21" s="227" t="s">
        <v>54</v>
      </c>
      <c r="G21" s="227"/>
      <c r="H21" s="227"/>
      <c r="I21" s="36"/>
      <c r="J21" s="29"/>
      <c r="K21" s="227" t="s">
        <v>53</v>
      </c>
      <c r="L21" s="227"/>
      <c r="M21" s="227"/>
      <c r="O21" s="227" t="s">
        <v>54</v>
      </c>
      <c r="P21" s="227"/>
      <c r="Q21" s="227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0"/>
      <c r="U22" s="230"/>
      <c r="V22" s="230"/>
      <c r="W22" s="230"/>
      <c r="X22" s="230"/>
      <c r="Y22" s="230"/>
      <c r="Z22" s="230"/>
      <c r="AA22" s="230"/>
      <c r="AB22" s="230"/>
      <c r="AC22" s="223" t="s">
        <v>55</v>
      </c>
      <c r="AD22" s="216"/>
      <c r="AE22" s="216"/>
      <c r="AF22" s="216"/>
      <c r="AG22" s="216"/>
      <c r="AH22" s="216"/>
      <c r="AI22" s="216"/>
      <c r="AJ22" s="216"/>
      <c r="AK22" s="224"/>
      <c r="AM22" s="223" t="s">
        <v>55</v>
      </c>
      <c r="AN22" s="216"/>
      <c r="AO22" s="216"/>
      <c r="AP22" s="216"/>
      <c r="AQ22" s="216"/>
      <c r="AR22" s="216"/>
      <c r="AS22" s="216"/>
      <c r="AT22" s="216"/>
      <c r="AU22" s="224"/>
    </row>
    <row r="23" spans="1:47" ht="26.25">
      <c r="A23" s="223" t="s">
        <v>55</v>
      </c>
      <c r="B23" s="216"/>
      <c r="C23" s="216"/>
      <c r="D23" s="216"/>
      <c r="E23" s="216"/>
      <c r="F23" s="216"/>
      <c r="G23" s="216"/>
      <c r="H23" s="216"/>
      <c r="I23" s="224"/>
      <c r="J23" s="223" t="s">
        <v>55</v>
      </c>
      <c r="K23" s="216"/>
      <c r="L23" s="216"/>
      <c r="M23" s="216"/>
      <c r="N23" s="216"/>
      <c r="O23" s="216"/>
      <c r="P23" s="216"/>
      <c r="Q23" s="216"/>
      <c r="R23" s="224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5" t="s">
        <v>39</v>
      </c>
      <c r="B24" s="217"/>
      <c r="C24" s="217"/>
      <c r="D24" s="217"/>
      <c r="E24" s="217"/>
      <c r="F24" s="217"/>
      <c r="G24" s="217"/>
      <c r="H24" s="217"/>
      <c r="I24" s="226"/>
      <c r="J24" s="225" t="s">
        <v>39</v>
      </c>
      <c r="K24" s="217"/>
      <c r="L24" s="217"/>
      <c r="M24" s="217"/>
      <c r="N24" s="217"/>
      <c r="O24" s="217"/>
      <c r="P24" s="217"/>
      <c r="Q24" s="217"/>
      <c r="R24" s="226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19">
        <v>1719901926</v>
      </c>
      <c r="D27" s="219"/>
      <c r="I27" s="28"/>
      <c r="J27" s="29"/>
      <c r="K27" s="1" t="s">
        <v>57</v>
      </c>
      <c r="L27">
        <v>2350864985</v>
      </c>
      <c r="R27" s="28"/>
      <c r="T27" s="91"/>
      <c r="U27" s="231"/>
      <c r="V27" s="231"/>
      <c r="W27" s="231"/>
      <c r="X27" s="91"/>
      <c r="Y27" s="231"/>
      <c r="Z27" s="231"/>
      <c r="AA27" s="231"/>
      <c r="AB27" s="95"/>
      <c r="AC27" s="29"/>
      <c r="AD27" s="221" t="s">
        <v>41</v>
      </c>
      <c r="AE27" s="221"/>
      <c r="AF27" s="221"/>
      <c r="AH27" s="221" t="s">
        <v>42</v>
      </c>
      <c r="AI27" s="221"/>
      <c r="AJ27" s="221"/>
      <c r="AK27" s="34"/>
      <c r="AM27" s="29"/>
      <c r="AN27" s="221" t="s">
        <v>41</v>
      </c>
      <c r="AO27" s="221"/>
      <c r="AP27" s="221"/>
      <c r="AR27" s="221" t="s">
        <v>42</v>
      </c>
      <c r="AS27" s="221"/>
      <c r="AT27" s="221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1" t="s">
        <v>41</v>
      </c>
      <c r="C30" s="221"/>
      <c r="D30" s="221"/>
      <c r="F30" s="221" t="s">
        <v>42</v>
      </c>
      <c r="G30" s="221"/>
      <c r="H30" s="221"/>
      <c r="I30" s="34"/>
      <c r="J30" s="29"/>
      <c r="K30" s="221" t="s">
        <v>41</v>
      </c>
      <c r="L30" s="221"/>
      <c r="M30" s="221"/>
      <c r="O30" s="221" t="s">
        <v>42</v>
      </c>
      <c r="P30" s="221"/>
      <c r="Q30" s="221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2"/>
      <c r="Y34" s="91"/>
      <c r="Z34" s="91"/>
      <c r="AA34" s="91"/>
      <c r="AB34" s="91"/>
      <c r="AC34" s="29"/>
      <c r="AG34" s="228">
        <f>AF33-AJ33</f>
        <v>520.00288533333332</v>
      </c>
      <c r="AK34" s="30"/>
      <c r="AM34" s="29"/>
      <c r="AQ34" s="228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2"/>
      <c r="Y35" s="91"/>
      <c r="Z35" s="91"/>
      <c r="AA35" s="91"/>
      <c r="AB35" s="91"/>
      <c r="AC35" s="29"/>
      <c r="AG35" s="228"/>
      <c r="AK35" s="30"/>
      <c r="AM35" s="29"/>
      <c r="AQ35" s="228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28">
        <f>D36-H36</f>
        <v>260.00144333333338</v>
      </c>
      <c r="I37" s="30"/>
      <c r="J37" s="29"/>
      <c r="N37" s="228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28"/>
      <c r="I38" s="30"/>
      <c r="J38" s="29"/>
      <c r="N38" s="228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29"/>
      <c r="V40" s="229"/>
      <c r="W40" s="229"/>
      <c r="X40" s="91"/>
      <c r="Y40" s="229"/>
      <c r="Z40" s="229"/>
      <c r="AA40" s="229"/>
      <c r="AB40" s="99"/>
      <c r="AC40" s="29"/>
      <c r="AD40" s="227" t="s">
        <v>53</v>
      </c>
      <c r="AE40" s="227"/>
      <c r="AF40" s="227"/>
      <c r="AH40" s="227" t="s">
        <v>54</v>
      </c>
      <c r="AI40" s="227"/>
      <c r="AJ40" s="227"/>
      <c r="AK40" s="36"/>
      <c r="AM40" s="29"/>
      <c r="AN40" s="227" t="s">
        <v>53</v>
      </c>
      <c r="AO40" s="227"/>
      <c r="AP40" s="227"/>
      <c r="AR40" s="227" t="s">
        <v>54</v>
      </c>
      <c r="AS40" s="227"/>
      <c r="AT40" s="227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27" t="s">
        <v>53</v>
      </c>
      <c r="C43" s="227"/>
      <c r="D43" s="227"/>
      <c r="F43" s="227" t="s">
        <v>54</v>
      </c>
      <c r="G43" s="227"/>
      <c r="H43" s="227"/>
      <c r="I43" s="36"/>
      <c r="J43" s="29"/>
      <c r="K43" s="227" t="s">
        <v>53</v>
      </c>
      <c r="L43" s="227"/>
      <c r="M43" s="227"/>
      <c r="O43" s="227" t="s">
        <v>54</v>
      </c>
      <c r="P43" s="227"/>
      <c r="Q43" s="227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23" t="s">
        <v>55</v>
      </c>
      <c r="B48" s="216"/>
      <c r="C48" s="216"/>
      <c r="D48" s="216"/>
      <c r="E48" s="216"/>
      <c r="F48" s="216"/>
      <c r="G48" s="216"/>
      <c r="H48" s="216"/>
      <c r="I48" s="224"/>
      <c r="J48" s="223" t="s">
        <v>55</v>
      </c>
      <c r="K48" s="216"/>
      <c r="L48" s="216"/>
      <c r="M48" s="216"/>
      <c r="N48" s="216"/>
      <c r="O48" s="216"/>
      <c r="P48" s="216"/>
      <c r="Q48" s="216"/>
      <c r="R48" s="224"/>
    </row>
    <row r="49" spans="1:18" ht="21">
      <c r="A49" s="225" t="s">
        <v>39</v>
      </c>
      <c r="B49" s="217"/>
      <c r="C49" s="217"/>
      <c r="D49" s="217"/>
      <c r="E49" s="217"/>
      <c r="F49" s="217"/>
      <c r="G49" s="217"/>
      <c r="H49" s="217"/>
      <c r="I49" s="226"/>
      <c r="J49" s="225" t="s">
        <v>39</v>
      </c>
      <c r="K49" s="217"/>
      <c r="L49" s="217"/>
      <c r="M49" s="217"/>
      <c r="N49" s="217"/>
      <c r="O49" s="217"/>
      <c r="P49" s="217"/>
      <c r="Q49" s="217"/>
      <c r="R49" s="226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1009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19">
        <v>1720714904</v>
      </c>
      <c r="D52" s="219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1" t="s">
        <v>41</v>
      </c>
      <c r="C55" s="221"/>
      <c r="D55" s="221"/>
      <c r="F55" s="221" t="s">
        <v>42</v>
      </c>
      <c r="G55" s="221"/>
      <c r="H55" s="221"/>
      <c r="I55" s="34"/>
      <c r="J55" s="29"/>
      <c r="K55" s="221" t="s">
        <v>41</v>
      </c>
      <c r="L55" s="221"/>
      <c r="M55" s="221"/>
      <c r="O55" s="221" t="s">
        <v>42</v>
      </c>
      <c r="P55" s="221"/>
      <c r="Q55" s="221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28">
        <f>D61-H61</f>
        <v>260.00310933333338</v>
      </c>
      <c r="I62" s="30"/>
      <c r="J62" s="29"/>
      <c r="N62" s="228">
        <f>M61-Q61</f>
        <v>241.23750000000001</v>
      </c>
      <c r="R62" s="30"/>
    </row>
    <row r="63" spans="1:18">
      <c r="A63" s="29"/>
      <c r="E63" s="228"/>
      <c r="I63" s="30"/>
      <c r="J63" s="29"/>
      <c r="N63" s="228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27" t="s">
        <v>53</v>
      </c>
      <c r="C68" s="227"/>
      <c r="D68" s="227"/>
      <c r="F68" s="227" t="s">
        <v>54</v>
      </c>
      <c r="G68" s="227"/>
      <c r="H68" s="227"/>
      <c r="I68" s="36"/>
      <c r="J68" s="29"/>
      <c r="K68" s="227" t="s">
        <v>53</v>
      </c>
      <c r="L68" s="227"/>
      <c r="M68" s="227"/>
      <c r="O68" s="227" t="s">
        <v>54</v>
      </c>
      <c r="P68" s="227"/>
      <c r="Q68" s="227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23" t="s">
        <v>55</v>
      </c>
      <c r="B71" s="216"/>
      <c r="C71" s="216"/>
      <c r="D71" s="216"/>
      <c r="E71" s="216"/>
      <c r="F71" s="216"/>
      <c r="G71" s="216"/>
      <c r="H71" s="216"/>
      <c r="I71" s="224"/>
      <c r="J71" s="223" t="s">
        <v>55</v>
      </c>
      <c r="K71" s="216"/>
      <c r="L71" s="216"/>
      <c r="M71" s="216"/>
      <c r="N71" s="216"/>
      <c r="O71" s="216"/>
      <c r="P71" s="216"/>
      <c r="Q71" s="216"/>
      <c r="R71" s="224"/>
    </row>
    <row r="72" spans="1:18" ht="21">
      <c r="A72" s="225" t="s">
        <v>39</v>
      </c>
      <c r="B72" s="217"/>
      <c r="C72" s="217"/>
      <c r="D72" s="217"/>
      <c r="E72" s="217"/>
      <c r="F72" s="217"/>
      <c r="G72" s="217"/>
      <c r="H72" s="217"/>
      <c r="I72" s="226"/>
      <c r="J72" s="225" t="s">
        <v>39</v>
      </c>
      <c r="K72" s="217"/>
      <c r="L72" s="217"/>
      <c r="M72" s="217"/>
      <c r="N72" s="217"/>
      <c r="O72" s="217"/>
      <c r="P72" s="217"/>
      <c r="Q72" s="217"/>
      <c r="R72" s="226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19">
        <v>1704695558</v>
      </c>
      <c r="D75" s="219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1" t="s">
        <v>41</v>
      </c>
      <c r="C78" s="221"/>
      <c r="D78" s="221"/>
      <c r="F78" s="221" t="s">
        <v>42</v>
      </c>
      <c r="G78" s="221"/>
      <c r="H78" s="221"/>
      <c r="I78" s="34"/>
      <c r="J78" s="29"/>
      <c r="K78" s="221" t="s">
        <v>41</v>
      </c>
      <c r="L78" s="221"/>
      <c r="M78" s="221"/>
      <c r="O78" s="221" t="s">
        <v>42</v>
      </c>
      <c r="P78" s="221"/>
      <c r="Q78" s="221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28">
        <f>D84-H84</f>
        <v>241.23750000000001</v>
      </c>
      <c r="I85" s="30"/>
      <c r="J85" s="29"/>
      <c r="N85" s="228">
        <f>M84-Q84</f>
        <v>241.23750000000001</v>
      </c>
      <c r="R85" s="30"/>
    </row>
    <row r="86" spans="1:18">
      <c r="A86" s="29"/>
      <c r="E86" s="228"/>
      <c r="I86" s="30"/>
      <c r="J86" s="29"/>
      <c r="N86" s="228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27" t="s">
        <v>53</v>
      </c>
      <c r="C91" s="227"/>
      <c r="D91" s="227"/>
      <c r="F91" s="227" t="s">
        <v>54</v>
      </c>
      <c r="G91" s="227"/>
      <c r="H91" s="227"/>
      <c r="I91" s="36"/>
      <c r="J91" s="29"/>
      <c r="K91" s="227" t="s">
        <v>53</v>
      </c>
      <c r="L91" s="227"/>
      <c r="M91" s="227"/>
      <c r="O91" s="227" t="s">
        <v>54</v>
      </c>
      <c r="P91" s="227"/>
      <c r="Q91" s="227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23" t="s">
        <v>55</v>
      </c>
      <c r="B97" s="216"/>
      <c r="C97" s="216"/>
      <c r="D97" s="216"/>
      <c r="E97" s="216"/>
      <c r="F97" s="216"/>
      <c r="G97" s="216"/>
      <c r="H97" s="216"/>
      <c r="I97" s="224"/>
      <c r="J97" s="223" t="s">
        <v>55</v>
      </c>
      <c r="K97" s="216"/>
      <c r="L97" s="216"/>
      <c r="M97" s="216"/>
      <c r="N97" s="216"/>
      <c r="O97" s="216"/>
      <c r="P97" s="216"/>
      <c r="Q97" s="216"/>
      <c r="R97" s="224"/>
    </row>
    <row r="98" spans="1:18" ht="21">
      <c r="A98" s="225" t="s">
        <v>39</v>
      </c>
      <c r="B98" s="217"/>
      <c r="C98" s="217"/>
      <c r="D98" s="217"/>
      <c r="E98" s="217"/>
      <c r="F98" s="217"/>
      <c r="G98" s="217"/>
      <c r="H98" s="217"/>
      <c r="I98" s="226"/>
      <c r="J98" s="225" t="s">
        <v>39</v>
      </c>
      <c r="K98" s="217"/>
      <c r="L98" s="217"/>
      <c r="M98" s="217"/>
      <c r="N98" s="217"/>
      <c r="O98" s="217"/>
      <c r="P98" s="217"/>
      <c r="Q98" s="217"/>
      <c r="R98" s="226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19">
        <v>1753640125</v>
      </c>
      <c r="D101" s="219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1" t="s">
        <v>41</v>
      </c>
      <c r="C104" s="221"/>
      <c r="D104" s="221"/>
      <c r="F104" s="221" t="s">
        <v>42</v>
      </c>
      <c r="G104" s="221"/>
      <c r="H104" s="221"/>
      <c r="I104" s="34"/>
      <c r="J104" s="29"/>
      <c r="K104" s="221" t="s">
        <v>41</v>
      </c>
      <c r="L104" s="221"/>
      <c r="M104" s="221"/>
      <c r="O104" s="221" t="s">
        <v>42</v>
      </c>
      <c r="P104" s="221"/>
      <c r="Q104" s="221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28">
        <f>D110-H110</f>
        <v>241.23750000000001</v>
      </c>
      <c r="I111" s="30"/>
      <c r="J111" s="29"/>
      <c r="N111" s="228">
        <f>M110-Q110</f>
        <v>241.23750000000001</v>
      </c>
      <c r="R111" s="30"/>
    </row>
    <row r="112" spans="1:18">
      <c r="A112" s="29"/>
      <c r="E112" s="228"/>
      <c r="I112" s="30"/>
      <c r="J112" s="29"/>
      <c r="N112" s="228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27" t="s">
        <v>53</v>
      </c>
      <c r="C117" s="227"/>
      <c r="D117" s="227"/>
      <c r="F117" s="227" t="s">
        <v>54</v>
      </c>
      <c r="G117" s="227"/>
      <c r="H117" s="227"/>
      <c r="I117" s="36"/>
      <c r="J117" s="29"/>
      <c r="K117" s="227" t="s">
        <v>53</v>
      </c>
      <c r="L117" s="227"/>
      <c r="M117" s="227"/>
      <c r="O117" s="227" t="s">
        <v>54</v>
      </c>
      <c r="P117" s="227"/>
      <c r="Q117" s="227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23" t="s">
        <v>55</v>
      </c>
      <c r="B120" s="216"/>
      <c r="C120" s="216"/>
      <c r="D120" s="216"/>
      <c r="E120" s="216"/>
      <c r="F120" s="216"/>
      <c r="G120" s="216"/>
      <c r="H120" s="216"/>
      <c r="I120" s="224"/>
      <c r="J120" s="223" t="s">
        <v>55</v>
      </c>
      <c r="K120" s="216"/>
      <c r="L120" s="216"/>
      <c r="M120" s="216"/>
      <c r="N120" s="216"/>
      <c r="O120" s="216"/>
      <c r="P120" s="216"/>
      <c r="Q120" s="216"/>
      <c r="R120" s="224"/>
    </row>
    <row r="121" spans="1:18" ht="21">
      <c r="A121" s="225" t="s">
        <v>39</v>
      </c>
      <c r="B121" s="217"/>
      <c r="C121" s="217"/>
      <c r="D121" s="217"/>
      <c r="E121" s="217"/>
      <c r="F121" s="217"/>
      <c r="G121" s="217"/>
      <c r="H121" s="217"/>
      <c r="I121" s="226"/>
      <c r="J121" s="225" t="s">
        <v>39</v>
      </c>
      <c r="K121" s="217"/>
      <c r="L121" s="217"/>
      <c r="M121" s="217"/>
      <c r="N121" s="217"/>
      <c r="O121" s="217"/>
      <c r="P121" s="217"/>
      <c r="Q121" s="217"/>
      <c r="R121" s="226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1012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19">
        <v>1720145711</v>
      </c>
      <c r="D124" s="219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1" t="s">
        <v>41</v>
      </c>
      <c r="C127" s="221"/>
      <c r="D127" s="221"/>
      <c r="F127" s="221" t="s">
        <v>42</v>
      </c>
      <c r="G127" s="221"/>
      <c r="H127" s="221"/>
      <c r="I127" s="34"/>
      <c r="J127" s="29"/>
      <c r="K127" s="221" t="s">
        <v>41</v>
      </c>
      <c r="L127" s="221"/>
      <c r="M127" s="221"/>
      <c r="O127" s="221" t="s">
        <v>42</v>
      </c>
      <c r="P127" s="221"/>
      <c r="Q127" s="221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28">
        <f>D133-H133</f>
        <v>241.23750000000001</v>
      </c>
      <c r="I134" s="30"/>
      <c r="J134" s="29"/>
      <c r="N134" s="228">
        <f>M133-Q133</f>
        <v>519.96</v>
      </c>
      <c r="R134" s="30"/>
    </row>
    <row r="135" spans="1:18">
      <c r="A135" s="29"/>
      <c r="E135" s="228"/>
      <c r="I135" s="30"/>
      <c r="J135" s="29"/>
      <c r="N135" s="228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27" t="s">
        <v>53</v>
      </c>
      <c r="C139" s="227"/>
      <c r="D139" s="227"/>
      <c r="F139" s="227" t="s">
        <v>54</v>
      </c>
      <c r="G139" s="227"/>
      <c r="H139" s="227"/>
      <c r="I139" s="36"/>
      <c r="J139" s="29"/>
      <c r="K139" s="227" t="s">
        <v>53</v>
      </c>
      <c r="L139" s="227"/>
      <c r="M139" s="227"/>
      <c r="O139" s="227" t="s">
        <v>54</v>
      </c>
      <c r="P139" s="227"/>
      <c r="Q139" s="227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16" t="s">
        <v>55</v>
      </c>
      <c r="E143" s="216"/>
      <c r="F143" s="216"/>
      <c r="G143" s="84"/>
      <c r="H143" s="84"/>
      <c r="I143" s="85"/>
      <c r="K143" s="84"/>
      <c r="L143" s="84"/>
      <c r="M143" s="216" t="s">
        <v>55</v>
      </c>
      <c r="N143" s="216"/>
      <c r="O143" s="216"/>
      <c r="P143" s="84"/>
      <c r="Q143" s="84"/>
      <c r="R143" s="85"/>
    </row>
    <row r="144" spans="1:18" ht="21">
      <c r="B144" s="43"/>
      <c r="C144" s="43"/>
      <c r="D144" s="217" t="s">
        <v>39</v>
      </c>
      <c r="E144" s="217"/>
      <c r="F144" s="217"/>
      <c r="G144" s="43"/>
      <c r="H144" s="43"/>
      <c r="I144" s="44"/>
      <c r="K144" s="43"/>
      <c r="L144" s="43"/>
      <c r="M144" s="217" t="s">
        <v>39</v>
      </c>
      <c r="N144" s="217"/>
      <c r="O144" s="217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18" t="s">
        <v>718</v>
      </c>
      <c r="H146" s="218"/>
      <c r="I146" s="28"/>
      <c r="J146" s="29"/>
      <c r="K146" s="1" t="s">
        <v>56</v>
      </c>
      <c r="L146" t="s">
        <v>1011</v>
      </c>
      <c r="O146" t="s">
        <v>59</v>
      </c>
      <c r="P146" s="218" t="s">
        <v>718</v>
      </c>
      <c r="Q146" s="218"/>
      <c r="R146" s="28"/>
    </row>
    <row r="147" spans="1:18" ht="15.75">
      <c r="A147" s="29"/>
      <c r="B147" s="1" t="s">
        <v>57</v>
      </c>
      <c r="C147" s="219">
        <v>1721244075</v>
      </c>
      <c r="D147" s="219"/>
      <c r="F147" s="220" t="s">
        <v>731</v>
      </c>
      <c r="G147" s="220"/>
      <c r="H147">
        <v>225.02</v>
      </c>
      <c r="I147" s="28"/>
      <c r="J147" s="29"/>
      <c r="K147" s="1" t="s">
        <v>57</v>
      </c>
      <c r="L147">
        <v>924011786</v>
      </c>
      <c r="O147" s="220" t="s">
        <v>731</v>
      </c>
      <c r="P147" s="220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1" t="s">
        <v>41</v>
      </c>
      <c r="C150" s="221"/>
      <c r="D150" s="221"/>
      <c r="F150" s="221" t="s">
        <v>42</v>
      </c>
      <c r="G150" s="221"/>
      <c r="H150" s="221"/>
      <c r="I150" s="34"/>
      <c r="J150" s="29"/>
      <c r="K150" s="221" t="s">
        <v>41</v>
      </c>
      <c r="L150" s="221"/>
      <c r="M150" s="221"/>
      <c r="O150" s="221" t="s">
        <v>732</v>
      </c>
      <c r="P150" s="221"/>
      <c r="Q150" s="221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22" t="s">
        <v>50</v>
      </c>
      <c r="C156" s="222"/>
      <c r="D156" s="42">
        <f>SUM(D151:D155)</f>
        <v>262.52333333333337</v>
      </c>
      <c r="F156" s="222" t="s">
        <v>51</v>
      </c>
      <c r="G156" s="222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22" t="s">
        <v>51</v>
      </c>
      <c r="P156" s="222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16" t="s">
        <v>55</v>
      </c>
      <c r="E164" s="216"/>
      <c r="F164" s="216"/>
      <c r="G164" s="84"/>
      <c r="H164" s="84"/>
      <c r="I164" s="85"/>
      <c r="K164" s="84"/>
      <c r="L164" s="84"/>
      <c r="M164" s="216" t="s">
        <v>55</v>
      </c>
      <c r="N164" s="216"/>
      <c r="O164" s="216"/>
      <c r="P164" s="84"/>
      <c r="Q164" s="84"/>
      <c r="R164" s="85"/>
    </row>
    <row r="165" spans="1:18" ht="21">
      <c r="B165" s="43"/>
      <c r="C165" s="43"/>
      <c r="D165" s="217" t="s">
        <v>39</v>
      </c>
      <c r="E165" s="217"/>
      <c r="F165" s="217"/>
      <c r="G165" s="43"/>
      <c r="H165" s="43"/>
      <c r="I165" s="44"/>
      <c r="K165" s="43"/>
      <c r="L165" s="43"/>
      <c r="M165" s="217" t="s">
        <v>39</v>
      </c>
      <c r="N165" s="217"/>
      <c r="O165" s="217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1014</v>
      </c>
      <c r="F167" t="s">
        <v>59</v>
      </c>
      <c r="G167" s="218" t="s">
        <v>718</v>
      </c>
      <c r="H167" s="218"/>
      <c r="I167" s="28"/>
      <c r="K167" s="1" t="s">
        <v>56</v>
      </c>
      <c r="L167" t="s">
        <v>1127</v>
      </c>
      <c r="O167" t="s">
        <v>59</v>
      </c>
      <c r="P167" s="218" t="s">
        <v>718</v>
      </c>
      <c r="Q167" s="218"/>
      <c r="R167" s="28"/>
    </row>
    <row r="168" spans="1:18" ht="15.75">
      <c r="B168" s="1" t="s">
        <v>57</v>
      </c>
      <c r="C168" s="219">
        <v>1716325822</v>
      </c>
      <c r="D168" s="219"/>
      <c r="F168" s="220" t="s">
        <v>731</v>
      </c>
      <c r="G168" s="220"/>
      <c r="H168">
        <v>450.04</v>
      </c>
      <c r="I168" s="28"/>
      <c r="K168" s="1" t="s">
        <v>57</v>
      </c>
      <c r="L168" s="219">
        <v>1716325822</v>
      </c>
      <c r="M168" s="219"/>
      <c r="O168" s="220" t="s">
        <v>731</v>
      </c>
      <c r="P168" s="220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1" t="s">
        <v>41</v>
      </c>
      <c r="C171" s="221"/>
      <c r="D171" s="221"/>
      <c r="F171" s="221" t="s">
        <v>42</v>
      </c>
      <c r="G171" s="221"/>
      <c r="H171" s="221"/>
      <c r="I171" s="34"/>
      <c r="K171" s="221" t="s">
        <v>41</v>
      </c>
      <c r="L171" s="221"/>
      <c r="M171" s="221"/>
      <c r="O171" s="221" t="s">
        <v>42</v>
      </c>
      <c r="P171" s="221"/>
      <c r="Q171" s="221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1015</v>
      </c>
      <c r="D176" s="41">
        <f>D172*8.33%</f>
        <v>37.488332</v>
      </c>
      <c r="I176" s="28"/>
      <c r="K176" t="s">
        <v>1015</v>
      </c>
      <c r="M176" s="41"/>
      <c r="R176" s="28"/>
    </row>
    <row r="177" spans="2:18" ht="15.75">
      <c r="B177" s="222" t="s">
        <v>50</v>
      </c>
      <c r="C177" s="222"/>
      <c r="D177" s="42">
        <f>SUM(D172:D176)</f>
        <v>562.53499866666675</v>
      </c>
      <c r="F177" s="222" t="s">
        <v>51</v>
      </c>
      <c r="G177" s="222"/>
      <c r="H177" s="42">
        <f>SUM(H172:H176)</f>
        <v>42.528779999999998</v>
      </c>
      <c r="I177" s="35"/>
      <c r="K177" s="222" t="s">
        <v>50</v>
      </c>
      <c r="L177" s="222"/>
      <c r="M177" s="42">
        <f>SUM(M172:M176)</f>
        <v>262.52333333333337</v>
      </c>
      <c r="O177" s="222" t="s">
        <v>51</v>
      </c>
      <c r="P177" s="222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19" t="s">
        <v>112</v>
      </c>
      <c r="E1" s="219"/>
      <c r="F1" s="219"/>
      <c r="N1" s="219" t="s">
        <v>112</v>
      </c>
      <c r="O1" s="219"/>
      <c r="P1" s="219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98" t="s">
        <v>124</v>
      </c>
      <c r="E17" s="198"/>
      <c r="F17" s="198"/>
      <c r="G17" s="3"/>
      <c r="H17" s="3"/>
      <c r="L17" s="3"/>
      <c r="M17" s="3"/>
      <c r="N17" s="198" t="s">
        <v>124</v>
      </c>
      <c r="O17" s="198"/>
      <c r="P17" s="198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J40"/>
  <sheetViews>
    <sheetView topLeftCell="C28" workbookViewId="0">
      <selection activeCell="C40" sqref="C40:J40"/>
    </sheetView>
  </sheetViews>
  <sheetFormatPr baseColWidth="10" defaultRowHeight="15"/>
  <sheetData>
    <row r="1" spans="3:10" ht="15.75" thickBot="1"/>
    <row r="2" spans="3:10" ht="15.75" thickBot="1">
      <c r="C2" s="183">
        <v>0.69174768518518526</v>
      </c>
      <c r="D2" s="181">
        <v>20230801</v>
      </c>
      <c r="E2" s="181" t="s">
        <v>466</v>
      </c>
      <c r="F2" s="181" t="s">
        <v>476</v>
      </c>
      <c r="G2" s="181">
        <v>152</v>
      </c>
      <c r="H2" s="182">
        <v>86857</v>
      </c>
      <c r="I2" s="181">
        <v>585956</v>
      </c>
      <c r="J2" s="180"/>
    </row>
    <row r="3" spans="3:10" ht="15.75" thickBot="1">
      <c r="C3" s="183">
        <v>0.70434027777777775</v>
      </c>
      <c r="D3" s="181">
        <v>20230807</v>
      </c>
      <c r="E3" s="181" t="s">
        <v>466</v>
      </c>
      <c r="F3" s="181" t="s">
        <v>476</v>
      </c>
      <c r="G3" s="181">
        <v>150.01</v>
      </c>
      <c r="H3" s="182">
        <v>85721</v>
      </c>
      <c r="I3" s="181">
        <v>0</v>
      </c>
      <c r="J3" s="180"/>
    </row>
    <row r="4" spans="3:10" ht="15.75" thickBot="1">
      <c r="C4" s="183">
        <v>0.76175925925925936</v>
      </c>
      <c r="D4" s="181">
        <v>20230810</v>
      </c>
      <c r="E4" s="181" t="s">
        <v>466</v>
      </c>
      <c r="F4" s="181" t="s">
        <v>476</v>
      </c>
      <c r="G4" s="181">
        <v>50.02</v>
      </c>
      <c r="H4" s="182">
        <v>28581</v>
      </c>
      <c r="I4" s="181">
        <v>0</v>
      </c>
      <c r="J4" s="180"/>
    </row>
    <row r="5" spans="3:10">
      <c r="G5" s="1">
        <f>SUM(G2:G4)</f>
        <v>352.03</v>
      </c>
    </row>
    <row r="6" spans="3:10" ht="15.75" thickBot="1"/>
    <row r="7" spans="3:10" ht="15.75" thickBot="1">
      <c r="C7" s="183">
        <v>0.71946759259259263</v>
      </c>
      <c r="D7" s="181">
        <v>20230801</v>
      </c>
      <c r="E7" s="181" t="s">
        <v>691</v>
      </c>
      <c r="F7" s="181" t="s">
        <v>476</v>
      </c>
      <c r="G7" s="181">
        <v>120</v>
      </c>
      <c r="H7" s="181" t="s">
        <v>1260</v>
      </c>
      <c r="I7" s="181">
        <v>98563</v>
      </c>
      <c r="J7" s="180"/>
    </row>
    <row r="8" spans="3:10" ht="15.75" thickBot="1">
      <c r="C8" s="183">
        <v>0.41115740740740742</v>
      </c>
      <c r="D8" s="181">
        <v>20230802</v>
      </c>
      <c r="E8" s="181" t="s">
        <v>751</v>
      </c>
      <c r="F8" s="181" t="s">
        <v>476</v>
      </c>
      <c r="G8" s="181">
        <v>180</v>
      </c>
      <c r="H8" s="182">
        <v>102855</v>
      </c>
      <c r="I8" s="181">
        <v>5454</v>
      </c>
      <c r="J8" s="180"/>
    </row>
    <row r="9" spans="3:10" ht="15.75" thickBot="1">
      <c r="C9" s="183">
        <v>0.54481481481481475</v>
      </c>
      <c r="D9" s="181">
        <v>20230803</v>
      </c>
      <c r="E9" s="181" t="s">
        <v>675</v>
      </c>
      <c r="F9" s="181" t="s">
        <v>476</v>
      </c>
      <c r="G9" s="181">
        <v>65.64</v>
      </c>
      <c r="H9" s="181" t="s">
        <v>1259</v>
      </c>
      <c r="I9" s="181">
        <v>5454</v>
      </c>
      <c r="J9" s="180"/>
    </row>
    <row r="10" spans="3:10" ht="15.75" thickBot="1">
      <c r="C10" s="183">
        <v>0.54655092592592591</v>
      </c>
      <c r="D10" s="181">
        <v>20230803</v>
      </c>
      <c r="E10" s="181" t="s">
        <v>675</v>
      </c>
      <c r="F10" s="181" t="s">
        <v>476</v>
      </c>
      <c r="G10" s="181">
        <v>25</v>
      </c>
      <c r="H10" s="182">
        <v>14285</v>
      </c>
      <c r="I10" s="181">
        <v>554445</v>
      </c>
      <c r="J10" s="180"/>
    </row>
    <row r="11" spans="3:10" ht="15.75" thickBot="1">
      <c r="C11" s="183">
        <v>0.595636574074074</v>
      </c>
      <c r="D11" s="181">
        <v>20230810</v>
      </c>
      <c r="E11" s="181" t="s">
        <v>675</v>
      </c>
      <c r="F11" s="181" t="s">
        <v>476</v>
      </c>
      <c r="G11" s="181">
        <v>87.01</v>
      </c>
      <c r="H11" s="182">
        <v>49718</v>
      </c>
      <c r="I11" s="181">
        <v>0</v>
      </c>
      <c r="J11" s="180"/>
    </row>
    <row r="12" spans="3:10" ht="15.75" thickBot="1">
      <c r="C12" s="183">
        <v>0.55717592592592591</v>
      </c>
      <c r="D12" s="181">
        <v>20230814</v>
      </c>
      <c r="E12" s="181" t="s">
        <v>675</v>
      </c>
      <c r="F12" s="181" t="s">
        <v>476</v>
      </c>
      <c r="G12" s="181">
        <v>80</v>
      </c>
      <c r="H12" s="182">
        <v>45713</v>
      </c>
      <c r="I12" s="181">
        <v>5555</v>
      </c>
      <c r="J12" s="180"/>
    </row>
    <row r="13" spans="3:10" ht="15.75" thickBot="1">
      <c r="C13" s="183">
        <v>0.58956018518518516</v>
      </c>
      <c r="D13" s="181">
        <v>20230814</v>
      </c>
      <c r="E13" s="181" t="s">
        <v>751</v>
      </c>
      <c r="F13" s="181" t="s">
        <v>476</v>
      </c>
      <c r="G13" s="181">
        <v>70</v>
      </c>
      <c r="H13" s="182">
        <v>39999</v>
      </c>
      <c r="I13" s="181">
        <v>5555</v>
      </c>
      <c r="J13" s="180"/>
    </row>
    <row r="14" spans="3:10" ht="15.75" thickBot="1">
      <c r="C14" s="183">
        <v>0.59313657407407405</v>
      </c>
      <c r="D14" s="181">
        <v>20230811</v>
      </c>
      <c r="E14" s="181" t="s">
        <v>691</v>
      </c>
      <c r="F14" s="181" t="s">
        <v>476</v>
      </c>
      <c r="G14" s="181">
        <v>110</v>
      </c>
      <c r="H14" s="182">
        <v>62856</v>
      </c>
      <c r="I14" s="181">
        <v>12345</v>
      </c>
      <c r="J14" s="180"/>
    </row>
    <row r="15" spans="3:10" ht="15.75" thickBot="1">
      <c r="C15" s="183">
        <v>0.88462962962962965</v>
      </c>
      <c r="D15" s="181">
        <v>20230810</v>
      </c>
      <c r="E15" s="181" t="s">
        <v>751</v>
      </c>
      <c r="F15" s="181" t="s">
        <v>476</v>
      </c>
      <c r="G15" s="181">
        <v>140.02000000000001</v>
      </c>
      <c r="H15" s="182">
        <v>80001</v>
      </c>
      <c r="I15" s="181">
        <v>0</v>
      </c>
      <c r="J15" s="180"/>
    </row>
    <row r="16" spans="3:10">
      <c r="G16" s="1">
        <f>SUM(G7:G15)</f>
        <v>877.67</v>
      </c>
    </row>
    <row r="17" spans="3:10" ht="15.75" thickBot="1"/>
    <row r="18" spans="3:10" ht="15.75" thickBot="1">
      <c r="C18" s="183">
        <v>0.49402777777777779</v>
      </c>
      <c r="D18" s="181">
        <v>20230803</v>
      </c>
      <c r="E18" s="181" t="s">
        <v>471</v>
      </c>
      <c r="F18" s="181" t="s">
        <v>476</v>
      </c>
      <c r="G18" s="181">
        <v>122.79</v>
      </c>
      <c r="H18" s="182">
        <v>70167</v>
      </c>
      <c r="I18" s="181">
        <v>820</v>
      </c>
      <c r="J18" s="180"/>
    </row>
    <row r="19" spans="3:10" ht="15.75" thickBot="1">
      <c r="C19" s="183">
        <v>0.82694444444444448</v>
      </c>
      <c r="D19" s="181">
        <v>20230807</v>
      </c>
      <c r="E19" s="181" t="s">
        <v>469</v>
      </c>
      <c r="F19" s="181" t="s">
        <v>476</v>
      </c>
      <c r="G19" s="181">
        <v>120.01</v>
      </c>
      <c r="H19" s="182">
        <v>68576</v>
      </c>
      <c r="I19" s="181">
        <v>56542</v>
      </c>
      <c r="J19" s="180"/>
    </row>
    <row r="20" spans="3:10" ht="15.75" thickBot="1">
      <c r="C20" s="183">
        <v>0.76788194444444446</v>
      </c>
      <c r="D20" s="181">
        <v>20230811</v>
      </c>
      <c r="E20" s="181" t="s">
        <v>469</v>
      </c>
      <c r="F20" s="181" t="s">
        <v>476</v>
      </c>
      <c r="G20" s="181">
        <v>100</v>
      </c>
      <c r="H20" s="181" t="s">
        <v>1258</v>
      </c>
      <c r="I20" s="181">
        <v>57171</v>
      </c>
      <c r="J20" s="180"/>
    </row>
    <row r="21" spans="3:10" ht="15.75" thickBot="1">
      <c r="C21" s="183">
        <v>0.73092592592592587</v>
      </c>
      <c r="D21" s="181">
        <v>20230815</v>
      </c>
      <c r="E21" s="181" t="s">
        <v>469</v>
      </c>
      <c r="F21" s="181" t="s">
        <v>476</v>
      </c>
      <c r="G21" s="181">
        <v>91.35</v>
      </c>
      <c r="H21" s="182">
        <v>52202</v>
      </c>
      <c r="I21" s="181">
        <v>0</v>
      </c>
      <c r="J21" s="180"/>
    </row>
    <row r="22" spans="3:10" ht="15.75" thickBot="1">
      <c r="C22" s="183">
        <v>0.83523148148148152</v>
      </c>
      <c r="D22" s="181">
        <v>20230815</v>
      </c>
      <c r="E22" s="181" t="s">
        <v>471</v>
      </c>
      <c r="F22" s="181" t="s">
        <v>476</v>
      </c>
      <c r="G22" s="181">
        <v>87.75</v>
      </c>
      <c r="H22" s="181" t="s">
        <v>1257</v>
      </c>
      <c r="I22" s="181">
        <v>820</v>
      </c>
      <c r="J22" s="180"/>
    </row>
    <row r="23" spans="3:10">
      <c r="G23" s="1">
        <f>SUM(G18:G22)</f>
        <v>521.9</v>
      </c>
    </row>
    <row r="24" spans="3:10" ht="15.75" thickBot="1"/>
    <row r="25" spans="3:10" ht="15.75" thickBot="1">
      <c r="C25" s="183">
        <v>0.59554398148148147</v>
      </c>
      <c r="D25" s="181">
        <v>20230803</v>
      </c>
      <c r="E25" s="181" t="s">
        <v>473</v>
      </c>
      <c r="F25" s="181" t="s">
        <v>476</v>
      </c>
      <c r="G25" s="181">
        <v>72.78</v>
      </c>
      <c r="H25" s="182">
        <v>41588</v>
      </c>
      <c r="I25" s="181">
        <v>15206</v>
      </c>
      <c r="J25" s="180"/>
    </row>
    <row r="26" spans="3:10" ht="15.75" thickBot="1">
      <c r="C26" s="183">
        <v>0.50393518518518521</v>
      </c>
      <c r="D26" s="181">
        <v>20230809</v>
      </c>
      <c r="E26" s="181" t="s">
        <v>473</v>
      </c>
      <c r="F26" s="181" t="s">
        <v>476</v>
      </c>
      <c r="G26" s="181">
        <v>69.010000000000005</v>
      </c>
      <c r="H26" s="182">
        <v>39432</v>
      </c>
      <c r="I26" s="181">
        <v>5555</v>
      </c>
      <c r="J26" s="180"/>
    </row>
    <row r="27" spans="3:10">
      <c r="G27" s="1">
        <f>SUM(G25:G26)</f>
        <v>141.79000000000002</v>
      </c>
    </row>
    <row r="28" spans="3:10" ht="15.75" thickBot="1"/>
    <row r="29" spans="3:10" ht="15.75" thickBot="1">
      <c r="C29" s="183">
        <v>0.68635416666666671</v>
      </c>
      <c r="D29" s="181">
        <v>20230804</v>
      </c>
      <c r="E29" s="181" t="s">
        <v>472</v>
      </c>
      <c r="F29" s="181" t="s">
        <v>476</v>
      </c>
      <c r="G29" s="181">
        <v>183</v>
      </c>
      <c r="H29" s="182">
        <v>104571</v>
      </c>
      <c r="I29" s="181">
        <v>0</v>
      </c>
      <c r="J29" s="180"/>
    </row>
    <row r="30" spans="3:10" ht="15.75" thickBot="1">
      <c r="C30" s="183">
        <v>0.72018518518518515</v>
      </c>
      <c r="D30" s="181">
        <v>20230807</v>
      </c>
      <c r="E30" s="181" t="s">
        <v>474</v>
      </c>
      <c r="F30" s="181" t="s">
        <v>476</v>
      </c>
      <c r="G30" s="181">
        <v>172</v>
      </c>
      <c r="H30" s="182">
        <v>98283</v>
      </c>
      <c r="I30" s="181">
        <v>99999999</v>
      </c>
      <c r="J30" s="180"/>
    </row>
    <row r="31" spans="3:10" ht="15.75" thickBot="1">
      <c r="C31" s="183">
        <v>0.75373842592592588</v>
      </c>
      <c r="D31" s="181">
        <v>20230808</v>
      </c>
      <c r="E31" s="181" t="s">
        <v>472</v>
      </c>
      <c r="F31" s="181" t="s">
        <v>476</v>
      </c>
      <c r="G31" s="181">
        <v>230.01</v>
      </c>
      <c r="H31" s="182">
        <v>131433</v>
      </c>
      <c r="I31" s="181">
        <v>0</v>
      </c>
      <c r="J31" s="180"/>
    </row>
    <row r="32" spans="3:10">
      <c r="G32" s="1">
        <f>SUM(G29:G31)</f>
        <v>585.01</v>
      </c>
    </row>
    <row r="33" spans="3:10" ht="15.75" thickBot="1"/>
    <row r="34" spans="3:10" ht="15.75" thickBot="1">
      <c r="C34" s="183">
        <v>0.29174768518518518</v>
      </c>
      <c r="D34" s="181">
        <v>20230809</v>
      </c>
      <c r="E34" s="181" t="s">
        <v>475</v>
      </c>
      <c r="F34" s="181" t="s">
        <v>476</v>
      </c>
      <c r="G34" s="184">
        <v>67.819999999999993</v>
      </c>
      <c r="H34" s="182">
        <v>38752</v>
      </c>
      <c r="I34" s="181">
        <v>5555</v>
      </c>
      <c r="J34" s="180"/>
    </row>
    <row r="35" spans="3:10" ht="15.75" thickBot="1"/>
    <row r="36" spans="3:10" ht="15.75" thickBot="1">
      <c r="C36" s="183">
        <v>0.71685185185185185</v>
      </c>
      <c r="D36" s="181">
        <v>20230809</v>
      </c>
      <c r="E36" s="181" t="s">
        <v>468</v>
      </c>
      <c r="F36" s="181" t="s">
        <v>476</v>
      </c>
      <c r="G36" s="181">
        <v>93</v>
      </c>
      <c r="H36" s="182">
        <v>53141</v>
      </c>
      <c r="I36" s="181">
        <v>312949</v>
      </c>
      <c r="J36" s="180"/>
    </row>
    <row r="37" spans="3:10" ht="15.75" thickBot="1">
      <c r="C37" s="183">
        <v>0.67206018518518518</v>
      </c>
      <c r="D37" s="181">
        <v>20230810</v>
      </c>
      <c r="E37" s="181" t="s">
        <v>468</v>
      </c>
      <c r="F37" s="181" t="s">
        <v>476</v>
      </c>
      <c r="G37" s="181">
        <v>100.02</v>
      </c>
      <c r="H37" s="182">
        <v>57144</v>
      </c>
      <c r="I37" s="181">
        <v>313517</v>
      </c>
      <c r="J37" s="180"/>
    </row>
    <row r="38" spans="3:10">
      <c r="G38" s="1">
        <f>SUM(G36:G37)</f>
        <v>193.01999999999998</v>
      </c>
    </row>
    <row r="39" spans="3:10" ht="15.75" thickBot="1"/>
    <row r="40" spans="3:10" ht="15.75" thickBot="1">
      <c r="C40" s="183">
        <v>0.75140046296296292</v>
      </c>
      <c r="D40" s="181">
        <v>20230811</v>
      </c>
      <c r="E40" s="181" t="s">
        <v>558</v>
      </c>
      <c r="F40" s="181" t="s">
        <v>476</v>
      </c>
      <c r="G40" s="184">
        <v>108.9</v>
      </c>
      <c r="H40" s="182">
        <v>62227</v>
      </c>
      <c r="I40" s="181">
        <v>85236</v>
      </c>
      <c r="J40" s="1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90"/>
  <sheetViews>
    <sheetView topLeftCell="Q662" zoomScale="89" zoomScaleNormal="89" workbookViewId="0">
      <selection activeCell="R723" sqref="R723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2" t="s">
        <v>20</v>
      </c>
      <c r="F8" s="192"/>
      <c r="G8" s="192"/>
      <c r="H8" s="192"/>
      <c r="V8" s="17"/>
      <c r="X8" s="23" t="s">
        <v>82</v>
      </c>
      <c r="Y8" s="20">
        <f>IF(B8="PAGADO",0,C13)</f>
        <v>0</v>
      </c>
      <c r="AA8" s="192" t="s">
        <v>20</v>
      </c>
      <c r="AB8" s="192"/>
      <c r="AC8" s="192"/>
      <c r="AD8" s="192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563.81999999999994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2" t="s">
        <v>20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20</v>
      </c>
      <c r="AB53" s="192"/>
      <c r="AC53" s="192"/>
      <c r="AD53" s="192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88" t="s">
        <v>7</v>
      </c>
      <c r="F69" s="189"/>
      <c r="G69" s="190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4" t="s">
        <v>29</v>
      </c>
      <c r="AD100" s="194"/>
      <c r="AE100" s="194"/>
    </row>
    <row r="101" spans="2:41">
      <c r="H101" s="191" t="s">
        <v>28</v>
      </c>
      <c r="I101" s="191"/>
      <c r="J101" s="191"/>
      <c r="V101" s="17"/>
      <c r="AC101" s="194"/>
      <c r="AD101" s="194"/>
      <c r="AE101" s="194"/>
    </row>
    <row r="102" spans="2:41">
      <c r="H102" s="191"/>
      <c r="I102" s="191"/>
      <c r="J102" s="191"/>
      <c r="V102" s="17"/>
      <c r="AC102" s="194"/>
      <c r="AD102" s="194"/>
      <c r="AE102" s="19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2" t="s">
        <v>20</v>
      </c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2" t="s">
        <v>20</v>
      </c>
      <c r="F151" s="192"/>
      <c r="G151" s="192"/>
      <c r="H151" s="192"/>
      <c r="V151" s="17"/>
      <c r="X151" s="23" t="s">
        <v>75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3" t="str">
        <f>IF(Y156&lt;0,"NO PAGAR","COBRAR'")</f>
        <v>NO PAGAR</v>
      </c>
      <c r="Y157" s="193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3" t="str">
        <f>IF(C156&lt;0,"NO PAGAR","COBRAR'")</f>
        <v>COBRAR'</v>
      </c>
      <c r="C158" s="19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4" t="s">
        <v>29</v>
      </c>
      <c r="AD185" s="194"/>
      <c r="AE185" s="194"/>
    </row>
    <row r="186" spans="2:41">
      <c r="H186" s="191" t="s">
        <v>28</v>
      </c>
      <c r="I186" s="191"/>
      <c r="J186" s="191"/>
      <c r="V186" s="17"/>
      <c r="AC186" s="194"/>
      <c r="AD186" s="194"/>
      <c r="AE186" s="194"/>
    </row>
    <row r="187" spans="2:41">
      <c r="H187" s="191"/>
      <c r="I187" s="191"/>
      <c r="J187" s="191"/>
      <c r="V187" s="17"/>
      <c r="AC187" s="194"/>
      <c r="AD187" s="194"/>
      <c r="AE187" s="19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2" t="s">
        <v>20</v>
      </c>
      <c r="F191" s="192"/>
      <c r="G191" s="192"/>
      <c r="H191" s="192"/>
      <c r="V191" s="17"/>
      <c r="X191" s="23" t="s">
        <v>32</v>
      </c>
      <c r="Y191" s="20">
        <f>IF(B191="PAGADO",0,C196)</f>
        <v>0</v>
      </c>
      <c r="AA191" s="192" t="s">
        <v>20</v>
      </c>
      <c r="AB191" s="192"/>
      <c r="AC191" s="192"/>
      <c r="AD191" s="192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5" t="str">
        <f>IF(C196&lt;0,"NO PAGAR","COBRAR")</f>
        <v>COBRAR</v>
      </c>
      <c r="C197" s="195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5" t="str">
        <f>IF(Y196&lt;0,"NO PAGAR","COBRAR")</f>
        <v>NO PAGAR</v>
      </c>
      <c r="Y197" s="19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6" t="s">
        <v>9</v>
      </c>
      <c r="C198" s="187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6" t="s">
        <v>9</v>
      </c>
      <c r="Y198" s="18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8" t="s">
        <v>7</v>
      </c>
      <c r="F207" s="189"/>
      <c r="G207" s="190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8" t="s">
        <v>7</v>
      </c>
      <c r="AB207" s="189"/>
      <c r="AC207" s="190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8" t="s">
        <v>7</v>
      </c>
      <c r="O209" s="189"/>
      <c r="P209" s="189"/>
      <c r="Q209" s="190"/>
      <c r="R209" s="18">
        <f>SUM(R193:R208)</f>
        <v>100</v>
      </c>
      <c r="S209" s="3"/>
      <c r="V209" s="17"/>
      <c r="X209" s="12"/>
      <c r="Y209" s="10"/>
      <c r="AJ209" s="188" t="s">
        <v>7</v>
      </c>
      <c r="AK209" s="189"/>
      <c r="AL209" s="189"/>
      <c r="AM209" s="190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1" t="s">
        <v>30</v>
      </c>
      <c r="I231" s="191"/>
      <c r="J231" s="191"/>
      <c r="V231" s="17"/>
      <c r="AA231" s="191" t="s">
        <v>31</v>
      </c>
      <c r="AB231" s="191"/>
      <c r="AC231" s="191"/>
    </row>
    <row r="232" spans="1:43">
      <c r="H232" s="191"/>
      <c r="I232" s="191"/>
      <c r="J232" s="191"/>
      <c r="V232" s="17"/>
      <c r="AA232" s="191"/>
      <c r="AB232" s="191"/>
      <c r="AC232" s="191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2" t="s">
        <v>20</v>
      </c>
      <c r="F236" s="192"/>
      <c r="G236" s="192"/>
      <c r="H236" s="192"/>
      <c r="V236" s="17"/>
      <c r="X236" s="23" t="s">
        <v>32</v>
      </c>
      <c r="Y236" s="20">
        <f>IF(B236="PAGADO",0,C241)</f>
        <v>-2894.8</v>
      </c>
      <c r="AA236" s="192" t="s">
        <v>20</v>
      </c>
      <c r="AB236" s="192"/>
      <c r="AC236" s="192"/>
      <c r="AD236" s="192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3" t="str">
        <f>IF(Y241&lt;0,"NO PAGAR","COBRAR'")</f>
        <v>NO PAGAR</v>
      </c>
      <c r="Y242" s="193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3" t="str">
        <f>IF(C241&lt;0,"NO PAGAR","COBRAR'")</f>
        <v>NO PAGAR</v>
      </c>
      <c r="C243" s="193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86" t="s">
        <v>9</v>
      </c>
      <c r="C244" s="18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6" t="s">
        <v>9</v>
      </c>
      <c r="Y244" s="187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8" t="s">
        <v>7</v>
      </c>
      <c r="F252" s="189"/>
      <c r="G252" s="190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8" t="s">
        <v>7</v>
      </c>
      <c r="AB252" s="189"/>
      <c r="AC252" s="190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8" t="s">
        <v>7</v>
      </c>
      <c r="O254" s="189"/>
      <c r="P254" s="189"/>
      <c r="Q254" s="190"/>
      <c r="R254" s="18">
        <f>SUM(R238:R253)</f>
        <v>3042</v>
      </c>
      <c r="S254" s="3"/>
      <c r="V254" s="17"/>
      <c r="X254" s="12"/>
      <c r="Y254" s="10"/>
      <c r="AJ254" s="188" t="s">
        <v>7</v>
      </c>
      <c r="AK254" s="189"/>
      <c r="AL254" s="189"/>
      <c r="AM254" s="190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4" t="s">
        <v>29</v>
      </c>
      <c r="AD277" s="194"/>
      <c r="AE277" s="194"/>
    </row>
    <row r="278" spans="2:41">
      <c r="H278" s="191" t="s">
        <v>28</v>
      </c>
      <c r="I278" s="191"/>
      <c r="J278" s="191"/>
      <c r="V278" s="17"/>
      <c r="AC278" s="194"/>
      <c r="AD278" s="194"/>
      <c r="AE278" s="194"/>
    </row>
    <row r="279" spans="2:41">
      <c r="H279" s="191"/>
      <c r="I279" s="191"/>
      <c r="J279" s="191"/>
      <c r="V279" s="17"/>
      <c r="AC279" s="194"/>
      <c r="AD279" s="194"/>
      <c r="AE279" s="19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2" t="s">
        <v>20</v>
      </c>
      <c r="F283" s="192"/>
      <c r="G283" s="192"/>
      <c r="H283" s="192"/>
      <c r="V283" s="17"/>
      <c r="X283" s="23" t="s">
        <v>32</v>
      </c>
      <c r="Y283" s="20">
        <f>IF(B283="PAGADO",0,C288)</f>
        <v>0</v>
      </c>
      <c r="AA283" s="192" t="s">
        <v>20</v>
      </c>
      <c r="AB283" s="192"/>
      <c r="AC283" s="192"/>
      <c r="AD283" s="192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5" t="str">
        <f>IF(C288&lt;0,"NO PAGAR","COBRAR")</f>
        <v>COBRAR</v>
      </c>
      <c r="C289" s="195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5" t="str">
        <f>IF(Y288&lt;0,"NO PAGAR","COBRAR")</f>
        <v>NO PAGAR</v>
      </c>
      <c r="Y289" s="19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6" t="s">
        <v>9</v>
      </c>
      <c r="C290" s="187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6" t="s">
        <v>9</v>
      </c>
      <c r="Y290" s="18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8" t="s">
        <v>7</v>
      </c>
      <c r="F299" s="189"/>
      <c r="G299" s="190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8" t="s">
        <v>7</v>
      </c>
      <c r="AB299" s="189"/>
      <c r="AC299" s="190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8" t="s">
        <v>7</v>
      </c>
      <c r="O301" s="189"/>
      <c r="P301" s="189"/>
      <c r="Q301" s="190"/>
      <c r="R301" s="18">
        <f>SUM(R285:R300)</f>
        <v>870</v>
      </c>
      <c r="S301" s="3"/>
      <c r="V301" s="17"/>
      <c r="X301" s="12"/>
      <c r="Y301" s="10"/>
      <c r="AJ301" s="188" t="s">
        <v>7</v>
      </c>
      <c r="AK301" s="189"/>
      <c r="AL301" s="189"/>
      <c r="AM301" s="190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1" t="s">
        <v>30</v>
      </c>
      <c r="I323" s="191"/>
      <c r="J323" s="191"/>
      <c r="V323" s="17"/>
      <c r="AA323" s="191" t="s">
        <v>31</v>
      </c>
      <c r="AB323" s="191"/>
      <c r="AC323" s="191"/>
    </row>
    <row r="324" spans="1:43">
      <c r="H324" s="191"/>
      <c r="I324" s="191"/>
      <c r="J324" s="191"/>
      <c r="V324" s="17"/>
      <c r="AA324" s="191"/>
      <c r="AB324" s="191"/>
      <c r="AC324" s="191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2" t="s">
        <v>20</v>
      </c>
      <c r="F328" s="192"/>
      <c r="G328" s="192"/>
      <c r="H328" s="192"/>
      <c r="V328" s="17"/>
      <c r="X328" s="23" t="s">
        <v>32</v>
      </c>
      <c r="Y328" s="20">
        <f>IF(B1090="PAGADO",0,C333)</f>
        <v>-412.94000000000005</v>
      </c>
      <c r="AA328" s="192" t="s">
        <v>20</v>
      </c>
      <c r="AB328" s="192"/>
      <c r="AC328" s="192"/>
      <c r="AD328" s="192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3" t="str">
        <f>IF(Y333&lt;0,"NO PAGAR","COBRAR'")</f>
        <v>NO PAGAR</v>
      </c>
      <c r="Y334" s="193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3" t="str">
        <f>IF(C333&lt;0,"NO PAGAR","COBRAR'")</f>
        <v>NO PAGAR</v>
      </c>
      <c r="C335" s="193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6" t="s">
        <v>9</v>
      </c>
      <c r="C336" s="187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6" t="s">
        <v>9</v>
      </c>
      <c r="Y336" s="18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88" t="s">
        <v>7</v>
      </c>
      <c r="F344" s="189"/>
      <c r="G344" s="190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8" t="s">
        <v>7</v>
      </c>
      <c r="AB344" s="189"/>
      <c r="AC344" s="190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8" t="s">
        <v>7</v>
      </c>
      <c r="O346" s="189"/>
      <c r="P346" s="189"/>
      <c r="Q346" s="190"/>
      <c r="R346" s="18">
        <f>SUM(R330:R345)</f>
        <v>163.55000000000001</v>
      </c>
      <c r="S346" s="3"/>
      <c r="V346" s="17"/>
      <c r="X346" s="12"/>
      <c r="Y346" s="10"/>
      <c r="AJ346" s="188" t="s">
        <v>7</v>
      </c>
      <c r="AK346" s="189"/>
      <c r="AL346" s="189"/>
      <c r="AM346" s="190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1" t="s">
        <v>28</v>
      </c>
      <c r="I371" s="191"/>
      <c r="J371" s="191"/>
      <c r="V371" s="17"/>
    </row>
    <row r="372" spans="2:41">
      <c r="H372" s="191"/>
      <c r="I372" s="191"/>
      <c r="J372" s="191"/>
      <c r="V372" s="17"/>
    </row>
    <row r="373" spans="2:41">
      <c r="V373" s="17"/>
      <c r="AA373" s="106"/>
      <c r="AB373" s="106"/>
      <c r="AC373" s="202" t="s">
        <v>29</v>
      </c>
      <c r="AD373" s="202"/>
      <c r="AE373" s="202"/>
    </row>
    <row r="374" spans="2:41">
      <c r="V374" s="17"/>
      <c r="AA374" s="106"/>
      <c r="AB374" s="106"/>
      <c r="AC374" s="202"/>
      <c r="AD374" s="202"/>
      <c r="AE374" s="202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2"/>
      <c r="AD375" s="202"/>
      <c r="AE375" s="202"/>
    </row>
    <row r="376" spans="2:41" ht="23.25">
      <c r="B376" s="23" t="s">
        <v>32</v>
      </c>
      <c r="C376" s="20">
        <f>IF(X328="PAGADO",0,Y333)</f>
        <v>-1811.12</v>
      </c>
      <c r="E376" s="192" t="s">
        <v>20</v>
      </c>
      <c r="F376" s="192"/>
      <c r="G376" s="192"/>
      <c r="H376" s="192"/>
      <c r="V376" s="17"/>
      <c r="X376" s="23" t="s">
        <v>32</v>
      </c>
      <c r="Y376" s="20">
        <f>IF(B376="PAGADO",0,C381)</f>
        <v>-1561.12</v>
      </c>
      <c r="AA376" s="192" t="s">
        <v>20</v>
      </c>
      <c r="AB376" s="192"/>
      <c r="AC376" s="192"/>
      <c r="AD376" s="192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5" t="str">
        <f>IF(C381&lt;0,"NO PAGAR","COBRAR")</f>
        <v>NO PAGAR</v>
      </c>
      <c r="C382" s="195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5" t="str">
        <f>IF(Y381&lt;0,"NO PAGAR","COBRAR")</f>
        <v>NO PAGAR</v>
      </c>
      <c r="Y382" s="195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86" t="s">
        <v>9</v>
      </c>
      <c r="C383" s="187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6" t="s">
        <v>9</v>
      </c>
      <c r="Y383" s="187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88" t="s">
        <v>7</v>
      </c>
      <c r="F391" s="189"/>
      <c r="G391" s="190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8" t="s">
        <v>7</v>
      </c>
      <c r="AB392" s="189"/>
      <c r="AC392" s="190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88" t="s">
        <v>7</v>
      </c>
      <c r="O394" s="189"/>
      <c r="P394" s="189"/>
      <c r="Q394" s="190"/>
      <c r="R394" s="18">
        <f>SUM(R378:R393)</f>
        <v>1300</v>
      </c>
      <c r="S394" s="3"/>
      <c r="V394" s="17"/>
      <c r="X394" s="12"/>
      <c r="Y394" s="10"/>
      <c r="AJ394" s="188" t="s">
        <v>7</v>
      </c>
      <c r="AK394" s="189"/>
      <c r="AL394" s="189"/>
      <c r="AM394" s="190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1" t="s">
        <v>31</v>
      </c>
      <c r="AB411" s="191"/>
      <c r="AC411" s="191"/>
    </row>
    <row r="412" spans="1:43" ht="15" customHeight="1">
      <c r="H412" s="76"/>
      <c r="I412" s="76"/>
      <c r="J412" s="76"/>
      <c r="V412" s="17"/>
      <c r="AA412" s="191"/>
      <c r="AB412" s="191"/>
      <c r="AC412" s="191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2" t="s">
        <v>20</v>
      </c>
      <c r="F416" s="192"/>
      <c r="G416" s="192"/>
      <c r="H416" s="192"/>
      <c r="V416" s="17"/>
      <c r="X416" s="23" t="s">
        <v>32</v>
      </c>
      <c r="Y416" s="20">
        <f>IF(B416="PAGADO",0,C421)</f>
        <v>0</v>
      </c>
      <c r="AA416" s="192" t="s">
        <v>20</v>
      </c>
      <c r="AB416" s="192"/>
      <c r="AC416" s="192"/>
      <c r="AD416" s="192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3" t="str">
        <f>IF(Y421&lt;0,"NO PAGAR","COBRAR'")</f>
        <v>NO PAGAR</v>
      </c>
      <c r="Y422" s="193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3" t="str">
        <f>IF(C421&lt;0,"NO PAGAR","COBRAR'")</f>
        <v>COBRAR'</v>
      </c>
      <c r="C423" s="193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86" t="s">
        <v>9</v>
      </c>
      <c r="C424" s="187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6" t="s">
        <v>9</v>
      </c>
      <c r="Y424" s="187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8" t="s">
        <v>7</v>
      </c>
      <c r="AK425" s="189"/>
      <c r="AL425" s="189"/>
      <c r="AM425" s="190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88" t="s">
        <v>7</v>
      </c>
      <c r="F432" s="189"/>
      <c r="G432" s="190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8" t="s">
        <v>7</v>
      </c>
      <c r="AB432" s="189"/>
      <c r="AC432" s="190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88" t="s">
        <v>7</v>
      </c>
      <c r="O434" s="189"/>
      <c r="P434" s="189"/>
      <c r="Q434" s="190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2" t="s">
        <v>20</v>
      </c>
      <c r="F462" s="192"/>
      <c r="G462" s="192"/>
      <c r="H462" s="192"/>
      <c r="V462" s="17"/>
      <c r="X462" s="23" t="s">
        <v>32</v>
      </c>
      <c r="Y462" s="20">
        <f>IF(B462="PAGADO",0,C467)</f>
        <v>-526.89999999999986</v>
      </c>
      <c r="AA462" s="192" t="s">
        <v>20</v>
      </c>
      <c r="AB462" s="192"/>
      <c r="AC462" s="192"/>
      <c r="AD462" s="192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5" t="str">
        <f>IF(C467&lt;0,"NO PAGAR","COBRAR")</f>
        <v>NO PAGAR</v>
      </c>
      <c r="C468" s="195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5" t="str">
        <f>IF(Y467&lt;0,"NO PAGAR","COBRAR")</f>
        <v>NO PAGAR</v>
      </c>
      <c r="Y468" s="195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86" t="s">
        <v>9</v>
      </c>
      <c r="C469" s="187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6" t="s">
        <v>9</v>
      </c>
      <c r="Y469" s="187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8" t="s">
        <v>7</v>
      </c>
      <c r="AK471" s="189"/>
      <c r="AL471" s="189"/>
      <c r="AM471" s="190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88" t="s">
        <v>7</v>
      </c>
      <c r="F478" s="189"/>
      <c r="G478" s="190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8" t="s">
        <v>7</v>
      </c>
      <c r="AB478" s="189"/>
      <c r="AC478" s="190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88" t="s">
        <v>7</v>
      </c>
      <c r="O480" s="189"/>
      <c r="P480" s="189"/>
      <c r="Q480" s="190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1" t="s">
        <v>31</v>
      </c>
      <c r="AB497" s="191"/>
      <c r="AC497" s="191"/>
    </row>
    <row r="498" spans="2:41" ht="15" customHeight="1">
      <c r="E498" s="191"/>
      <c r="F498" s="191"/>
      <c r="H498" s="76"/>
      <c r="I498" s="76"/>
      <c r="J498" s="76"/>
      <c r="V498" s="17"/>
      <c r="AA498" s="191"/>
      <c r="AB498" s="191"/>
      <c r="AC498" s="191"/>
    </row>
    <row r="499" spans="2:41" ht="26.25">
      <c r="B499" s="24" t="s">
        <v>66</v>
      </c>
      <c r="E499" s="191" t="s">
        <v>30</v>
      </c>
      <c r="F499" s="191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2" t="s">
        <v>20</v>
      </c>
      <c r="F500" s="192"/>
      <c r="G500" s="192"/>
      <c r="H500" s="192"/>
      <c r="V500" s="17"/>
      <c r="X500" s="23" t="s">
        <v>32</v>
      </c>
      <c r="Y500" s="20">
        <f>IF(B500="PAGADO",0,C505)</f>
        <v>0</v>
      </c>
      <c r="AA500" s="192" t="s">
        <v>20</v>
      </c>
      <c r="AB500" s="192"/>
      <c r="AC500" s="192"/>
      <c r="AD500" s="192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3" t="str">
        <f>IF(Y505&lt;0,"NO PAGAR","COBRAR'")</f>
        <v>COBRAR'</v>
      </c>
      <c r="Y506" s="193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3" t="str">
        <f>IF(C505&lt;0,"NO PAGAR","COBRAR'")</f>
        <v>COBRAR'</v>
      </c>
      <c r="C507" s="193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86" t="s">
        <v>9</v>
      </c>
      <c r="C508" s="187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6" t="s">
        <v>9</v>
      </c>
      <c r="Y508" s="187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8" t="s">
        <v>7</v>
      </c>
      <c r="AB516" s="189"/>
      <c r="AC516" s="190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8" t="s">
        <v>7</v>
      </c>
      <c r="O518" s="189"/>
      <c r="P518" s="189"/>
      <c r="Q518" s="190"/>
      <c r="R518" s="18">
        <f>SUM(R502:R517)</f>
        <v>50</v>
      </c>
      <c r="S518" s="3"/>
      <c r="V518" s="17"/>
      <c r="X518" s="12"/>
      <c r="Y518" s="10"/>
      <c r="AJ518" s="188" t="s">
        <v>7</v>
      </c>
      <c r="AK518" s="189"/>
      <c r="AL518" s="189"/>
      <c r="AM518" s="190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99" t="s">
        <v>957</v>
      </c>
      <c r="F524" s="200"/>
      <c r="G524" s="201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4" t="s">
        <v>29</v>
      </c>
      <c r="AD545" s="194"/>
      <c r="AE545" s="194"/>
    </row>
    <row r="546" spans="2:41" ht="21.75" customHeight="1">
      <c r="H546" s="76" t="s">
        <v>28</v>
      </c>
      <c r="I546" s="76"/>
      <c r="J546" s="76"/>
      <c r="V546" s="17"/>
      <c r="AC546" s="194"/>
      <c r="AD546" s="194"/>
      <c r="AE546" s="194"/>
    </row>
    <row r="547" spans="2:41" ht="15" customHeight="1">
      <c r="H547" s="76"/>
      <c r="I547" s="76"/>
      <c r="J547" s="76"/>
      <c r="V547" s="17"/>
      <c r="AC547" s="194"/>
      <c r="AD547" s="194"/>
      <c r="AE547" s="194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2" t="s">
        <v>20</v>
      </c>
      <c r="F551" s="192"/>
      <c r="G551" s="192"/>
      <c r="H551" s="192"/>
      <c r="V551" s="17"/>
      <c r="X551" s="23" t="s">
        <v>32</v>
      </c>
      <c r="Y551" s="20">
        <f>IF(B551="PAGADO",0,C556)</f>
        <v>-153.00000000000023</v>
      </c>
      <c r="AA551" s="192" t="s">
        <v>20</v>
      </c>
      <c r="AB551" s="192"/>
      <c r="AC551" s="192"/>
      <c r="AD551" s="192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5" t="str">
        <f>IF(C556&lt;0,"NO PAGAR","COBRAR")</f>
        <v>NO PAGAR</v>
      </c>
      <c r="C557" s="195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5" t="str">
        <f>IF(Y556&lt;0,"NO PAGAR","COBRAR")</f>
        <v>COBRAR</v>
      </c>
      <c r="Y557" s="195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86" t="s">
        <v>9</v>
      </c>
      <c r="C558" s="18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6" t="s">
        <v>9</v>
      </c>
      <c r="Y558" s="187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1026</v>
      </c>
      <c r="C567" s="10">
        <v>180</v>
      </c>
      <c r="E567" s="188" t="s">
        <v>7</v>
      </c>
      <c r="F567" s="189"/>
      <c r="G567" s="190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8" t="s">
        <v>7</v>
      </c>
      <c r="AB567" s="189"/>
      <c r="AC567" s="190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88" t="s">
        <v>7</v>
      </c>
      <c r="O569" s="189"/>
      <c r="P569" s="189"/>
      <c r="Q569" s="190"/>
      <c r="R569" s="18">
        <f>SUM(R553:R568)</f>
        <v>1287.51</v>
      </c>
      <c r="S569" s="3"/>
      <c r="V569" s="17"/>
      <c r="X569" s="12"/>
      <c r="Y569" s="10"/>
      <c r="AJ569" s="188" t="s">
        <v>7</v>
      </c>
      <c r="AK569" s="189"/>
      <c r="AL569" s="189"/>
      <c r="AM569" s="190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1" t="s">
        <v>31</v>
      </c>
      <c r="AB584" s="191"/>
      <c r="AC584" s="191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2" t="s">
        <v>20</v>
      </c>
      <c r="F586" s="192"/>
      <c r="G586" s="192"/>
      <c r="H586" s="192"/>
      <c r="V586" s="17"/>
      <c r="X586" s="23" t="s">
        <v>32</v>
      </c>
      <c r="Y586" s="20">
        <f>IF(B586="PAGADO",0,C591)</f>
        <v>0</v>
      </c>
      <c r="AA586" s="192" t="s">
        <v>20</v>
      </c>
      <c r="AB586" s="192"/>
      <c r="AC586" s="192"/>
      <c r="AD586" s="192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1100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1081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3" t="str">
        <f>IF(Y591&lt;0,"NO PAGAR","COBRAR'")</f>
        <v>COBRAR'</v>
      </c>
      <c r="Y592" s="193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3" t="str">
        <f>IF(C591&lt;0,"NO PAGAR","COBRAR'")</f>
        <v>COBRAR'</v>
      </c>
      <c r="C593" s="193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86" t="s">
        <v>9</v>
      </c>
      <c r="C594" s="187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6" t="s">
        <v>9</v>
      </c>
      <c r="Y594" s="187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88" t="s">
        <v>7</v>
      </c>
      <c r="F602" s="189"/>
      <c r="G602" s="190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8" t="s">
        <v>7</v>
      </c>
      <c r="AB602" s="189"/>
      <c r="AC602" s="190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1076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88" t="s">
        <v>7</v>
      </c>
      <c r="O604" s="189"/>
      <c r="P604" s="189"/>
      <c r="Q604" s="190"/>
      <c r="R604" s="18">
        <f>SUM(R588:R603)</f>
        <v>2300</v>
      </c>
      <c r="S604" s="3"/>
      <c r="V604" s="17"/>
      <c r="X604" s="12"/>
      <c r="Y604" s="10"/>
      <c r="AJ604" s="188" t="s">
        <v>7</v>
      </c>
      <c r="AK604" s="189"/>
      <c r="AL604" s="189"/>
      <c r="AM604" s="190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1075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1075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1075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1075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4" t="s">
        <v>29</v>
      </c>
      <c r="AD626" s="194"/>
      <c r="AE626" s="194"/>
    </row>
    <row r="627" spans="2:41" ht="27" customHeight="1">
      <c r="H627" s="76" t="s">
        <v>28</v>
      </c>
      <c r="I627" s="76"/>
      <c r="J627" s="76"/>
      <c r="V627" s="17"/>
      <c r="AC627" s="194"/>
      <c r="AD627" s="194"/>
      <c r="AE627" s="194"/>
    </row>
    <row r="628" spans="2:41" ht="15" customHeight="1">
      <c r="H628" s="76"/>
      <c r="I628" s="76"/>
      <c r="J628" s="76"/>
      <c r="V628" s="17"/>
      <c r="AC628" s="194"/>
      <c r="AD628" s="194"/>
      <c r="AE628" s="194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2" t="s">
        <v>20</v>
      </c>
      <c r="F632" s="192"/>
      <c r="G632" s="192"/>
      <c r="H632" s="192"/>
      <c r="V632" s="17"/>
      <c r="X632" s="23" t="s">
        <v>32</v>
      </c>
      <c r="Y632" s="20">
        <f>IF(B632="PAGADO",0,C637)</f>
        <v>0</v>
      </c>
      <c r="AA632" s="192" t="s">
        <v>20</v>
      </c>
      <c r="AB632" s="192"/>
      <c r="AC632" s="192"/>
      <c r="AD632" s="192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1175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1115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1175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5" t="str">
        <f>IF(C637&lt;0,"NO PAGAR","COBRAR")</f>
        <v>COBRAR</v>
      </c>
      <c r="C638" s="195"/>
      <c r="E638" s="4">
        <v>45138</v>
      </c>
      <c r="F638" s="3" t="s">
        <v>1106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5" t="str">
        <f>IF(Y637&lt;0,"NO PAGAR","COBRAR")</f>
        <v>COBRAR</v>
      </c>
      <c r="Y638" s="195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86" t="s">
        <v>9</v>
      </c>
      <c r="C639" s="187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6" t="s">
        <v>9</v>
      </c>
      <c r="Y639" s="187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1130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1181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1131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88" t="s">
        <v>7</v>
      </c>
      <c r="F648" s="189"/>
      <c r="G648" s="190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8" t="s">
        <v>7</v>
      </c>
      <c r="AB648" s="189"/>
      <c r="AC648" s="190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88" t="s">
        <v>7</v>
      </c>
      <c r="O650" s="189"/>
      <c r="P650" s="189"/>
      <c r="Q650" s="190"/>
      <c r="R650" s="18">
        <f>SUM(R634:R649)</f>
        <v>420</v>
      </c>
      <c r="S650" s="3"/>
      <c r="V650" s="17"/>
      <c r="X650" s="12"/>
      <c r="Y650" s="10"/>
      <c r="AJ650" s="188" t="s">
        <v>7</v>
      </c>
      <c r="AK650" s="189"/>
      <c r="AL650" s="189"/>
      <c r="AM650" s="190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1121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1" t="s">
        <v>31</v>
      </c>
      <c r="AB667" s="191"/>
      <c r="AC667" s="191"/>
    </row>
    <row r="668" spans="1:43" ht="15" customHeight="1">
      <c r="H668" s="76"/>
      <c r="I668" s="76"/>
      <c r="J668" s="76"/>
      <c r="V668" s="17"/>
      <c r="AA668" s="191"/>
      <c r="AB668" s="191"/>
      <c r="AC668" s="191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2" t="s">
        <v>1197</v>
      </c>
      <c r="F672" s="192"/>
      <c r="G672" s="192"/>
      <c r="H672" s="192"/>
      <c r="V672" s="17"/>
      <c r="X672" s="23" t="s">
        <v>32</v>
      </c>
      <c r="Y672" s="20">
        <f>IF(B672="PAGADO",0,C677)</f>
        <v>0</v>
      </c>
      <c r="AA672" s="192" t="s">
        <v>20</v>
      </c>
      <c r="AB672" s="192"/>
      <c r="AC672" s="192"/>
      <c r="AD672" s="192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1196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1243</v>
      </c>
      <c r="AC674" s="3" t="s">
        <v>1244</v>
      </c>
      <c r="AD674" s="5">
        <v>160</v>
      </c>
      <c r="AE674" t="s">
        <v>210</v>
      </c>
      <c r="AJ674" s="25">
        <v>45159</v>
      </c>
      <c r="AK674" s="3" t="s">
        <v>1239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1204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1243</v>
      </c>
      <c r="AC675" s="3" t="s">
        <v>1244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1216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1261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1224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3" t="str">
        <f>IF(Y677&lt;0,"NO PAGAR","COBRAR'")</f>
        <v>NO PAGAR</v>
      </c>
      <c r="Y678" s="193"/>
      <c r="AA678" s="4">
        <v>45159</v>
      </c>
      <c r="AB678" s="3" t="s">
        <v>1268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3" t="str">
        <f>IF(C677&lt;0,"NO PAGAR","COBRAR'")</f>
        <v>COBRAR'</v>
      </c>
      <c r="C679" s="193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86" t="s">
        <v>9</v>
      </c>
      <c r="C680" s="18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6" t="s">
        <v>9</v>
      </c>
      <c r="Y680" s="18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88" t="s">
        <v>7</v>
      </c>
      <c r="F688" s="189"/>
      <c r="G688" s="190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8" t="s">
        <v>7</v>
      </c>
      <c r="AB688" s="189"/>
      <c r="AC688" s="190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1269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88" t="s">
        <v>7</v>
      </c>
      <c r="O690" s="189"/>
      <c r="P690" s="189"/>
      <c r="Q690" s="190"/>
      <c r="R690" s="18">
        <f>SUM(R674:R689)</f>
        <v>0</v>
      </c>
      <c r="S690" s="3"/>
      <c r="V690" s="17"/>
      <c r="X690" s="12"/>
      <c r="Y690" s="10"/>
      <c r="AJ690" s="188" t="s">
        <v>7</v>
      </c>
      <c r="AK690" s="189"/>
      <c r="AL690" s="189"/>
      <c r="AM690" s="190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4" t="s">
        <v>29</v>
      </c>
      <c r="AD714" s="194"/>
      <c r="AE714" s="194"/>
    </row>
    <row r="715" spans="2:31" ht="24" customHeight="1">
      <c r="H715" s="76" t="s">
        <v>28</v>
      </c>
      <c r="I715" s="76"/>
      <c r="J715" s="76"/>
      <c r="V715" s="17"/>
      <c r="AC715" s="194"/>
      <c r="AD715" s="194"/>
      <c r="AE715" s="194"/>
    </row>
    <row r="716" spans="2:31" ht="15" customHeight="1">
      <c r="H716" s="76"/>
      <c r="I716" s="76"/>
      <c r="J716" s="76"/>
      <c r="V716" s="17"/>
      <c r="AC716" s="194"/>
      <c r="AD716" s="194"/>
      <c r="AE716" s="194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-2775.01</v>
      </c>
      <c r="E720" s="192" t="s">
        <v>20</v>
      </c>
      <c r="F720" s="192"/>
      <c r="G720" s="192"/>
      <c r="H720" s="192"/>
      <c r="V720" s="17"/>
      <c r="X720" s="23" t="s">
        <v>32</v>
      </c>
      <c r="Y720" s="20">
        <f>IF(B720="PAGADO",0,C725)</f>
        <v>-1715.0100000000002</v>
      </c>
      <c r="AA720" s="192" t="s">
        <v>20</v>
      </c>
      <c r="AB720" s="192"/>
      <c r="AC720" s="192"/>
      <c r="AD720" s="192"/>
    </row>
    <row r="721" spans="2:41">
      <c r="B721" s="1" t="s">
        <v>0</v>
      </c>
      <c r="C721" s="19">
        <f>H736</f>
        <v>1460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1293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1280</v>
      </c>
      <c r="P722" s="3"/>
      <c r="Q722" s="3"/>
      <c r="R722" s="18">
        <v>200</v>
      </c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1460</v>
      </c>
      <c r="E723" s="4">
        <v>45131</v>
      </c>
      <c r="F723" s="3" t="s">
        <v>1293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3175.01</v>
      </c>
      <c r="E724" s="4">
        <v>45134</v>
      </c>
      <c r="F724" s="3" t="s">
        <v>1293</v>
      </c>
      <c r="G724" s="3" t="s">
        <v>1294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1715.0100000000002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-1715.0100000000002</v>
      </c>
      <c r="E725" s="4">
        <v>45135</v>
      </c>
      <c r="F725" s="3" t="s">
        <v>1293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-1715.0100000000002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95" t="str">
        <f>IF(C725&lt;0,"NO PAGAR","COBRAR")</f>
        <v>NO PAGAR</v>
      </c>
      <c r="C726" s="195"/>
      <c r="E726" s="4">
        <v>45138</v>
      </c>
      <c r="F726" s="3" t="s">
        <v>1293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5" t="str">
        <f>IF(Y725&lt;0,"NO PAGAR","COBRAR")</f>
        <v>NO PAGAR</v>
      </c>
      <c r="Y726" s="195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86" t="s">
        <v>9</v>
      </c>
      <c r="C727" s="187"/>
      <c r="E727" s="4">
        <v>45154</v>
      </c>
      <c r="F727" s="3" t="s">
        <v>1293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86" t="s">
        <v>9</v>
      </c>
      <c r="Y727" s="187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>
        <f>IF(Y677&lt;=0,Y677*-1)</f>
        <v>2775.01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1715.0100000000002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88" t="s">
        <v>7</v>
      </c>
      <c r="F736" s="189"/>
      <c r="G736" s="190"/>
      <c r="H736" s="5">
        <f>SUM(H722:H735)</f>
        <v>1460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8" t="s">
        <v>7</v>
      </c>
      <c r="AB736" s="189"/>
      <c r="AC736" s="190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88" t="s">
        <v>7</v>
      </c>
      <c r="O738" s="189"/>
      <c r="P738" s="189"/>
      <c r="Q738" s="190"/>
      <c r="R738" s="18">
        <f>SUM(R722:R737)</f>
        <v>400</v>
      </c>
      <c r="S738" s="3"/>
      <c r="V738" s="17"/>
      <c r="X738" s="12"/>
      <c r="Y738" s="10"/>
      <c r="AJ738" s="188" t="s">
        <v>7</v>
      </c>
      <c r="AK738" s="189"/>
      <c r="AL738" s="189"/>
      <c r="AM738" s="190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3175.01</v>
      </c>
      <c r="V747" s="17"/>
      <c r="X747" s="15" t="s">
        <v>18</v>
      </c>
      <c r="Y747" s="16">
        <f>SUM(Y728:Y746)</f>
        <v>1715.0100000000002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28.5" customHeight="1">
      <c r="G760" s="191" t="s">
        <v>30</v>
      </c>
      <c r="H760" s="191"/>
      <c r="I760" s="191"/>
      <c r="J760" s="76"/>
      <c r="V760" s="17"/>
      <c r="AA760" s="191" t="s">
        <v>31</v>
      </c>
      <c r="AB760" s="191"/>
      <c r="AC760" s="191"/>
    </row>
    <row r="761" spans="1:43" ht="15" customHeight="1">
      <c r="H761" s="76"/>
      <c r="I761" s="76"/>
      <c r="J761" s="76"/>
      <c r="V761" s="17"/>
      <c r="AA761" s="191"/>
      <c r="AB761" s="191"/>
      <c r="AC761" s="191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-1715.0100000000002</v>
      </c>
      <c r="E765" s="192" t="s">
        <v>20</v>
      </c>
      <c r="F765" s="192"/>
      <c r="G765" s="192"/>
      <c r="H765" s="192"/>
      <c r="V765" s="17"/>
      <c r="X765" s="23" t="s">
        <v>32</v>
      </c>
      <c r="Y765" s="20">
        <f>IF(B1565="PAGADO",0,C770)</f>
        <v>-1715.0100000000002</v>
      </c>
      <c r="AA765" s="192" t="s">
        <v>20</v>
      </c>
      <c r="AB765" s="192"/>
      <c r="AC765" s="192"/>
      <c r="AD765" s="192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25">
        <v>45159</v>
      </c>
      <c r="AK767" s="3" t="s">
        <v>1239</v>
      </c>
      <c r="AL767" s="3">
        <v>200</v>
      </c>
      <c r="AM767" s="3"/>
      <c r="AN767" s="18">
        <v>200</v>
      </c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1715.0100000000002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1915.0100000000002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-1715.0100000000002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-1915.0100000000002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3" t="str">
        <f>IF(Y770&lt;0,"NO PAGAR","COBRAR'")</f>
        <v>NO PAGAR</v>
      </c>
      <c r="Y771" s="193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3" t="str">
        <f>IF(C770&lt;0,"NO PAGAR","COBRAR'")</f>
        <v>NO PAGAR</v>
      </c>
      <c r="C772" s="193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86" t="s">
        <v>9</v>
      </c>
      <c r="C773" s="18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6" t="s">
        <v>9</v>
      </c>
      <c r="Y773" s="18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ADELANTADO</v>
      </c>
      <c r="C774" s="10">
        <f>IF(Y725&lt;=0,Y725*-1)</f>
        <v>1715.0100000000002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1715.0100000000002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200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88" t="s">
        <v>7</v>
      </c>
      <c r="F781" s="189"/>
      <c r="G781" s="190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8" t="s">
        <v>7</v>
      </c>
      <c r="AB781" s="189"/>
      <c r="AC781" s="190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88" t="s">
        <v>7</v>
      </c>
      <c r="O783" s="189"/>
      <c r="P783" s="189"/>
      <c r="Q783" s="190"/>
      <c r="R783" s="18">
        <f>SUM(R767:R782)</f>
        <v>0</v>
      </c>
      <c r="S783" s="3"/>
      <c r="V783" s="17"/>
      <c r="X783" s="12"/>
      <c r="Y783" s="10"/>
      <c r="AJ783" s="188" t="s">
        <v>7</v>
      </c>
      <c r="AK783" s="189"/>
      <c r="AL783" s="189"/>
      <c r="AM783" s="190"/>
      <c r="AN783" s="18">
        <f>SUM(AN767:AN782)</f>
        <v>200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1715.0100000000002</v>
      </c>
      <c r="D793" t="s">
        <v>22</v>
      </c>
      <c r="E793" t="s">
        <v>21</v>
      </c>
      <c r="V793" s="17"/>
      <c r="X793" s="15" t="s">
        <v>18</v>
      </c>
      <c r="Y793" s="16">
        <f>SUM(Y774:Y792)</f>
        <v>1915.0100000000002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4" t="s">
        <v>29</v>
      </c>
      <c r="AD807" s="194"/>
      <c r="AE807" s="194"/>
    </row>
    <row r="808" spans="2:41" ht="15" customHeight="1">
      <c r="H808" s="76" t="s">
        <v>28</v>
      </c>
      <c r="I808" s="76"/>
      <c r="J808" s="76"/>
      <c r="V808" s="17"/>
      <c r="AC808" s="194"/>
      <c r="AD808" s="194"/>
      <c r="AE808" s="194"/>
    </row>
    <row r="809" spans="2:41" ht="15" customHeight="1">
      <c r="H809" s="76"/>
      <c r="I809" s="76"/>
      <c r="J809" s="76"/>
      <c r="V809" s="17"/>
      <c r="AC809" s="194"/>
      <c r="AD809" s="194"/>
      <c r="AE809" s="194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-1915.0100000000002</v>
      </c>
      <c r="E813" s="192" t="s">
        <v>20</v>
      </c>
      <c r="F813" s="192"/>
      <c r="G813" s="192"/>
      <c r="H813" s="192"/>
      <c r="V813" s="17"/>
      <c r="X813" s="23" t="s">
        <v>32</v>
      </c>
      <c r="Y813" s="20">
        <f>IF(B813="PAGADO",0,C818)</f>
        <v>-1715.0100000000002</v>
      </c>
      <c r="AA813" s="192" t="s">
        <v>20</v>
      </c>
      <c r="AB813" s="192"/>
      <c r="AC813" s="192"/>
      <c r="AD813" s="192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1715.0100000000002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1715.0100000000002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-1715.0100000000002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-1715.0100000000002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5" t="str">
        <f>IF(C818&lt;0,"NO PAGAR","COBRAR")</f>
        <v>NO PAGAR</v>
      </c>
      <c r="C819" s="195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5" t="str">
        <f>IF(Y818&lt;0,"NO PAGAR","COBRAR")</f>
        <v>NO PAGAR</v>
      </c>
      <c r="Y819" s="195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86" t="s">
        <v>9</v>
      </c>
      <c r="C820" s="187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6" t="s">
        <v>9</v>
      </c>
      <c r="Y820" s="187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1715.0100000000002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1715.0100000000002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88" t="s">
        <v>7</v>
      </c>
      <c r="F829" s="189"/>
      <c r="G829" s="190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8" t="s">
        <v>7</v>
      </c>
      <c r="AB829" s="189"/>
      <c r="AC829" s="190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88" t="s">
        <v>7</v>
      </c>
      <c r="O831" s="189"/>
      <c r="P831" s="189"/>
      <c r="Q831" s="190"/>
      <c r="R831" s="18">
        <f>SUM(R815:R830)</f>
        <v>0</v>
      </c>
      <c r="S831" s="3"/>
      <c r="V831" s="17"/>
      <c r="X831" s="12"/>
      <c r="Y831" s="10"/>
      <c r="AJ831" s="188" t="s">
        <v>7</v>
      </c>
      <c r="AK831" s="189"/>
      <c r="AL831" s="189"/>
      <c r="AM831" s="190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1715.0100000000002</v>
      </c>
      <c r="V840" s="17"/>
      <c r="X840" s="15" t="s">
        <v>18</v>
      </c>
      <c r="Y840" s="16">
        <f>SUM(Y821:Y839)</f>
        <v>1715.0100000000002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91" t="s">
        <v>31</v>
      </c>
      <c r="AB853" s="191"/>
      <c r="AC853" s="191"/>
    </row>
    <row r="854" spans="1:43" ht="15" customHeight="1">
      <c r="H854" s="76"/>
      <c r="I854" s="76"/>
      <c r="J854" s="76"/>
      <c r="V854" s="17"/>
      <c r="AA854" s="191"/>
      <c r="AB854" s="191"/>
      <c r="AC854" s="191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-1715.0100000000002</v>
      </c>
      <c r="E858" s="192" t="s">
        <v>20</v>
      </c>
      <c r="F858" s="192"/>
      <c r="G858" s="192"/>
      <c r="H858" s="192"/>
      <c r="V858" s="17"/>
      <c r="X858" s="23" t="s">
        <v>32</v>
      </c>
      <c r="Y858" s="20">
        <f>IF(B1658="PAGADO",0,C863)</f>
        <v>-1715.0100000000002</v>
      </c>
      <c r="AA858" s="192" t="s">
        <v>20</v>
      </c>
      <c r="AB858" s="192"/>
      <c r="AC858" s="192"/>
      <c r="AD858" s="192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1715.0100000000002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1715.0100000000002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-1715.0100000000002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-1715.0100000000002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3" t="str">
        <f>IF(Y863&lt;0,"NO PAGAR","COBRAR'")</f>
        <v>NO PAGAR</v>
      </c>
      <c r="Y864" s="193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3" t="str">
        <f>IF(C863&lt;0,"NO PAGAR","COBRAR'")</f>
        <v>NO PAGAR</v>
      </c>
      <c r="C865" s="193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86" t="s">
        <v>9</v>
      </c>
      <c r="C866" s="18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6" t="s">
        <v>9</v>
      </c>
      <c r="Y866" s="187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1715.0100000000002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1715.0100000000002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88" t="s">
        <v>7</v>
      </c>
      <c r="F874" s="189"/>
      <c r="G874" s="190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8" t="s">
        <v>7</v>
      </c>
      <c r="AB874" s="189"/>
      <c r="AC874" s="190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88" t="s">
        <v>7</v>
      </c>
      <c r="O876" s="189"/>
      <c r="P876" s="189"/>
      <c r="Q876" s="190"/>
      <c r="R876" s="18">
        <f>SUM(R860:R875)</f>
        <v>0</v>
      </c>
      <c r="S876" s="3"/>
      <c r="V876" s="17"/>
      <c r="X876" s="12"/>
      <c r="Y876" s="10"/>
      <c r="AJ876" s="188" t="s">
        <v>7</v>
      </c>
      <c r="AK876" s="189"/>
      <c r="AL876" s="189"/>
      <c r="AM876" s="190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1715.0100000000002</v>
      </c>
      <c r="D886" t="s">
        <v>22</v>
      </c>
      <c r="E886" t="s">
        <v>21</v>
      </c>
      <c r="V886" s="17"/>
      <c r="X886" s="15" t="s">
        <v>18</v>
      </c>
      <c r="Y886" s="16">
        <f>SUM(Y867:Y885)</f>
        <v>1715.0100000000002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4" t="s">
        <v>29</v>
      </c>
      <c r="AD901" s="194"/>
      <c r="AE901" s="194"/>
    </row>
    <row r="902" spans="2:41" ht="15" customHeight="1">
      <c r="H902" s="76" t="s">
        <v>28</v>
      </c>
      <c r="I902" s="76"/>
      <c r="J902" s="76"/>
      <c r="V902" s="17"/>
      <c r="AC902" s="194"/>
      <c r="AD902" s="194"/>
      <c r="AE902" s="194"/>
    </row>
    <row r="903" spans="2:41" ht="15" customHeight="1">
      <c r="H903" s="76"/>
      <c r="I903" s="76"/>
      <c r="J903" s="76"/>
      <c r="V903" s="17"/>
      <c r="AC903" s="194"/>
      <c r="AD903" s="194"/>
      <c r="AE903" s="194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-1715.0100000000002</v>
      </c>
      <c r="E907" s="192" t="s">
        <v>20</v>
      </c>
      <c r="F907" s="192"/>
      <c r="G907" s="192"/>
      <c r="H907" s="192"/>
      <c r="V907" s="17"/>
      <c r="X907" s="23" t="s">
        <v>32</v>
      </c>
      <c r="Y907" s="20">
        <f>IF(B907="PAGADO",0,C912)</f>
        <v>-1715.0100000000002</v>
      </c>
      <c r="AA907" s="192" t="s">
        <v>20</v>
      </c>
      <c r="AB907" s="192"/>
      <c r="AC907" s="192"/>
      <c r="AD907" s="192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1715.0100000000002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1715.0100000000002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-1715.0100000000002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-1715.0100000000002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5" t="str">
        <f>IF(C912&lt;0,"NO PAGAR","COBRAR")</f>
        <v>NO PAGAR</v>
      </c>
      <c r="C913" s="195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5" t="str">
        <f>IF(Y912&lt;0,"NO PAGAR","COBRAR")</f>
        <v>NO PAGAR</v>
      </c>
      <c r="Y913" s="195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86" t="s">
        <v>9</v>
      </c>
      <c r="C914" s="187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6" t="s">
        <v>9</v>
      </c>
      <c r="Y914" s="187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1715.0100000000002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1715.0100000000002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88" t="s">
        <v>7</v>
      </c>
      <c r="F923" s="189"/>
      <c r="G923" s="190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8" t="s">
        <v>7</v>
      </c>
      <c r="AB923" s="189"/>
      <c r="AC923" s="190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88" t="s">
        <v>7</v>
      </c>
      <c r="O925" s="189"/>
      <c r="P925" s="189"/>
      <c r="Q925" s="190"/>
      <c r="R925" s="18">
        <f>SUM(R909:R924)</f>
        <v>0</v>
      </c>
      <c r="S925" s="3"/>
      <c r="V925" s="17"/>
      <c r="X925" s="12"/>
      <c r="Y925" s="10"/>
      <c r="AJ925" s="188" t="s">
        <v>7</v>
      </c>
      <c r="AK925" s="189"/>
      <c r="AL925" s="189"/>
      <c r="AM925" s="190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1715.0100000000002</v>
      </c>
      <c r="V934" s="17"/>
      <c r="X934" s="15" t="s">
        <v>18</v>
      </c>
      <c r="Y934" s="16">
        <f>SUM(Y915:Y933)</f>
        <v>1715.0100000000002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91" t="s">
        <v>31</v>
      </c>
      <c r="AB947" s="191"/>
      <c r="AC947" s="191"/>
    </row>
    <row r="948" spans="1:43" ht="15" customHeight="1">
      <c r="H948" s="76"/>
      <c r="I948" s="76"/>
      <c r="J948" s="76"/>
      <c r="V948" s="17"/>
      <c r="AA948" s="191"/>
      <c r="AB948" s="191"/>
      <c r="AC948" s="191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-1715.0100000000002</v>
      </c>
      <c r="E952" s="192" t="s">
        <v>20</v>
      </c>
      <c r="F952" s="192"/>
      <c r="G952" s="192"/>
      <c r="H952" s="192"/>
      <c r="V952" s="17"/>
      <c r="X952" s="23" t="s">
        <v>32</v>
      </c>
      <c r="Y952" s="20">
        <f>IF(B1752="PAGADO",0,C957)</f>
        <v>-1715.0100000000002</v>
      </c>
      <c r="AA952" s="192" t="s">
        <v>20</v>
      </c>
      <c r="AB952" s="192"/>
      <c r="AC952" s="192"/>
      <c r="AD952" s="192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1715.0100000000002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1715.0100000000002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-1715.0100000000002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-1715.0100000000002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3" t="str">
        <f>IF(Y957&lt;0,"NO PAGAR","COBRAR'")</f>
        <v>NO PAGAR</v>
      </c>
      <c r="Y958" s="193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3" t="str">
        <f>IF(C957&lt;0,"NO PAGAR","COBRAR'")</f>
        <v>NO PAGAR</v>
      </c>
      <c r="C959" s="193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86" t="s">
        <v>9</v>
      </c>
      <c r="C960" s="18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6" t="s">
        <v>9</v>
      </c>
      <c r="Y960" s="18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1715.0100000000002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1715.0100000000002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88" t="s">
        <v>7</v>
      </c>
      <c r="F968" s="189"/>
      <c r="G968" s="190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8" t="s">
        <v>7</v>
      </c>
      <c r="AB968" s="189"/>
      <c r="AC968" s="190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88" t="s">
        <v>7</v>
      </c>
      <c r="O970" s="189"/>
      <c r="P970" s="189"/>
      <c r="Q970" s="190"/>
      <c r="R970" s="18">
        <f>SUM(R954:R969)</f>
        <v>0</v>
      </c>
      <c r="S970" s="3"/>
      <c r="V970" s="17"/>
      <c r="X970" s="12"/>
      <c r="Y970" s="10"/>
      <c r="AJ970" s="188" t="s">
        <v>7</v>
      </c>
      <c r="AK970" s="189"/>
      <c r="AL970" s="189"/>
      <c r="AM970" s="190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1715.0100000000002</v>
      </c>
      <c r="D980" t="s">
        <v>22</v>
      </c>
      <c r="E980" t="s">
        <v>21</v>
      </c>
      <c r="V980" s="17"/>
      <c r="X980" s="15" t="s">
        <v>18</v>
      </c>
      <c r="Y980" s="16">
        <f>SUM(Y961:Y979)</f>
        <v>1715.0100000000002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4" t="s">
        <v>29</v>
      </c>
      <c r="AD994" s="194"/>
      <c r="AE994" s="194"/>
    </row>
    <row r="995" spans="2:41" ht="15" customHeight="1">
      <c r="H995" s="76" t="s">
        <v>28</v>
      </c>
      <c r="I995" s="76"/>
      <c r="J995" s="76"/>
      <c r="V995" s="17"/>
      <c r="AC995" s="194"/>
      <c r="AD995" s="194"/>
      <c r="AE995" s="194"/>
    </row>
    <row r="996" spans="2:41" ht="15" customHeight="1">
      <c r="H996" s="76"/>
      <c r="I996" s="76"/>
      <c r="J996" s="76"/>
      <c r="V996" s="17"/>
      <c r="AC996" s="194"/>
      <c r="AD996" s="194"/>
      <c r="AE996" s="194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-1715.0100000000002</v>
      </c>
      <c r="E1000" s="192" t="s">
        <v>20</v>
      </c>
      <c r="F1000" s="192"/>
      <c r="G1000" s="192"/>
      <c r="H1000" s="192"/>
      <c r="V1000" s="17"/>
      <c r="X1000" s="23" t="s">
        <v>32</v>
      </c>
      <c r="Y1000" s="20">
        <f>IF(B1000="PAGADO",0,C1005)</f>
        <v>-1715.0100000000002</v>
      </c>
      <c r="AA1000" s="192" t="s">
        <v>20</v>
      </c>
      <c r="AB1000" s="192"/>
      <c r="AC1000" s="192"/>
      <c r="AD1000" s="192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1715.0100000000002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1715.0100000000002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-1715.0100000000002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-1715.0100000000002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5" t="str">
        <f>IF(C1005&lt;0,"NO PAGAR","COBRAR")</f>
        <v>NO PAGAR</v>
      </c>
      <c r="C1006" s="195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5" t="str">
        <f>IF(Y1005&lt;0,"NO PAGAR","COBRAR")</f>
        <v>NO PAGAR</v>
      </c>
      <c r="Y1006" s="195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86" t="s">
        <v>9</v>
      </c>
      <c r="C1007" s="187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6" t="s">
        <v>9</v>
      </c>
      <c r="Y1007" s="187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1715.0100000000002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1715.0100000000002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88" t="s">
        <v>7</v>
      </c>
      <c r="F1016" s="189"/>
      <c r="G1016" s="190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8" t="s">
        <v>7</v>
      </c>
      <c r="AB1016" s="189"/>
      <c r="AC1016" s="190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88" t="s">
        <v>7</v>
      </c>
      <c r="O1018" s="189"/>
      <c r="P1018" s="189"/>
      <c r="Q1018" s="190"/>
      <c r="R1018" s="18">
        <f>SUM(R1002:R1017)</f>
        <v>0</v>
      </c>
      <c r="S1018" s="3"/>
      <c r="V1018" s="17"/>
      <c r="X1018" s="12"/>
      <c r="Y1018" s="10"/>
      <c r="AJ1018" s="188" t="s">
        <v>7</v>
      </c>
      <c r="AK1018" s="189"/>
      <c r="AL1018" s="189"/>
      <c r="AM1018" s="190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1715.0100000000002</v>
      </c>
      <c r="V1027" s="17"/>
      <c r="X1027" s="15" t="s">
        <v>18</v>
      </c>
      <c r="Y1027" s="16">
        <f>SUM(Y1008:Y1026)</f>
        <v>1715.0100000000002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91" t="s">
        <v>31</v>
      </c>
      <c r="AB1040" s="191"/>
      <c r="AC1040" s="191"/>
    </row>
    <row r="1041" spans="2:41" ht="15" customHeight="1">
      <c r="H1041" s="76"/>
      <c r="I1041" s="76"/>
      <c r="J1041" s="76"/>
      <c r="V1041" s="17"/>
      <c r="AA1041" s="191"/>
      <c r="AB1041" s="191"/>
      <c r="AC1041" s="191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-1715.0100000000002</v>
      </c>
      <c r="E1045" s="192" t="s">
        <v>20</v>
      </c>
      <c r="F1045" s="192"/>
      <c r="G1045" s="192"/>
      <c r="H1045" s="192"/>
      <c r="V1045" s="17"/>
      <c r="X1045" s="23" t="s">
        <v>32</v>
      </c>
      <c r="Y1045" s="20">
        <f>IF(B1845="PAGADO",0,C1050)</f>
        <v>-1715.0100000000002</v>
      </c>
      <c r="AA1045" s="192" t="s">
        <v>20</v>
      </c>
      <c r="AB1045" s="192"/>
      <c r="AC1045" s="192"/>
      <c r="AD1045" s="192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1715.0100000000002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1715.0100000000002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-1715.0100000000002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-1715.0100000000002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3" t="str">
        <f>IF(Y1050&lt;0,"NO PAGAR","COBRAR'")</f>
        <v>NO PAGAR</v>
      </c>
      <c r="Y1051" s="193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3" t="str">
        <f>IF(C1050&lt;0,"NO PAGAR","COBRAR'")</f>
        <v>NO PAGAR</v>
      </c>
      <c r="C1052" s="193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86" t="s">
        <v>9</v>
      </c>
      <c r="C1053" s="18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6" t="s">
        <v>9</v>
      </c>
      <c r="Y1053" s="187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1715.0100000000002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1715.0100000000002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88" t="s">
        <v>7</v>
      </c>
      <c r="F1061" s="189"/>
      <c r="G1061" s="190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8" t="s">
        <v>7</v>
      </c>
      <c r="AB1061" s="189"/>
      <c r="AC1061" s="190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88" t="s">
        <v>7</v>
      </c>
      <c r="O1063" s="189"/>
      <c r="P1063" s="189"/>
      <c r="Q1063" s="190"/>
      <c r="R1063" s="18">
        <f>SUM(R1047:R1062)</f>
        <v>0</v>
      </c>
      <c r="S1063" s="3"/>
      <c r="V1063" s="17"/>
      <c r="X1063" s="12"/>
      <c r="Y1063" s="10"/>
      <c r="AJ1063" s="188" t="s">
        <v>7</v>
      </c>
      <c r="AK1063" s="189"/>
      <c r="AL1063" s="189"/>
      <c r="AM1063" s="190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1715.0100000000002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1715.0100000000002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5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G760:I76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60"/>
  <sheetViews>
    <sheetView topLeftCell="A687" zoomScale="80" zoomScaleNormal="80" zoomScalePageLayoutView="118" workbookViewId="0">
      <selection activeCell="S697" sqref="S697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2" t="s">
        <v>77</v>
      </c>
      <c r="F8" s="192"/>
      <c r="G8" s="192"/>
      <c r="H8" s="192"/>
      <c r="O8" s="206" t="s">
        <v>10</v>
      </c>
      <c r="P8" s="206"/>
      <c r="Q8" s="206"/>
      <c r="R8" s="206"/>
      <c r="V8" s="17"/>
      <c r="X8" s="23" t="s">
        <v>32</v>
      </c>
      <c r="Y8" s="20">
        <f>IF(B8="PAGADO",0,C13)</f>
        <v>-6043.71</v>
      </c>
      <c r="AA8" s="192" t="s">
        <v>140</v>
      </c>
      <c r="AB8" s="192"/>
      <c r="AC8" s="192"/>
      <c r="AD8" s="192"/>
      <c r="AK8" s="207" t="s">
        <v>188</v>
      </c>
      <c r="AL8" s="207"/>
      <c r="AM8" s="207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NO PAGAR</v>
      </c>
      <c r="Y14" s="195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8" t="s">
        <v>7</v>
      </c>
      <c r="AB24" s="189"/>
      <c r="AC24" s="190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1133.21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2" t="s">
        <v>77</v>
      </c>
      <c r="F53" s="192"/>
      <c r="G53" s="192"/>
      <c r="H53" s="192"/>
      <c r="V53" s="17"/>
      <c r="X53" s="23" t="s">
        <v>32</v>
      </c>
      <c r="Y53" s="20">
        <f>IF(B53="PAGADO",0,C58)</f>
        <v>-6418.1900000000005</v>
      </c>
      <c r="AA53" s="192" t="s">
        <v>77</v>
      </c>
      <c r="AB53" s="192"/>
      <c r="AC53" s="192"/>
      <c r="AD53" s="192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3" t="str">
        <f>IF(Y58&lt;0,"NO PAGAR","COBRAR'")</f>
        <v>NO PAGAR</v>
      </c>
      <c r="Y59" s="193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3" t="str">
        <f>IF(C58&lt;0,"NO PAGAR","COBRAR'")</f>
        <v>NO PAGAR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962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4" t="s">
        <v>29</v>
      </c>
      <c r="AD97" s="194"/>
      <c r="AE97" s="194"/>
    </row>
    <row r="98" spans="2:41">
      <c r="H98" s="191" t="s">
        <v>28</v>
      </c>
      <c r="I98" s="191"/>
      <c r="J98" s="191"/>
      <c r="V98" s="17"/>
      <c r="AC98" s="194"/>
      <c r="AD98" s="194"/>
      <c r="AE98" s="194"/>
    </row>
    <row r="99" spans="2:41">
      <c r="H99" s="191"/>
      <c r="I99" s="191"/>
      <c r="J99" s="191"/>
      <c r="V99" s="17"/>
      <c r="AC99" s="194"/>
      <c r="AD99" s="194"/>
      <c r="AE99" s="19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2" t="s">
        <v>273</v>
      </c>
      <c r="F103" s="192"/>
      <c r="G103" s="192"/>
      <c r="H103" s="192"/>
      <c r="V103" s="17"/>
      <c r="X103" s="23" t="s">
        <v>32</v>
      </c>
      <c r="Y103" s="20">
        <f>IF(B103="PAGADO",0,C108)</f>
        <v>-5740.3400000000011</v>
      </c>
      <c r="AA103" s="192" t="s">
        <v>273</v>
      </c>
      <c r="AB103" s="192"/>
      <c r="AC103" s="192"/>
      <c r="AD103" s="192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5" t="str">
        <f>IF(C108&lt;0,"NO PAGAR","COBRAR")</f>
        <v>NO PAGAR</v>
      </c>
      <c r="C109" s="195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5" t="str">
        <f>IF(Y108&lt;0,"NO PAGAR","COBRAR")</f>
        <v>NO PAGAR</v>
      </c>
      <c r="Y109" s="19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6" t="s">
        <v>9</v>
      </c>
      <c r="C110" s="187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6" t="s">
        <v>9</v>
      </c>
      <c r="Y110" s="18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8" t="s">
        <v>7</v>
      </c>
      <c r="F119" s="189"/>
      <c r="G119" s="190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8" t="s">
        <v>7</v>
      </c>
      <c r="AB119" s="189"/>
      <c r="AC119" s="190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8" t="s">
        <v>7</v>
      </c>
      <c r="O121" s="189"/>
      <c r="P121" s="189"/>
      <c r="Q121" s="190"/>
      <c r="R121" s="18">
        <f>SUM(R105:R120)</f>
        <v>770</v>
      </c>
      <c r="S121" s="3"/>
      <c r="V121" s="17"/>
      <c r="X121" s="12"/>
      <c r="Y121" s="10"/>
      <c r="AJ121" s="188" t="s">
        <v>7</v>
      </c>
      <c r="AK121" s="189"/>
      <c r="AL121" s="189"/>
      <c r="AM121" s="190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1" t="s">
        <v>30</v>
      </c>
      <c r="I131" s="191"/>
      <c r="J131" s="191"/>
      <c r="V131" s="17"/>
      <c r="AA131" s="191" t="s">
        <v>31</v>
      </c>
      <c r="AB131" s="191"/>
      <c r="AC131" s="191"/>
    </row>
    <row r="132" spans="1:43">
      <c r="H132" s="191"/>
      <c r="I132" s="191"/>
      <c r="J132" s="191"/>
      <c r="V132" s="17"/>
      <c r="AA132" s="191"/>
      <c r="AB132" s="191"/>
      <c r="AC132" s="191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2" t="s">
        <v>273</v>
      </c>
      <c r="F136" s="192"/>
      <c r="G136" s="192"/>
      <c r="H136" s="192"/>
      <c r="V136" s="17"/>
      <c r="X136" s="23" t="s">
        <v>32</v>
      </c>
      <c r="Y136" s="20">
        <f>IF(B136="PAGADO",0,C141)</f>
        <v>-5568.4800000000014</v>
      </c>
      <c r="AA136" s="192" t="s">
        <v>273</v>
      </c>
      <c r="AB136" s="192"/>
      <c r="AC136" s="192"/>
      <c r="AD136" s="192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3" t="str">
        <f>IF(Y141&lt;0,"NO PAGAR","COBRAR'")</f>
        <v>NO PAGAR</v>
      </c>
      <c r="Y142" s="193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3" t="str">
        <f>IF(C141&lt;0,"NO PAGAR","COBRAR'")</f>
        <v>NO PAGAR</v>
      </c>
      <c r="C143" s="193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86" t="s">
        <v>9</v>
      </c>
      <c r="C144" s="187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6" t="s">
        <v>9</v>
      </c>
      <c r="Y144" s="187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8" t="s">
        <v>7</v>
      </c>
      <c r="F152" s="189"/>
      <c r="G152" s="190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8" t="s">
        <v>7</v>
      </c>
      <c r="AB152" s="189"/>
      <c r="AC152" s="190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8" t="s">
        <v>7</v>
      </c>
      <c r="O154" s="189"/>
      <c r="P154" s="189"/>
      <c r="Q154" s="190"/>
      <c r="R154" s="18">
        <f>SUM(R138:R153)</f>
        <v>0</v>
      </c>
      <c r="S154" s="3"/>
      <c r="V154" s="17"/>
      <c r="X154" s="12"/>
      <c r="Y154" s="10"/>
      <c r="AJ154" s="188" t="s">
        <v>7</v>
      </c>
      <c r="AK154" s="189"/>
      <c r="AL154" s="189"/>
      <c r="AM154" s="190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4" t="s">
        <v>29</v>
      </c>
      <c r="AD170" s="194"/>
      <c r="AE170" s="194"/>
    </row>
    <row r="171" spans="2:31">
      <c r="H171" s="191" t="s">
        <v>28</v>
      </c>
      <c r="I171" s="191"/>
      <c r="J171" s="191"/>
      <c r="V171" s="17"/>
      <c r="AC171" s="194"/>
      <c r="AD171" s="194"/>
      <c r="AE171" s="194"/>
    </row>
    <row r="172" spans="2:31">
      <c r="H172" s="191"/>
      <c r="I172" s="191"/>
      <c r="J172" s="191"/>
      <c r="V172" s="17"/>
      <c r="AC172" s="194"/>
      <c r="AD172" s="194"/>
      <c r="AE172" s="194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2" t="s">
        <v>273</v>
      </c>
      <c r="F176" s="192"/>
      <c r="G176" s="192"/>
      <c r="H176" s="192"/>
      <c r="V176" s="17"/>
      <c r="X176" s="23" t="s">
        <v>32</v>
      </c>
      <c r="Y176" s="20">
        <f>IF(B176="PAGADO",0,C181)</f>
        <v>-5626.8700000000008</v>
      </c>
      <c r="AA176" s="192" t="s">
        <v>273</v>
      </c>
      <c r="AB176" s="192"/>
      <c r="AC176" s="192"/>
      <c r="AD176" s="192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5" t="str">
        <f>IF(C181&lt;0,"NO PAGAR","COBRAR")</f>
        <v>NO PAGAR</v>
      </c>
      <c r="C182" s="195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5" t="str">
        <f>IF(Y181&lt;0,"NO PAGAR","COBRAR")</f>
        <v>NO PAGAR</v>
      </c>
      <c r="Y182" s="195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86" t="s">
        <v>9</v>
      </c>
      <c r="C183" s="187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6" t="s">
        <v>9</v>
      </c>
      <c r="Y183" s="187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88" t="s">
        <v>7</v>
      </c>
      <c r="F192" s="189"/>
      <c r="G192" s="190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8" t="s">
        <v>7</v>
      </c>
      <c r="AB192" s="189"/>
      <c r="AC192" s="190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88" t="s">
        <v>7</v>
      </c>
      <c r="O194" s="189"/>
      <c r="P194" s="189"/>
      <c r="Q194" s="190"/>
      <c r="R194" s="18">
        <f>SUM(R178:R193)</f>
        <v>2555</v>
      </c>
      <c r="S194" s="3"/>
      <c r="V194" s="17"/>
      <c r="X194" s="12"/>
      <c r="Y194" s="10"/>
      <c r="AJ194" s="188" t="s">
        <v>7</v>
      </c>
      <c r="AK194" s="189"/>
      <c r="AL194" s="189"/>
      <c r="AM194" s="190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1" t="s">
        <v>30</v>
      </c>
      <c r="I216" s="191"/>
      <c r="J216" s="191"/>
      <c r="V216" s="17"/>
      <c r="AA216" s="191" t="s">
        <v>31</v>
      </c>
      <c r="AB216" s="191"/>
      <c r="AC216" s="191"/>
    </row>
    <row r="217" spans="1:43">
      <c r="H217" s="191"/>
      <c r="I217" s="191"/>
      <c r="J217" s="191"/>
      <c r="V217" s="17"/>
      <c r="AA217" s="191"/>
      <c r="AB217" s="191"/>
      <c r="AC217" s="191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2" t="s">
        <v>273</v>
      </c>
      <c r="F221" s="192"/>
      <c r="G221" s="192"/>
      <c r="H221" s="192"/>
      <c r="V221" s="17"/>
      <c r="X221" s="23" t="s">
        <v>32</v>
      </c>
      <c r="Y221" s="20">
        <f>IF(B221="PAGADO",0,C226)</f>
        <v>-5840.9500000000007</v>
      </c>
      <c r="AA221" s="192" t="s">
        <v>77</v>
      </c>
      <c r="AB221" s="192"/>
      <c r="AC221" s="192"/>
      <c r="AD221" s="192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3" t="str">
        <f>IF(Y226&lt;0,"NO PAGAR","COBRAR'")</f>
        <v>NO PAGAR</v>
      </c>
      <c r="Y227" s="193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3" t="str">
        <f>IF(C226&lt;0,"NO PAGAR","COBRAR'")</f>
        <v>NO PAGAR</v>
      </c>
      <c r="C228" s="193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86" t="s">
        <v>9</v>
      </c>
      <c r="C229" s="187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6" t="s">
        <v>9</v>
      </c>
      <c r="Y229" s="187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88" t="s">
        <v>7</v>
      </c>
      <c r="F237" s="189"/>
      <c r="G237" s="190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8" t="s">
        <v>7</v>
      </c>
      <c r="AB237" s="189"/>
      <c r="AC237" s="190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88" t="s">
        <v>7</v>
      </c>
      <c r="O239" s="189"/>
      <c r="P239" s="189"/>
      <c r="Q239" s="190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8" t="s">
        <v>7</v>
      </c>
      <c r="AK239" s="189"/>
      <c r="AL239" s="189"/>
      <c r="AM239" s="190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4" t="s">
        <v>29</v>
      </c>
      <c r="AD262" s="194"/>
      <c r="AE262" s="194"/>
    </row>
    <row r="263" spans="2:41">
      <c r="H263" s="191" t="s">
        <v>28</v>
      </c>
      <c r="I263" s="191"/>
      <c r="J263" s="191"/>
      <c r="V263" s="17"/>
      <c r="AC263" s="194"/>
      <c r="AD263" s="194"/>
      <c r="AE263" s="194"/>
    </row>
    <row r="264" spans="2:41">
      <c r="H264" s="191"/>
      <c r="I264" s="191"/>
      <c r="J264" s="191"/>
      <c r="V264" s="17"/>
      <c r="AC264" s="194"/>
      <c r="AD264" s="194"/>
      <c r="AE264" s="194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2" t="s">
        <v>565</v>
      </c>
      <c r="F268" s="192"/>
      <c r="G268" s="192"/>
      <c r="H268" s="192"/>
      <c r="V268" s="17"/>
      <c r="X268" s="23" t="s">
        <v>32</v>
      </c>
      <c r="Y268" s="20">
        <f>IF(B268="PAGADO",0,C273)</f>
        <v>-6873.1060000000016</v>
      </c>
      <c r="AA268" s="192" t="s">
        <v>565</v>
      </c>
      <c r="AB268" s="192"/>
      <c r="AC268" s="192"/>
      <c r="AD268" s="192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5" t="str">
        <f>IF(C273&lt;0,"NO PAGAR","COBRAR")</f>
        <v>NO PAGAR</v>
      </c>
      <c r="C274" s="195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5" t="str">
        <f>IF(Y273&lt;0,"NO PAGAR","COBRAR")</f>
        <v>NO PAGAR</v>
      </c>
      <c r="Y274" s="195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86" t="s">
        <v>9</v>
      </c>
      <c r="C275" s="187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6" t="s">
        <v>9</v>
      </c>
      <c r="Y275" s="187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88" t="s">
        <v>7</v>
      </c>
      <c r="F284" s="189"/>
      <c r="G284" s="190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8" t="s">
        <v>7</v>
      </c>
      <c r="AB284" s="189"/>
      <c r="AC284" s="190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88" t="s">
        <v>7</v>
      </c>
      <c r="O286" s="189"/>
      <c r="P286" s="189"/>
      <c r="Q286" s="190"/>
      <c r="R286" s="18">
        <f>SUM(R270:R285)</f>
        <v>1421.24</v>
      </c>
      <c r="S286" s="3"/>
      <c r="V286" s="17"/>
      <c r="X286" s="12"/>
      <c r="Y286" s="10"/>
      <c r="AJ286" s="188" t="s">
        <v>7</v>
      </c>
      <c r="AK286" s="189"/>
      <c r="AL286" s="189"/>
      <c r="AM286" s="190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1" t="s">
        <v>30</v>
      </c>
      <c r="I308" s="191"/>
      <c r="J308" s="191"/>
      <c r="V308" s="17"/>
      <c r="AA308" s="191" t="s">
        <v>31</v>
      </c>
      <c r="AB308" s="191"/>
      <c r="AC308" s="191"/>
    </row>
    <row r="309" spans="1:43">
      <c r="H309" s="191"/>
      <c r="I309" s="191"/>
      <c r="J309" s="191"/>
      <c r="V309" s="17"/>
      <c r="AA309" s="191"/>
      <c r="AB309" s="191"/>
      <c r="AC309" s="191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2" t="s">
        <v>273</v>
      </c>
      <c r="F313" s="192"/>
      <c r="G313" s="192"/>
      <c r="H313" s="192"/>
      <c r="V313" s="17"/>
      <c r="X313" s="23" t="s">
        <v>32</v>
      </c>
      <c r="Y313" s="20">
        <f>IF(B1060="PAGADO",0,C318)</f>
        <v>-6076.113000000003</v>
      </c>
      <c r="AA313" s="192" t="s">
        <v>565</v>
      </c>
      <c r="AB313" s="192"/>
      <c r="AC313" s="192"/>
      <c r="AD313" s="192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3" t="str">
        <f>IF(Y318&lt;0,"NO PAGAR","COBRAR'")</f>
        <v>NO PAGAR</v>
      </c>
      <c r="Y319" s="193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3" t="str">
        <f>IF(C318&lt;0,"NO PAGAR","COBRAR'")</f>
        <v>NO PAGAR</v>
      </c>
      <c r="C320" s="193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86" t="s">
        <v>9</v>
      </c>
      <c r="C321" s="187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6" t="s">
        <v>9</v>
      </c>
      <c r="Y321" s="187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8" t="s">
        <v>7</v>
      </c>
      <c r="AB329" s="189"/>
      <c r="AC329" s="190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8" t="s">
        <v>7</v>
      </c>
      <c r="O331" s="189"/>
      <c r="P331" s="189"/>
      <c r="Q331" s="190"/>
      <c r="R331" s="18">
        <f>SUM(R315:R330)</f>
        <v>350</v>
      </c>
      <c r="S331" s="3"/>
      <c r="V331" s="17"/>
      <c r="X331" s="12"/>
      <c r="Y331" s="10"/>
      <c r="AJ331" s="188" t="s">
        <v>7</v>
      </c>
      <c r="AK331" s="189"/>
      <c r="AL331" s="189"/>
      <c r="AM331" s="190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88" t="s">
        <v>7</v>
      </c>
      <c r="F335" s="189"/>
      <c r="G335" s="190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5" t="s">
        <v>64</v>
      </c>
      <c r="AC358" s="202" t="s">
        <v>29</v>
      </c>
      <c r="AD358" s="202"/>
      <c r="AE358" s="202"/>
    </row>
    <row r="359" spans="2:41">
      <c r="V359" s="17"/>
      <c r="X359" s="205"/>
      <c r="AC359" s="202"/>
      <c r="AD359" s="202"/>
      <c r="AE359" s="202"/>
    </row>
    <row r="360" spans="2:41" ht="23.25">
      <c r="B360" s="22" t="s">
        <v>64</v>
      </c>
      <c r="V360" s="17"/>
      <c r="X360" s="205"/>
      <c r="AC360" s="202"/>
      <c r="AD360" s="202"/>
      <c r="AE360" s="202"/>
    </row>
    <row r="361" spans="2:41" ht="23.25">
      <c r="B361" s="23" t="s">
        <v>32</v>
      </c>
      <c r="C361" s="20">
        <f>IF(X313="PAGADO",0,Y318)</f>
        <v>-5949.8130000000028</v>
      </c>
      <c r="E361" s="192" t="s">
        <v>273</v>
      </c>
      <c r="F361" s="192"/>
      <c r="G361" s="192"/>
      <c r="H361" s="192"/>
      <c r="V361" s="17"/>
      <c r="X361" s="23" t="s">
        <v>32</v>
      </c>
      <c r="Y361" s="20">
        <f>IF(B361="PAGADO",0,C366)</f>
        <v>-8314.8130000000019</v>
      </c>
      <c r="AA361" s="192" t="s">
        <v>77</v>
      </c>
      <c r="AB361" s="192"/>
      <c r="AC361" s="192"/>
      <c r="AD361" s="192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5" t="str">
        <f>IF(C366&lt;0,"NO PAGAR","COBRAR")</f>
        <v>NO PAGAR</v>
      </c>
      <c r="C367" s="195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5" t="str">
        <f>IF(Y366&lt;0,"NO PAGAR","COBRAR")</f>
        <v>NO PAGAR</v>
      </c>
      <c r="Y367" s="195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86" t="s">
        <v>9</v>
      </c>
      <c r="C368" s="187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6" t="s">
        <v>9</v>
      </c>
      <c r="Y368" s="187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8" t="s">
        <v>7</v>
      </c>
      <c r="AK373" s="189"/>
      <c r="AL373" s="189"/>
      <c r="AM373" s="190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8" t="s">
        <v>7</v>
      </c>
      <c r="AB374" s="189"/>
      <c r="AC374" s="190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88" t="s">
        <v>7</v>
      </c>
      <c r="F377" s="189"/>
      <c r="G377" s="190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88" t="s">
        <v>7</v>
      </c>
      <c r="O379" s="189"/>
      <c r="P379" s="189"/>
      <c r="Q379" s="190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1" t="s">
        <v>31</v>
      </c>
      <c r="AB394" s="191"/>
      <c r="AC394" s="191"/>
    </row>
    <row r="395" spans="1:43" ht="15" customHeight="1">
      <c r="H395" s="76"/>
      <c r="I395" s="76"/>
      <c r="J395" s="76"/>
      <c r="V395" s="17"/>
      <c r="AA395" s="191"/>
      <c r="AB395" s="191"/>
      <c r="AC395" s="191"/>
    </row>
    <row r="396" spans="1:43">
      <c r="B396" s="204" t="s">
        <v>64</v>
      </c>
      <c r="F396" s="203" t="s">
        <v>30</v>
      </c>
      <c r="G396" s="203"/>
      <c r="H396" s="203"/>
      <c r="V396" s="17"/>
    </row>
    <row r="397" spans="1:43">
      <c r="B397" s="204"/>
      <c r="F397" s="203"/>
      <c r="G397" s="203"/>
      <c r="H397" s="203"/>
      <c r="V397" s="17"/>
    </row>
    <row r="398" spans="1:43" ht="26.25" customHeight="1">
      <c r="B398" s="204"/>
      <c r="F398" s="203"/>
      <c r="G398" s="203"/>
      <c r="H398" s="203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2" t="s">
        <v>77</v>
      </c>
      <c r="F399" s="192"/>
      <c r="G399" s="192"/>
      <c r="H399" s="192"/>
      <c r="V399" s="17"/>
      <c r="X399" s="23" t="s">
        <v>32</v>
      </c>
      <c r="Y399" s="20">
        <f>IF(B1153="PAGADO",0,C404)</f>
        <v>-4920.3502550000012</v>
      </c>
      <c r="AA399" s="192" t="s">
        <v>565</v>
      </c>
      <c r="AB399" s="192"/>
      <c r="AC399" s="192"/>
      <c r="AD399" s="192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3" t="str">
        <f>IF(Y404&lt;0,"NO PAGAR","COBRAR'")</f>
        <v>NO PAGAR</v>
      </c>
      <c r="Y405" s="193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3" t="str">
        <f>IF(C404&lt;0,"NO PAGAR","COBRAR'")</f>
        <v>NO PAGAR</v>
      </c>
      <c r="C406" s="193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86" t="s">
        <v>9</v>
      </c>
      <c r="C407" s="187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6" t="s">
        <v>9</v>
      </c>
      <c r="Y407" s="187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8" t="s">
        <v>7</v>
      </c>
      <c r="AK409" s="189"/>
      <c r="AL409" s="189"/>
      <c r="AM409" s="190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8" t="s">
        <v>7</v>
      </c>
      <c r="AB415" s="189"/>
      <c r="AC415" s="190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8" t="s">
        <v>7</v>
      </c>
      <c r="O417" s="189"/>
      <c r="P417" s="189"/>
      <c r="Q417" s="190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88" t="s">
        <v>7</v>
      </c>
      <c r="F421" s="189"/>
      <c r="G421" s="190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4" t="s">
        <v>29</v>
      </c>
      <c r="AC434" s="194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2" t="s">
        <v>565</v>
      </c>
      <c r="AB436" s="192"/>
      <c r="AC436" s="192"/>
      <c r="AD436" s="192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2" t="s">
        <v>273</v>
      </c>
      <c r="F439" s="192"/>
      <c r="G439" s="192"/>
      <c r="H439" s="192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5" t="str">
        <f>IF(C441&lt;0,"NO PAGAR","COBRAR")</f>
        <v>NO PAGAR</v>
      </c>
      <c r="C442" s="195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5" t="str">
        <f>IF(Y441&lt;0,"NO PAGAR","COBRAR")</f>
        <v>NO PAGAR</v>
      </c>
      <c r="Y442" s="195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86" t="s">
        <v>9</v>
      </c>
      <c r="C443" s="187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6" t="s">
        <v>9</v>
      </c>
      <c r="Y443" s="18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8" t="s">
        <v>7</v>
      </c>
      <c r="AK448" s="189"/>
      <c r="AL448" s="189"/>
      <c r="AM448" s="190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8" t="s">
        <v>7</v>
      </c>
      <c r="AB452" s="189"/>
      <c r="AC452" s="190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88" t="s">
        <v>7</v>
      </c>
      <c r="O454" s="189"/>
      <c r="P454" s="189"/>
      <c r="Q454" s="190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88" t="s">
        <v>7</v>
      </c>
      <c r="F455" s="189"/>
      <c r="G455" s="190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1" t="s">
        <v>31</v>
      </c>
      <c r="AB471" s="191"/>
      <c r="AC471" s="191"/>
    </row>
    <row r="472" spans="1:43" ht="15" customHeight="1">
      <c r="H472" s="76"/>
      <c r="J472" s="76"/>
      <c r="V472" s="17"/>
      <c r="AA472" s="191"/>
      <c r="AB472" s="191"/>
      <c r="AC472" s="191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2" t="s">
        <v>273</v>
      </c>
      <c r="F474" s="192"/>
      <c r="G474" s="192"/>
      <c r="H474" s="192"/>
      <c r="V474" s="17"/>
      <c r="X474" s="23" t="s">
        <v>32</v>
      </c>
      <c r="Y474" s="20">
        <f>IF(B1250="PAGADO",0,C479)</f>
        <v>-5841.0592550000019</v>
      </c>
      <c r="AA474" s="192" t="s">
        <v>565</v>
      </c>
      <c r="AB474" s="192"/>
      <c r="AC474" s="192"/>
      <c r="AD474" s="192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3" t="str">
        <f>IF(Y479&lt;0,"NO PAGAR","COBRAR'")</f>
        <v>NO PAGAR</v>
      </c>
      <c r="Y480" s="193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3" t="str">
        <f>IF(C479&lt;0,"NO PAGAR","COBRAR'")</f>
        <v>NO PAGAR</v>
      </c>
      <c r="C481" s="193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86" t="s">
        <v>9</v>
      </c>
      <c r="C482" s="187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6" t="s">
        <v>9</v>
      </c>
      <c r="Y482" s="187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88" t="s">
        <v>7</v>
      </c>
      <c r="F490" s="189"/>
      <c r="G490" s="190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8" t="s">
        <v>7</v>
      </c>
      <c r="AB490" s="189"/>
      <c r="AC490" s="190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8" t="s">
        <v>7</v>
      </c>
      <c r="O492" s="189"/>
      <c r="P492" s="189"/>
      <c r="Q492" s="190"/>
      <c r="R492" s="18">
        <f>SUM(R476:R491)</f>
        <v>391.7</v>
      </c>
      <c r="S492" s="3"/>
      <c r="V492" s="17"/>
      <c r="X492" s="12"/>
      <c r="Y492" s="10"/>
      <c r="AJ492" s="188" t="s">
        <v>7</v>
      </c>
      <c r="AK492" s="189"/>
      <c r="AL492" s="189"/>
      <c r="AM492" s="190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4" t="s">
        <v>29</v>
      </c>
      <c r="AD514" s="194"/>
      <c r="AE514" s="194"/>
    </row>
    <row r="515" spans="2:41" ht="24" customHeight="1">
      <c r="H515" s="76" t="s">
        <v>28</v>
      </c>
      <c r="J515" s="76"/>
      <c r="V515" s="17"/>
      <c r="AC515" s="194"/>
      <c r="AD515" s="194"/>
      <c r="AE515" s="194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2" t="s">
        <v>77</v>
      </c>
      <c r="F517" s="192"/>
      <c r="G517" s="192"/>
      <c r="H517" s="192"/>
      <c r="V517" s="17"/>
      <c r="X517" s="23" t="s">
        <v>32</v>
      </c>
      <c r="Y517" s="20">
        <f>IF(B517="PAGADO",0,C522)</f>
        <v>-7974.349255000001</v>
      </c>
      <c r="AA517" s="192" t="s">
        <v>565</v>
      </c>
      <c r="AB517" s="192"/>
      <c r="AC517" s="192"/>
      <c r="AD517" s="192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5" t="str">
        <f>IF(C522&lt;0,"NO PAGAR","COBRAR")</f>
        <v>NO PAGAR</v>
      </c>
      <c r="C523" s="195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95" t="str">
        <f>IF(Y522&lt;0,"NO PAGAR","COBRAR")</f>
        <v>NO PAGAR</v>
      </c>
      <c r="Y523" s="195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86" t="s">
        <v>9</v>
      </c>
      <c r="C524" s="187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6" t="s">
        <v>9</v>
      </c>
      <c r="Y524" s="187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1026</v>
      </c>
      <c r="C533" s="10">
        <v>345.55</v>
      </c>
      <c r="E533" s="188" t="s">
        <v>7</v>
      </c>
      <c r="F533" s="189"/>
      <c r="G533" s="190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8" t="s">
        <v>7</v>
      </c>
      <c r="AB533" s="198"/>
      <c r="AC533" s="198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88" t="s">
        <v>7</v>
      </c>
      <c r="O535" s="189"/>
      <c r="P535" s="189"/>
      <c r="Q535" s="190"/>
      <c r="R535" s="18">
        <f>SUM(R519:R534)</f>
        <v>2411.2800000000002</v>
      </c>
      <c r="S535" s="3"/>
      <c r="V535" s="17"/>
      <c r="X535" s="12"/>
      <c r="Y535" s="10"/>
      <c r="AJ535" s="188" t="s">
        <v>7</v>
      </c>
      <c r="AK535" s="189"/>
      <c r="AL535" s="189"/>
      <c r="AM535" s="190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1" t="s">
        <v>31</v>
      </c>
      <c r="AB554" s="191"/>
      <c r="AC554" s="191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2" t="s">
        <v>273</v>
      </c>
      <c r="F556" s="192"/>
      <c r="G556" s="192"/>
      <c r="H556" s="192"/>
      <c r="V556" s="17"/>
      <c r="X556" s="23" t="s">
        <v>32</v>
      </c>
      <c r="Y556" s="20">
        <f>IF(B556="PAGADO",0,C561)</f>
        <v>-4750.2982550000015</v>
      </c>
      <c r="AA556" s="192" t="s">
        <v>273</v>
      </c>
      <c r="AB556" s="192"/>
      <c r="AC556" s="192"/>
      <c r="AD556" s="192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1080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1090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1093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3" t="str">
        <f>IF(Y561&lt;0,"NO PAGAR","COBRAR'")</f>
        <v>NO PAGAR</v>
      </c>
      <c r="Y562" s="193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3" t="str">
        <f>IF(C561&lt;0,"NO PAGAR","COBRAR'")</f>
        <v>NO PAGAR</v>
      </c>
      <c r="C563" s="193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86" t="s">
        <v>9</v>
      </c>
      <c r="C564" s="187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6" t="s">
        <v>9</v>
      </c>
      <c r="Y564" s="187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1077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8" t="s">
        <v>7</v>
      </c>
      <c r="AB572" s="189"/>
      <c r="AC572" s="190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1076</v>
      </c>
      <c r="C573" s="27">
        <f>T582</f>
        <v>607.56899999999996</v>
      </c>
      <c r="E573" s="188" t="s">
        <v>7</v>
      </c>
      <c r="F573" s="189"/>
      <c r="G573" s="190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8" t="s">
        <v>7</v>
      </c>
      <c r="O574" s="189"/>
      <c r="P574" s="189"/>
      <c r="Q574" s="190"/>
      <c r="R574" s="18">
        <f>SUM(R558:R573)</f>
        <v>380</v>
      </c>
      <c r="S574" s="3"/>
      <c r="V574" s="17"/>
      <c r="X574" s="12"/>
      <c r="Y574" s="10"/>
      <c r="AJ574" s="188" t="s">
        <v>7</v>
      </c>
      <c r="AK574" s="189"/>
      <c r="AL574" s="189"/>
      <c r="AM574" s="190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1075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1075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1075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1075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1075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1075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1075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4" t="s">
        <v>29</v>
      </c>
      <c r="AD596" s="194"/>
      <c r="AE596" s="194"/>
    </row>
    <row r="597" spans="2:41" ht="21" customHeight="1">
      <c r="H597" s="76" t="s">
        <v>28</v>
      </c>
      <c r="J597" s="76"/>
      <c r="V597" s="17"/>
      <c r="AC597" s="194"/>
      <c r="AD597" s="194"/>
      <c r="AE597" s="194"/>
    </row>
    <row r="598" spans="2:41" ht="15" customHeight="1">
      <c r="H598" s="76"/>
      <c r="J598" s="76"/>
      <c r="V598" s="17"/>
      <c r="AC598" s="194"/>
      <c r="AD598" s="194"/>
      <c r="AE598" s="194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2" t="s">
        <v>273</v>
      </c>
      <c r="F602" s="192"/>
      <c r="G602" s="192"/>
      <c r="H602" s="192"/>
      <c r="V602" s="17"/>
      <c r="X602" s="23" t="s">
        <v>32</v>
      </c>
      <c r="Y602" s="20">
        <f>IF(B602="PAGADO",0,C607)</f>
        <v>-6951.6202550000016</v>
      </c>
      <c r="AA602" s="192" t="s">
        <v>273</v>
      </c>
      <c r="AB602" s="192"/>
      <c r="AC602" s="192"/>
      <c r="AD602" s="192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1101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1170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1101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1174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1182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1109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1111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1176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5" t="str">
        <f>IF(C607&lt;0,"NO PAGAR","COBRAR")</f>
        <v>NO PAGAR</v>
      </c>
      <c r="C608" s="195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1113</v>
      </c>
      <c r="P608" s="3"/>
      <c r="Q608" s="3"/>
      <c r="R608" s="18">
        <v>300</v>
      </c>
      <c r="S608" s="3"/>
      <c r="V608" s="17"/>
      <c r="X608" s="195" t="str">
        <f>IF(Y607&lt;0,"NO PAGAR","COBRAR")</f>
        <v>NO PAGAR</v>
      </c>
      <c r="Y608" s="195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86" t="s">
        <v>9</v>
      </c>
      <c r="C609" s="187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1114</v>
      </c>
      <c r="P609" s="3"/>
      <c r="Q609" s="3"/>
      <c r="R609" s="18">
        <v>700</v>
      </c>
      <c r="S609" s="3"/>
      <c r="V609" s="17"/>
      <c r="X609" s="186" t="s">
        <v>9</v>
      </c>
      <c r="Y609" s="187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1118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1130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88" t="s">
        <v>7</v>
      </c>
      <c r="F618" s="189"/>
      <c r="G618" s="190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8" t="s">
        <v>7</v>
      </c>
      <c r="AB618" s="189"/>
      <c r="AC618" s="190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88" t="s">
        <v>7</v>
      </c>
      <c r="O620" s="189"/>
      <c r="P620" s="189"/>
      <c r="Q620" s="190"/>
      <c r="R620" s="18">
        <f>SUM(R604:R619)</f>
        <v>1852</v>
      </c>
      <c r="S620" s="3"/>
      <c r="V620" s="17"/>
      <c r="X620" s="12"/>
      <c r="Y620" s="10"/>
      <c r="AJ620" s="188" t="s">
        <v>7</v>
      </c>
      <c r="AK620" s="189"/>
      <c r="AL620" s="189"/>
      <c r="AM620" s="190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1123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1122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1" t="s">
        <v>31</v>
      </c>
      <c r="AB642" s="191"/>
      <c r="AC642" s="191"/>
    </row>
    <row r="643" spans="2:41" ht="15" customHeight="1">
      <c r="H643" s="76"/>
      <c r="J643" s="76"/>
      <c r="V643" s="17"/>
      <c r="AA643" s="191"/>
      <c r="AB643" s="191"/>
      <c r="AC643" s="191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2" t="s">
        <v>273</v>
      </c>
      <c r="F645" s="192"/>
      <c r="G645" s="192"/>
      <c r="H645" s="192"/>
      <c r="V645" s="17"/>
      <c r="X645" s="23" t="s">
        <v>32</v>
      </c>
      <c r="Y645" s="20">
        <f>IF(B1442="PAGADO",0,C650)</f>
        <v>-2759.4602550000018</v>
      </c>
      <c r="AA645" s="192" t="s">
        <v>273</v>
      </c>
      <c r="AB645" s="192"/>
      <c r="AC645" s="192"/>
      <c r="AD645" s="192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1200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1229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1209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1225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1238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1209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1247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1209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1261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1209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3" t="str">
        <f>IF(Y650&lt;0,"NO PAGAR","COBRAR'")</f>
        <v>NO PAGAR</v>
      </c>
      <c r="Y651" s="193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3" t="str">
        <f>IF(C650&lt;0,"NO PAGAR","COBRAR'")</f>
        <v>NO PAGAR</v>
      </c>
      <c r="C652" s="193"/>
      <c r="E652" s="4">
        <v>45124</v>
      </c>
      <c r="F652" s="3" t="s">
        <v>1209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86" t="s">
        <v>9</v>
      </c>
      <c r="C653" s="187"/>
      <c r="E653" s="4">
        <v>45132</v>
      </c>
      <c r="F653" s="3" t="s">
        <v>1209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86" t="s">
        <v>9</v>
      </c>
      <c r="Y653" s="187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1209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1265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1209</v>
      </c>
      <c r="G655" s="3" t="s">
        <v>1211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1266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1267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1219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1220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1221</v>
      </c>
      <c r="G659" s="3" t="s">
        <v>1222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1225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1225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88" t="s">
        <v>7</v>
      </c>
      <c r="AB661" s="189"/>
      <c r="AC661" s="190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1225</v>
      </c>
      <c r="G662" s="149" t="s">
        <v>1226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1269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1225</v>
      </c>
      <c r="G663" s="3" t="s">
        <v>200</v>
      </c>
      <c r="H663" s="168">
        <v>210</v>
      </c>
      <c r="N663" s="188" t="s">
        <v>7</v>
      </c>
      <c r="O663" s="189"/>
      <c r="P663" s="189"/>
      <c r="Q663" s="190"/>
      <c r="R663" s="18">
        <f>SUM(R647:R662)</f>
        <v>200</v>
      </c>
      <c r="S663" s="3"/>
      <c r="V663" s="17"/>
      <c r="X663" s="12"/>
      <c r="Y663" s="10"/>
      <c r="AJ663" s="188" t="s">
        <v>7</v>
      </c>
      <c r="AK663" s="189"/>
      <c r="AL663" s="189"/>
      <c r="AM663" s="190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1258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1257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8:31">
      <c r="V673" s="17"/>
    </row>
    <row r="674" spans="8:31">
      <c r="V674" s="17"/>
    </row>
    <row r="675" spans="8:31">
      <c r="V675" s="17"/>
    </row>
    <row r="676" spans="8:31">
      <c r="V676" s="17"/>
    </row>
    <row r="677" spans="8:31">
      <c r="V677" s="17"/>
    </row>
    <row r="678" spans="8:31">
      <c r="V678" s="17"/>
    </row>
    <row r="679" spans="8:31">
      <c r="V679" s="17"/>
    </row>
    <row r="680" spans="8:31">
      <c r="V680" s="17"/>
    </row>
    <row r="681" spans="8:31">
      <c r="V681" s="17"/>
    </row>
    <row r="682" spans="8:31" ht="26.25">
      <c r="I682" s="76"/>
      <c r="V682" s="17"/>
    </row>
    <row r="683" spans="8:31" ht="26.25">
      <c r="I683" s="76"/>
      <c r="V683" s="17"/>
    </row>
    <row r="684" spans="8:31">
      <c r="V684" s="17"/>
      <c r="AC684" s="194" t="s">
        <v>29</v>
      </c>
      <c r="AD684" s="194"/>
      <c r="AE684" s="194"/>
    </row>
    <row r="685" spans="8:31" ht="15" customHeight="1">
      <c r="H685" s="76" t="s">
        <v>28</v>
      </c>
      <c r="J685" s="76"/>
      <c r="V685" s="17"/>
      <c r="AC685" s="194"/>
      <c r="AD685" s="194"/>
      <c r="AE685" s="194"/>
    </row>
    <row r="686" spans="8:31" ht="15" customHeight="1">
      <c r="H686" s="76"/>
      <c r="J686" s="76"/>
      <c r="V686" s="17"/>
      <c r="AC686" s="194"/>
      <c r="AD686" s="194"/>
      <c r="AE686" s="194"/>
    </row>
    <row r="687" spans="8:31">
      <c r="V687" s="17"/>
    </row>
    <row r="688" spans="8:31">
      <c r="V688" s="17"/>
    </row>
    <row r="689" spans="2:41" ht="23.25">
      <c r="B689" s="22" t="s">
        <v>69</v>
      </c>
      <c r="V689" s="17"/>
      <c r="X689" s="22" t="s">
        <v>69</v>
      </c>
    </row>
    <row r="690" spans="2:41" ht="23.25">
      <c r="B690" s="23" t="s">
        <v>32</v>
      </c>
      <c r="C690" s="20">
        <f>IF(X645="PAGADO",0,Y650)</f>
        <v>-2653.0502550000019</v>
      </c>
      <c r="E690" s="192" t="s">
        <v>273</v>
      </c>
      <c r="F690" s="192"/>
      <c r="G690" s="192"/>
      <c r="H690" s="192"/>
      <c r="V690" s="17"/>
      <c r="X690" s="23" t="s">
        <v>32</v>
      </c>
      <c r="Y690" s="20">
        <f>IF(B690="PAGADO",0,C695)</f>
        <v>-3170.3002550000019</v>
      </c>
      <c r="AA690" s="192" t="s">
        <v>20</v>
      </c>
      <c r="AB690" s="192"/>
      <c r="AC690" s="192"/>
      <c r="AD690" s="192"/>
    </row>
    <row r="691" spans="2:41">
      <c r="B691" s="1" t="s">
        <v>0</v>
      </c>
      <c r="C691" s="19">
        <f>H706</f>
        <v>2405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>
        <v>45131</v>
      </c>
      <c r="F692" s="3" t="s">
        <v>87</v>
      </c>
      <c r="G692" s="3" t="s">
        <v>152</v>
      </c>
      <c r="H692" s="5">
        <v>220</v>
      </c>
      <c r="I692" t="s">
        <v>174</v>
      </c>
      <c r="N692" s="25">
        <v>45163</v>
      </c>
      <c r="O692" s="3" t="s">
        <v>1272</v>
      </c>
      <c r="P692" s="3"/>
      <c r="Q692" s="3"/>
      <c r="R692" s="18">
        <v>1572.25</v>
      </c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2405</v>
      </c>
      <c r="E693" s="4">
        <v>45132</v>
      </c>
      <c r="F693" s="3" t="s">
        <v>87</v>
      </c>
      <c r="G693" s="3" t="s">
        <v>169</v>
      </c>
      <c r="H693" s="5">
        <v>150</v>
      </c>
      <c r="I693" t="s">
        <v>173</v>
      </c>
      <c r="N693" s="25">
        <v>45166</v>
      </c>
      <c r="O693" s="3" t="s">
        <v>1282</v>
      </c>
      <c r="P693" s="3"/>
      <c r="Q693" s="3"/>
      <c r="R693" s="18">
        <v>220</v>
      </c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C717</f>
        <v>5575.3002550000019</v>
      </c>
      <c r="E694" s="4">
        <v>45133</v>
      </c>
      <c r="F694" s="3" t="s">
        <v>87</v>
      </c>
      <c r="G694" s="3" t="s">
        <v>548</v>
      </c>
      <c r="H694" s="5">
        <v>625</v>
      </c>
      <c r="I694" t="s">
        <v>173</v>
      </c>
      <c r="N694" s="25">
        <v>45166</v>
      </c>
      <c r="O694" s="3" t="s">
        <v>1283</v>
      </c>
      <c r="P694" s="3"/>
      <c r="Q694" s="3"/>
      <c r="R694" s="18">
        <v>280</v>
      </c>
      <c r="S694" s="3"/>
      <c r="V694" s="17"/>
      <c r="X694" s="1" t="s">
        <v>9</v>
      </c>
      <c r="Y694" s="20">
        <f>Y717</f>
        <v>3170.3002550000019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25</v>
      </c>
      <c r="C695" s="21">
        <f>C693-C694</f>
        <v>-3170.3002550000019</v>
      </c>
      <c r="E695" s="4">
        <v>45134</v>
      </c>
      <c r="F695" s="3" t="s">
        <v>87</v>
      </c>
      <c r="G695" s="3" t="s">
        <v>548</v>
      </c>
      <c r="H695" s="5">
        <v>620</v>
      </c>
      <c r="I695" t="s">
        <v>174</v>
      </c>
      <c r="N695" s="25">
        <v>45168</v>
      </c>
      <c r="O695" s="3" t="s">
        <v>110</v>
      </c>
      <c r="P695" s="3"/>
      <c r="Q695" s="3"/>
      <c r="R695" s="18">
        <v>100</v>
      </c>
      <c r="S695" s="3"/>
      <c r="V695" s="17"/>
      <c r="X695" s="6" t="s">
        <v>8</v>
      </c>
      <c r="Y695" s="21">
        <f>Y693-Y694</f>
        <v>-3170.3002550000019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6.25">
      <c r="B696" s="195" t="str">
        <f>IF(C695&lt;0,"NO PAGAR","COBRAR")</f>
        <v>NO PAGAR</v>
      </c>
      <c r="C696" s="195"/>
      <c r="E696" s="4">
        <v>45135</v>
      </c>
      <c r="F696" s="3" t="s">
        <v>87</v>
      </c>
      <c r="G696" s="3" t="s">
        <v>1294</v>
      </c>
      <c r="H696" s="5">
        <v>420</v>
      </c>
      <c r="I696" t="s">
        <v>173</v>
      </c>
      <c r="N696" s="25">
        <v>45169</v>
      </c>
      <c r="O696" s="3" t="s">
        <v>1302</v>
      </c>
      <c r="P696" s="3"/>
      <c r="Q696" s="3"/>
      <c r="R696" s="18">
        <v>50</v>
      </c>
      <c r="S696" s="3"/>
      <c r="V696" s="17"/>
      <c r="X696" s="195" t="str">
        <f>IF(Y695&lt;0,"NO PAGAR","COBRAR")</f>
        <v>NO PAGAR</v>
      </c>
      <c r="Y696" s="195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86" t="s">
        <v>9</v>
      </c>
      <c r="C697" s="187"/>
      <c r="E697" s="4">
        <v>45135</v>
      </c>
      <c r="F697" s="3" t="s">
        <v>87</v>
      </c>
      <c r="G697" s="3" t="s">
        <v>200</v>
      </c>
      <c r="H697" s="5">
        <v>150</v>
      </c>
      <c r="I697" t="s">
        <v>174</v>
      </c>
      <c r="N697" s="25">
        <v>45170</v>
      </c>
      <c r="O697" s="3" t="s">
        <v>1305</v>
      </c>
      <c r="P697" s="3"/>
      <c r="Q697" s="3"/>
      <c r="R697" s="18">
        <v>700</v>
      </c>
      <c r="S697" s="3"/>
      <c r="V697" s="17"/>
      <c r="X697" s="186" t="s">
        <v>9</v>
      </c>
      <c r="Y697" s="187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IF(C731&lt;0,"SALDO A FAVOR","SALDO ADELANTAD0'")</f>
        <v>SALDO ADELANTAD0'</v>
      </c>
      <c r="C698" s="10">
        <f>IF(Y650&lt;=0,Y650*-1)</f>
        <v>2653.0502550000019</v>
      </c>
      <c r="E698" s="4">
        <v>45135</v>
      </c>
      <c r="F698" s="3" t="s">
        <v>87</v>
      </c>
      <c r="G698" s="3" t="s">
        <v>152</v>
      </c>
      <c r="H698" s="5">
        <v>220</v>
      </c>
      <c r="I698" t="s">
        <v>173</v>
      </c>
      <c r="N698" s="3"/>
      <c r="O698" s="3"/>
      <c r="P698" s="3"/>
      <c r="Q698" s="3"/>
      <c r="R698" s="18"/>
      <c r="S698" s="3"/>
      <c r="V698" s="17"/>
      <c r="X698" s="9" t="str">
        <f>IF(C695&lt;0,"SALDO ADELANTADO","SALDO A FAVOR'")</f>
        <v>SALDO ADELANTADO</v>
      </c>
      <c r="Y698" s="10">
        <f>IF(C695&lt;=0,C695*-1)</f>
        <v>3170.3002550000019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R708</f>
        <v>2922.25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AN708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88" t="s">
        <v>7</v>
      </c>
      <c r="F706" s="189"/>
      <c r="G706" s="190"/>
      <c r="H706" s="5">
        <f>SUM(H692:H705)</f>
        <v>2405</v>
      </c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88" t="s">
        <v>7</v>
      </c>
      <c r="AB706" s="189"/>
      <c r="AC706" s="190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2"/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2"/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88" t="s">
        <v>7</v>
      </c>
      <c r="O708" s="189"/>
      <c r="P708" s="189"/>
      <c r="Q708" s="190"/>
      <c r="R708" s="18">
        <f>SUM(R692:R707)</f>
        <v>2922.25</v>
      </c>
      <c r="S708" s="3"/>
      <c r="V708" s="17"/>
      <c r="X708" s="12"/>
      <c r="Y708" s="10"/>
      <c r="AJ708" s="188" t="s">
        <v>7</v>
      </c>
      <c r="AK708" s="189"/>
      <c r="AL708" s="189"/>
      <c r="AM708" s="190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5575.3002550000019</v>
      </c>
      <c r="V717" s="17"/>
      <c r="X717" s="15" t="s">
        <v>18</v>
      </c>
      <c r="Y717" s="16">
        <f>SUM(Y698:Y716)</f>
        <v>3170.3002550000019</v>
      </c>
    </row>
    <row r="718" spans="2:41">
      <c r="D718" t="s">
        <v>22</v>
      </c>
      <c r="E718" t="s">
        <v>21</v>
      </c>
      <c r="V718" s="17"/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1:43">
      <c r="V721" s="17"/>
    </row>
    <row r="722" spans="1:43">
      <c r="V722" s="17"/>
    </row>
    <row r="723" spans="1:43">
      <c r="I723" s="17"/>
      <c r="V723" s="17"/>
    </row>
    <row r="724" spans="1:43">
      <c r="I724" s="17"/>
      <c r="V724" s="17"/>
    </row>
    <row r="725" spans="1:43">
      <c r="I725" s="17"/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ht="26.25">
      <c r="A727" s="17"/>
      <c r="B727" s="17"/>
      <c r="C727" s="17"/>
      <c r="D727" s="17"/>
      <c r="E727" s="17"/>
      <c r="F727" s="17"/>
      <c r="G727" s="17"/>
      <c r="H727" s="17"/>
      <c r="I727" s="76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ht="26.25">
      <c r="A728" s="17"/>
      <c r="B728" s="17"/>
      <c r="C728" s="17"/>
      <c r="D728" s="17"/>
      <c r="E728" s="17"/>
      <c r="F728" s="17"/>
      <c r="G728" s="17"/>
      <c r="H728" s="17"/>
      <c r="I728" s="76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 ht="15" customHeight="1">
      <c r="H730" s="76" t="s">
        <v>30</v>
      </c>
      <c r="J730" s="76"/>
      <c r="V730" s="17"/>
      <c r="AA730" s="191" t="s">
        <v>31</v>
      </c>
      <c r="AB730" s="191"/>
      <c r="AC730" s="191"/>
    </row>
    <row r="731" spans="1:43" ht="15" customHeight="1">
      <c r="H731" s="76"/>
      <c r="J731" s="76"/>
      <c r="V731" s="17"/>
      <c r="AA731" s="191"/>
      <c r="AB731" s="191"/>
      <c r="AC731" s="191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32</v>
      </c>
      <c r="C735" s="20">
        <f>IF(X690="PAGADO",0,C695)</f>
        <v>-3170.3002550000019</v>
      </c>
      <c r="E735" s="192" t="s">
        <v>20</v>
      </c>
      <c r="F735" s="192"/>
      <c r="G735" s="192"/>
      <c r="H735" s="192"/>
      <c r="V735" s="17"/>
      <c r="X735" s="23" t="s">
        <v>32</v>
      </c>
      <c r="Y735" s="20">
        <f>IF(B1535="PAGADO",0,C740)</f>
        <v>-3170.3002550000019</v>
      </c>
      <c r="AA735" s="192" t="s">
        <v>20</v>
      </c>
      <c r="AB735" s="192"/>
      <c r="AC735" s="192"/>
      <c r="AD735" s="192"/>
    </row>
    <row r="736" spans="1:43">
      <c r="B736" s="1" t="s">
        <v>0</v>
      </c>
      <c r="C736" s="19">
        <f>H751</f>
        <v>0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Y737" s="2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" t="s">
        <v>24</v>
      </c>
      <c r="C738" s="19">
        <f>IF(C735&gt;0,C735+C736,C736)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C763</f>
        <v>3170.3002550000019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Y763</f>
        <v>3170.3002550000019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-3170.3002550000019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-3170.3002550000019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93" t="str">
        <f>IF(Y740&lt;0,"NO PAGAR","COBRAR'")</f>
        <v>NO PAGAR</v>
      </c>
      <c r="Y741" s="193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ht="23.25">
      <c r="B742" s="193" t="str">
        <f>IF(C740&lt;0,"NO PAGAR","COBRAR'")</f>
        <v>NO PAGAR</v>
      </c>
      <c r="C742" s="193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86" t="s">
        <v>9</v>
      </c>
      <c r="C743" s="18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86" t="s">
        <v>9</v>
      </c>
      <c r="Y743" s="18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IF(Y695&lt;0,"SALDO ADELANTADO","SALDO A FAVOR '")</f>
        <v>SALDO ADELANTADO</v>
      </c>
      <c r="C744" s="10">
        <f>IF(Y695&lt;=0,Y695*-1)</f>
        <v>3170.3002550000019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ADELANTADO</v>
      </c>
      <c r="Y744" s="10">
        <f>IF(C740&lt;=0,C740*-1)</f>
        <v>3170.3002550000019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88" t="s">
        <v>7</v>
      </c>
      <c r="F751" s="189"/>
      <c r="G751" s="190"/>
      <c r="H751" s="5">
        <f>SUM(H737:H750)</f>
        <v>0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88" t="s">
        <v>7</v>
      </c>
      <c r="AB751" s="189"/>
      <c r="AC751" s="190"/>
      <c r="AD751" s="5">
        <f>SUM(AD737:AD750)</f>
        <v>0</v>
      </c>
      <c r="AJ751" s="3"/>
      <c r="AK751" s="3"/>
      <c r="AL751" s="3"/>
      <c r="AM751" s="3"/>
      <c r="AN751" s="18"/>
      <c r="AO751" s="3"/>
    </row>
    <row r="752" spans="2:41">
      <c r="B752" s="11" t="s">
        <v>17</v>
      </c>
      <c r="C752" s="10"/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88" t="s">
        <v>7</v>
      </c>
      <c r="O753" s="189"/>
      <c r="P753" s="189"/>
      <c r="Q753" s="190"/>
      <c r="R753" s="18">
        <f>SUM(R737:R752)</f>
        <v>0</v>
      </c>
      <c r="S753" s="3"/>
      <c r="V753" s="17"/>
      <c r="X753" s="12"/>
      <c r="Y753" s="10"/>
      <c r="AJ753" s="188" t="s">
        <v>7</v>
      </c>
      <c r="AK753" s="189"/>
      <c r="AL753" s="189"/>
      <c r="AM753" s="190"/>
      <c r="AN753" s="18">
        <f>SUM(AN737:AN752)</f>
        <v>0</v>
      </c>
      <c r="AO753" s="3"/>
    </row>
    <row r="754" spans="2:41">
      <c r="B754" s="12"/>
      <c r="C754" s="10"/>
      <c r="V754" s="17"/>
      <c r="X754" s="12"/>
      <c r="Y754" s="10"/>
    </row>
    <row r="755" spans="2:41">
      <c r="B755" s="12"/>
      <c r="C755" s="10"/>
      <c r="V755" s="17"/>
      <c r="X755" s="12"/>
      <c r="Y755" s="10"/>
    </row>
    <row r="756" spans="2:41">
      <c r="B756" s="12"/>
      <c r="C756" s="10"/>
      <c r="E756" s="14"/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1"/>
      <c r="C762" s="10"/>
      <c r="V762" s="17"/>
      <c r="X762" s="11"/>
      <c r="Y762" s="10"/>
    </row>
    <row r="763" spans="2:41">
      <c r="B763" s="15" t="s">
        <v>18</v>
      </c>
      <c r="C763" s="16">
        <f>SUM(C744:C762)</f>
        <v>3170.3002550000019</v>
      </c>
      <c r="D763" t="s">
        <v>22</v>
      </c>
      <c r="E763" t="s">
        <v>21</v>
      </c>
      <c r="V763" s="17"/>
      <c r="X763" s="15" t="s">
        <v>18</v>
      </c>
      <c r="Y763" s="16">
        <f>SUM(Y744:Y762)</f>
        <v>3170.3002550000019</v>
      </c>
      <c r="Z763" t="s">
        <v>22</v>
      </c>
      <c r="AA763" t="s">
        <v>21</v>
      </c>
    </row>
    <row r="764" spans="2:41">
      <c r="E764" s="1" t="s">
        <v>19</v>
      </c>
      <c r="V764" s="17"/>
      <c r="AA764" s="1" t="s">
        <v>19</v>
      </c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 ht="26.25">
      <c r="I775" s="76"/>
      <c r="V775" s="17"/>
    </row>
    <row r="776" spans="2:41" ht="26.25">
      <c r="I776" s="76"/>
      <c r="V776" s="17"/>
    </row>
    <row r="777" spans="2:41">
      <c r="V777" s="17"/>
      <c r="AC777" s="194" t="s">
        <v>29</v>
      </c>
      <c r="AD777" s="194"/>
      <c r="AE777" s="194"/>
    </row>
    <row r="778" spans="2:41" ht="15" customHeight="1">
      <c r="H778" s="76" t="s">
        <v>28</v>
      </c>
      <c r="J778" s="76"/>
      <c r="V778" s="17"/>
      <c r="AC778" s="194"/>
      <c r="AD778" s="194"/>
      <c r="AE778" s="194"/>
    </row>
    <row r="779" spans="2:41" ht="15" customHeight="1">
      <c r="H779" s="76"/>
      <c r="J779" s="76"/>
      <c r="V779" s="17"/>
      <c r="AC779" s="194"/>
      <c r="AD779" s="194"/>
      <c r="AE779" s="194"/>
    </row>
    <row r="780" spans="2:41">
      <c r="V780" s="17"/>
    </row>
    <row r="781" spans="2:41">
      <c r="V781" s="17"/>
    </row>
    <row r="782" spans="2:41" ht="23.25">
      <c r="B782" s="22" t="s">
        <v>70</v>
      </c>
      <c r="V782" s="17"/>
      <c r="X782" s="22" t="s">
        <v>70</v>
      </c>
    </row>
    <row r="783" spans="2:41" ht="23.25">
      <c r="B783" s="23" t="s">
        <v>32</v>
      </c>
      <c r="C783" s="20">
        <f>IF(X735="PAGADO",0,Y740)</f>
        <v>-3170.3002550000019</v>
      </c>
      <c r="E783" s="192" t="s">
        <v>20</v>
      </c>
      <c r="F783" s="192"/>
      <c r="G783" s="192"/>
      <c r="H783" s="192"/>
      <c r="V783" s="17"/>
      <c r="X783" s="23" t="s">
        <v>32</v>
      </c>
      <c r="Y783" s="20">
        <f>IF(B783="PAGADO",0,C788)</f>
        <v>-3170.3002550000019</v>
      </c>
      <c r="AA783" s="192" t="s">
        <v>20</v>
      </c>
      <c r="AB783" s="192"/>
      <c r="AC783" s="192"/>
      <c r="AD783" s="192"/>
    </row>
    <row r="784" spans="2:41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IF(Y783&gt;0,Y784+Y783,Y784)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C810</f>
        <v>3170.3002550000019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Y810</f>
        <v>3170.3002550000019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25</v>
      </c>
      <c r="C788" s="21">
        <f>C786-C787</f>
        <v>-3170.3002550000019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8</v>
      </c>
      <c r="Y788" s="21">
        <f>Y786-Y787</f>
        <v>-3170.3002550000019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6.25">
      <c r="B789" s="195" t="str">
        <f>IF(C788&lt;0,"NO PAGAR","COBRAR")</f>
        <v>NO PAGAR</v>
      </c>
      <c r="C789" s="195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5" t="str">
        <f>IF(Y788&lt;0,"NO PAGAR","COBRAR")</f>
        <v>NO PAGAR</v>
      </c>
      <c r="Y789" s="195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86" t="s">
        <v>9</v>
      </c>
      <c r="C790" s="18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86" t="s">
        <v>9</v>
      </c>
      <c r="Y790" s="187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IF(C824&lt;0,"SALDO A FAVOR","SALDO ADELANTAD0'")</f>
        <v>SALDO ADELANTAD0'</v>
      </c>
      <c r="C791" s="10">
        <f>IF(Y735&lt;=0,Y735*-1)</f>
        <v>3170.3002550000019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IF(C788&lt;0,"SALDO ADELANTADO","SALDO A FAVOR'")</f>
        <v>SALDO ADELANTADO</v>
      </c>
      <c r="Y791" s="10">
        <f>IF(C788&lt;=0,C788*-1)</f>
        <v>3170.3002550000019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R801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AN801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88" t="s">
        <v>7</v>
      </c>
      <c r="F799" s="189"/>
      <c r="G799" s="190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88" t="s">
        <v>7</v>
      </c>
      <c r="AB799" s="189"/>
      <c r="AC799" s="190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2"/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2"/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88" t="s">
        <v>7</v>
      </c>
      <c r="O801" s="189"/>
      <c r="P801" s="189"/>
      <c r="Q801" s="190"/>
      <c r="R801" s="18">
        <f>SUM(R785:R800)</f>
        <v>0</v>
      </c>
      <c r="S801" s="3"/>
      <c r="V801" s="17"/>
      <c r="X801" s="12"/>
      <c r="Y801" s="10"/>
      <c r="AJ801" s="188" t="s">
        <v>7</v>
      </c>
      <c r="AK801" s="189"/>
      <c r="AL801" s="189"/>
      <c r="AM801" s="190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1"/>
      <c r="C809" s="10"/>
      <c r="V809" s="17"/>
      <c r="X809" s="11"/>
      <c r="Y809" s="10"/>
    </row>
    <row r="810" spans="2:41">
      <c r="B810" s="15" t="s">
        <v>18</v>
      </c>
      <c r="C810" s="16">
        <f>SUM(C791:C809)</f>
        <v>3170.3002550000019</v>
      </c>
      <c r="V810" s="17"/>
      <c r="X810" s="15" t="s">
        <v>18</v>
      </c>
      <c r="Y810" s="16">
        <f>SUM(Y791:Y809)</f>
        <v>3170.3002550000019</v>
      </c>
    </row>
    <row r="811" spans="2:41">
      <c r="D811" t="s">
        <v>22</v>
      </c>
      <c r="E811" t="s">
        <v>21</v>
      </c>
      <c r="V811" s="17"/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I816" s="17"/>
      <c r="V816" s="17"/>
    </row>
    <row r="817" spans="1:43">
      <c r="I817" s="17"/>
      <c r="V817" s="17"/>
    </row>
    <row r="818" spans="1:43">
      <c r="I818" s="17"/>
      <c r="V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ht="26.25">
      <c r="A820" s="17"/>
      <c r="B820" s="17"/>
      <c r="C820" s="17"/>
      <c r="D820" s="17"/>
      <c r="E820" s="17"/>
      <c r="F820" s="17"/>
      <c r="G820" s="17"/>
      <c r="H820" s="17"/>
      <c r="I820" s="76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ht="26.25">
      <c r="A821" s="17"/>
      <c r="B821" s="17"/>
      <c r="C821" s="17"/>
      <c r="D821" s="17"/>
      <c r="E821" s="17"/>
      <c r="F821" s="17"/>
      <c r="G821" s="17"/>
      <c r="H821" s="17"/>
      <c r="I821" s="76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V822" s="17"/>
    </row>
    <row r="823" spans="1:43" ht="15" customHeight="1">
      <c r="H823" s="76" t="s">
        <v>30</v>
      </c>
      <c r="J823" s="76"/>
      <c r="V823" s="17"/>
      <c r="AA823" s="191" t="s">
        <v>31</v>
      </c>
      <c r="AB823" s="191"/>
      <c r="AC823" s="191"/>
    </row>
    <row r="824" spans="1:43" ht="15" customHeight="1">
      <c r="H824" s="76"/>
      <c r="J824" s="76"/>
      <c r="V824" s="17"/>
      <c r="AA824" s="191"/>
      <c r="AB824" s="191"/>
      <c r="AC824" s="191"/>
    </row>
    <row r="825" spans="1:43">
      <c r="V825" s="17"/>
    </row>
    <row r="826" spans="1:43">
      <c r="V826" s="17"/>
    </row>
    <row r="827" spans="1:43" ht="23.25">
      <c r="B827" s="24" t="s">
        <v>70</v>
      </c>
      <c r="V827" s="17"/>
      <c r="X827" s="22" t="s">
        <v>70</v>
      </c>
    </row>
    <row r="828" spans="1:43" ht="23.25">
      <c r="B828" s="23" t="s">
        <v>32</v>
      </c>
      <c r="C828" s="20">
        <f>IF(X783="PAGADO",0,C788)</f>
        <v>-3170.3002550000019</v>
      </c>
      <c r="E828" s="192" t="s">
        <v>20</v>
      </c>
      <c r="F828" s="192"/>
      <c r="G828" s="192"/>
      <c r="H828" s="192"/>
      <c r="V828" s="17"/>
      <c r="X828" s="23" t="s">
        <v>32</v>
      </c>
      <c r="Y828" s="20">
        <f>IF(B1628="PAGADO",0,C833)</f>
        <v>-3170.3002550000019</v>
      </c>
      <c r="AA828" s="192" t="s">
        <v>20</v>
      </c>
      <c r="AB828" s="192"/>
      <c r="AC828" s="192"/>
      <c r="AD828" s="192"/>
    </row>
    <row r="829" spans="1:43">
      <c r="B829" s="1" t="s">
        <v>0</v>
      </c>
      <c r="C829" s="19">
        <f>H844</f>
        <v>0</v>
      </c>
      <c r="E829" s="2" t="s">
        <v>1</v>
      </c>
      <c r="F829" s="2" t="s">
        <v>2</v>
      </c>
      <c r="G829" s="2" t="s">
        <v>3</v>
      </c>
      <c r="H829" s="2" t="s">
        <v>4</v>
      </c>
      <c r="N829" s="2" t="s">
        <v>1</v>
      </c>
      <c r="O829" s="2" t="s">
        <v>5</v>
      </c>
      <c r="P829" s="2" t="s">
        <v>4</v>
      </c>
      <c r="Q829" s="2" t="s">
        <v>6</v>
      </c>
      <c r="R829" s="2" t="s">
        <v>7</v>
      </c>
      <c r="S829" s="3"/>
      <c r="V829" s="17"/>
      <c r="X829" s="1" t="s">
        <v>0</v>
      </c>
      <c r="Y829" s="19">
        <f>AD844</f>
        <v>0</v>
      </c>
      <c r="AA829" s="2" t="s">
        <v>1</v>
      </c>
      <c r="AB829" s="2" t="s">
        <v>2</v>
      </c>
      <c r="AC829" s="2" t="s">
        <v>3</v>
      </c>
      <c r="AD829" s="2" t="s">
        <v>4</v>
      </c>
      <c r="AJ829" s="2" t="s">
        <v>1</v>
      </c>
      <c r="AK829" s="2" t="s">
        <v>5</v>
      </c>
      <c r="AL829" s="2" t="s">
        <v>4</v>
      </c>
      <c r="AM829" s="2" t="s">
        <v>6</v>
      </c>
      <c r="AN829" s="2" t="s">
        <v>7</v>
      </c>
      <c r="AO829" s="3"/>
    </row>
    <row r="830" spans="1:43">
      <c r="C830" s="2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Y830" s="2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24</v>
      </c>
      <c r="C831" s="19">
        <f>IF(C828&gt;0,C828+C829,C829)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24</v>
      </c>
      <c r="Y831" s="19">
        <f>IF(Y828&gt;0,Y828+Y829,Y829)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9</v>
      </c>
      <c r="C832" s="20">
        <f>C856</f>
        <v>3170.3002550000019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9</v>
      </c>
      <c r="Y832" s="20">
        <f>Y856</f>
        <v>3170.3002550000019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6" t="s">
        <v>26</v>
      </c>
      <c r="C833" s="21">
        <f>C831-C832</f>
        <v>-3170.3002550000019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6" t="s">
        <v>27</v>
      </c>
      <c r="Y833" s="21">
        <f>Y831-Y832</f>
        <v>-3170.3002550000019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6"/>
      <c r="C834" s="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93" t="str">
        <f>IF(Y833&lt;0,"NO PAGAR","COBRAR'")</f>
        <v>NO PAGAR</v>
      </c>
      <c r="Y834" s="193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193" t="str">
        <f>IF(C833&lt;0,"NO PAGAR","COBRAR'")</f>
        <v>NO PAGAR</v>
      </c>
      <c r="C835" s="193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/>
      <c r="Y835" s="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86" t="s">
        <v>9</v>
      </c>
      <c r="C836" s="187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86" t="s">
        <v>9</v>
      </c>
      <c r="Y836" s="187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9" t="str">
        <f>IF(Y788&lt;0,"SALDO ADELANTADO","SALDO A FAVOR '")</f>
        <v>SALDO ADELANTADO</v>
      </c>
      <c r="C837" s="10">
        <f>IF(Y788&lt;=0,Y788*-1)</f>
        <v>3170.3002550000019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9" t="str">
        <f>IF(C833&lt;0,"SALDO ADELANTADO","SALDO A FAVOR'")</f>
        <v>SALDO ADELANTADO</v>
      </c>
      <c r="Y837" s="10">
        <f>IF(C833&lt;=0,C833*-1)</f>
        <v>3170.3002550000019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10</v>
      </c>
      <c r="C838" s="10">
        <f>R846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10</v>
      </c>
      <c r="Y838" s="10">
        <f>AN846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11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11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12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12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13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13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14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14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15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15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16</v>
      </c>
      <c r="C844" s="10"/>
      <c r="E844" s="188" t="s">
        <v>7</v>
      </c>
      <c r="F844" s="189"/>
      <c r="G844" s="190"/>
      <c r="H844" s="5">
        <f>SUM(H830:H843)</f>
        <v>0</v>
      </c>
      <c r="N844" s="3"/>
      <c r="O844" s="3"/>
      <c r="P844" s="3"/>
      <c r="Q844" s="3"/>
      <c r="R844" s="18"/>
      <c r="S844" s="3"/>
      <c r="V844" s="17"/>
      <c r="X844" s="11" t="s">
        <v>16</v>
      </c>
      <c r="Y844" s="10"/>
      <c r="AA844" s="188" t="s">
        <v>7</v>
      </c>
      <c r="AB844" s="189"/>
      <c r="AC844" s="190"/>
      <c r="AD844" s="5">
        <f>SUM(AD830:AD843)</f>
        <v>0</v>
      </c>
      <c r="AJ844" s="3"/>
      <c r="AK844" s="3"/>
      <c r="AL844" s="3"/>
      <c r="AM844" s="3"/>
      <c r="AN844" s="18"/>
      <c r="AO844" s="3"/>
    </row>
    <row r="845" spans="2:41">
      <c r="B845" s="11" t="s">
        <v>17</v>
      </c>
      <c r="C845" s="10"/>
      <c r="E845" s="13"/>
      <c r="F845" s="13"/>
      <c r="G845" s="13"/>
      <c r="N845" s="3"/>
      <c r="O845" s="3"/>
      <c r="P845" s="3"/>
      <c r="Q845" s="3"/>
      <c r="R845" s="18"/>
      <c r="S845" s="3"/>
      <c r="V845" s="17"/>
      <c r="X845" s="11" t="s">
        <v>17</v>
      </c>
      <c r="Y845" s="10"/>
      <c r="AA845" s="13"/>
      <c r="AB845" s="13"/>
      <c r="AC845" s="13"/>
      <c r="AJ845" s="3"/>
      <c r="AK845" s="3"/>
      <c r="AL845" s="3"/>
      <c r="AM845" s="3"/>
      <c r="AN845" s="18"/>
      <c r="AO845" s="3"/>
    </row>
    <row r="846" spans="2:41">
      <c r="B846" s="12"/>
      <c r="C846" s="10"/>
      <c r="N846" s="188" t="s">
        <v>7</v>
      </c>
      <c r="O846" s="189"/>
      <c r="P846" s="189"/>
      <c r="Q846" s="190"/>
      <c r="R846" s="18">
        <f>SUM(R830:R845)</f>
        <v>0</v>
      </c>
      <c r="S846" s="3"/>
      <c r="V846" s="17"/>
      <c r="X846" s="12"/>
      <c r="Y846" s="10"/>
      <c r="AJ846" s="188" t="s">
        <v>7</v>
      </c>
      <c r="AK846" s="189"/>
      <c r="AL846" s="189"/>
      <c r="AM846" s="190"/>
      <c r="AN846" s="18">
        <f>SUM(AN830:AN845)</f>
        <v>0</v>
      </c>
      <c r="AO846" s="3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E849" s="14"/>
      <c r="V849" s="17"/>
      <c r="X849" s="12"/>
      <c r="Y849" s="10"/>
      <c r="AA849" s="14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1"/>
      <c r="C855" s="10"/>
      <c r="V855" s="17"/>
      <c r="X855" s="11"/>
      <c r="Y855" s="10"/>
    </row>
    <row r="856" spans="2:27">
      <c r="B856" s="15" t="s">
        <v>18</v>
      </c>
      <c r="C856" s="16">
        <f>SUM(C837:C855)</f>
        <v>3170.3002550000019</v>
      </c>
      <c r="D856" t="s">
        <v>22</v>
      </c>
      <c r="E856" t="s">
        <v>21</v>
      </c>
      <c r="V856" s="17"/>
      <c r="X856" s="15" t="s">
        <v>18</v>
      </c>
      <c r="Y856" s="16">
        <f>SUM(Y837:Y855)</f>
        <v>3170.3002550000019</v>
      </c>
      <c r="Z856" t="s">
        <v>22</v>
      </c>
      <c r="AA856" t="s">
        <v>21</v>
      </c>
    </row>
    <row r="857" spans="2:27">
      <c r="E857" s="1" t="s">
        <v>19</v>
      </c>
      <c r="V857" s="17"/>
      <c r="AA857" s="1" t="s">
        <v>19</v>
      </c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 ht="26.25">
      <c r="I869" s="76"/>
      <c r="V869" s="17"/>
    </row>
    <row r="870" spans="2:41" ht="26.25">
      <c r="I870" s="76"/>
      <c r="V870" s="17"/>
    </row>
    <row r="871" spans="2:41">
      <c r="V871" s="17"/>
      <c r="AC871" s="194" t="s">
        <v>29</v>
      </c>
      <c r="AD871" s="194"/>
      <c r="AE871" s="194"/>
    </row>
    <row r="872" spans="2:41" ht="15" customHeight="1">
      <c r="H872" s="76" t="s">
        <v>28</v>
      </c>
      <c r="J872" s="76"/>
      <c r="V872" s="17"/>
      <c r="AC872" s="194"/>
      <c r="AD872" s="194"/>
      <c r="AE872" s="194"/>
    </row>
    <row r="873" spans="2:41" ht="15" customHeight="1">
      <c r="H873" s="76"/>
      <c r="J873" s="76"/>
      <c r="V873" s="17"/>
      <c r="AC873" s="194"/>
      <c r="AD873" s="194"/>
      <c r="AE873" s="194"/>
    </row>
    <row r="874" spans="2:41">
      <c r="V874" s="17"/>
    </row>
    <row r="875" spans="2:41">
      <c r="V875" s="17"/>
    </row>
    <row r="876" spans="2:41" ht="23.25">
      <c r="B876" s="22" t="s">
        <v>71</v>
      </c>
      <c r="V876" s="17"/>
      <c r="X876" s="22" t="s">
        <v>71</v>
      </c>
    </row>
    <row r="877" spans="2:41" ht="23.25">
      <c r="B877" s="23" t="s">
        <v>32</v>
      </c>
      <c r="C877" s="20">
        <f>IF(X828="PAGADO",0,Y833)</f>
        <v>-3170.3002550000019</v>
      </c>
      <c r="E877" s="192" t="s">
        <v>20</v>
      </c>
      <c r="F877" s="192"/>
      <c r="G877" s="192"/>
      <c r="H877" s="192"/>
      <c r="V877" s="17"/>
      <c r="X877" s="23" t="s">
        <v>32</v>
      </c>
      <c r="Y877" s="20">
        <f>IF(B877="PAGADO",0,C882)</f>
        <v>-3170.3002550000019</v>
      </c>
      <c r="AA877" s="192" t="s">
        <v>20</v>
      </c>
      <c r="AB877" s="192"/>
      <c r="AC877" s="192"/>
      <c r="AD877" s="192"/>
    </row>
    <row r="878" spans="2:41">
      <c r="B878" s="1" t="s">
        <v>0</v>
      </c>
      <c r="C878" s="19">
        <f>H893</f>
        <v>0</v>
      </c>
      <c r="E878" s="2" t="s">
        <v>1</v>
      </c>
      <c r="F878" s="2" t="s">
        <v>2</v>
      </c>
      <c r="G878" s="2" t="s">
        <v>3</v>
      </c>
      <c r="H878" s="2" t="s">
        <v>4</v>
      </c>
      <c r="N878" s="2" t="s">
        <v>1</v>
      </c>
      <c r="O878" s="2" t="s">
        <v>5</v>
      </c>
      <c r="P878" s="2" t="s">
        <v>4</v>
      </c>
      <c r="Q878" s="2" t="s">
        <v>6</v>
      </c>
      <c r="R878" s="2" t="s">
        <v>7</v>
      </c>
      <c r="S878" s="3"/>
      <c r="V878" s="17"/>
      <c r="X878" s="1" t="s">
        <v>0</v>
      </c>
      <c r="Y878" s="19">
        <f>AD893</f>
        <v>0</v>
      </c>
      <c r="AA878" s="2" t="s">
        <v>1</v>
      </c>
      <c r="AB878" s="2" t="s">
        <v>2</v>
      </c>
      <c r="AC878" s="2" t="s">
        <v>3</v>
      </c>
      <c r="AD878" s="2" t="s">
        <v>4</v>
      </c>
      <c r="AJ878" s="2" t="s">
        <v>1</v>
      </c>
      <c r="AK878" s="2" t="s">
        <v>5</v>
      </c>
      <c r="AL878" s="2" t="s">
        <v>4</v>
      </c>
      <c r="AM878" s="2" t="s">
        <v>6</v>
      </c>
      <c r="AN878" s="2" t="s">
        <v>7</v>
      </c>
      <c r="AO878" s="3"/>
    </row>
    <row r="879" spans="2:41">
      <c r="C879" s="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Y879" s="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24</v>
      </c>
      <c r="C880" s="19">
        <f>IF(C877&gt;0,C877+C878,C878)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24</v>
      </c>
      <c r="Y880" s="19">
        <f>IF(Y877&gt;0,Y878+Y877,Y878)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9</v>
      </c>
      <c r="C881" s="20">
        <f>C904</f>
        <v>3170.3002550000019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9</v>
      </c>
      <c r="Y881" s="20">
        <f>Y904</f>
        <v>3170.3002550000019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6" t="s">
        <v>25</v>
      </c>
      <c r="C882" s="21">
        <f>C880-C881</f>
        <v>-3170.3002550000019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 t="s">
        <v>8</v>
      </c>
      <c r="Y882" s="21">
        <f>Y880-Y881</f>
        <v>-3170.3002550000019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6.25">
      <c r="B883" s="195" t="str">
        <f>IF(C882&lt;0,"NO PAGAR","COBRAR")</f>
        <v>NO PAGAR</v>
      </c>
      <c r="C883" s="195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5" t="str">
        <f>IF(Y882&lt;0,"NO PAGAR","COBRAR")</f>
        <v>NO PAGAR</v>
      </c>
      <c r="Y883" s="195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86" t="s">
        <v>9</v>
      </c>
      <c r="C884" s="187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86" t="s">
        <v>9</v>
      </c>
      <c r="Y884" s="187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IF(C918&lt;0,"SALDO A FAVOR","SALDO ADELANTAD0'")</f>
        <v>SALDO ADELANTAD0'</v>
      </c>
      <c r="C885" s="10">
        <f>IF(Y833&lt;=0,Y833*-1)</f>
        <v>3170.3002550000019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IF(C882&lt;0,"SALDO ADELANTADO","SALDO A FAVOR'")</f>
        <v>SALDO ADELANTADO</v>
      </c>
      <c r="Y885" s="10">
        <f>IF(C882&lt;=0,C882*-1)</f>
        <v>3170.3002550000019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R895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AN895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88" t="s">
        <v>7</v>
      </c>
      <c r="F893" s="189"/>
      <c r="G893" s="190"/>
      <c r="H893" s="5">
        <f>SUM(H879:H892)</f>
        <v>0</v>
      </c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88" t="s">
        <v>7</v>
      </c>
      <c r="AB893" s="189"/>
      <c r="AC893" s="190"/>
      <c r="AD893" s="5">
        <f>SUM(AD879:AD892)</f>
        <v>0</v>
      </c>
      <c r="AJ893" s="3"/>
      <c r="AK893" s="3"/>
      <c r="AL893" s="3"/>
      <c r="AM893" s="3"/>
      <c r="AN893" s="18"/>
      <c r="AO893" s="3"/>
    </row>
    <row r="894" spans="2:41">
      <c r="B894" s="12"/>
      <c r="C894" s="10"/>
      <c r="E894" s="13"/>
      <c r="F894" s="13"/>
      <c r="G894" s="13"/>
      <c r="N894" s="3"/>
      <c r="O894" s="3"/>
      <c r="P894" s="3"/>
      <c r="Q894" s="3"/>
      <c r="R894" s="18"/>
      <c r="S894" s="3"/>
      <c r="V894" s="17"/>
      <c r="X894" s="12"/>
      <c r="Y894" s="10"/>
      <c r="AA894" s="13"/>
      <c r="AB894" s="13"/>
      <c r="AC894" s="13"/>
      <c r="AJ894" s="3"/>
      <c r="AK894" s="3"/>
      <c r="AL894" s="3"/>
      <c r="AM894" s="3"/>
      <c r="AN894" s="18"/>
      <c r="AO894" s="3"/>
    </row>
    <row r="895" spans="2:41">
      <c r="B895" s="12"/>
      <c r="C895" s="10"/>
      <c r="N895" s="188" t="s">
        <v>7</v>
      </c>
      <c r="O895" s="189"/>
      <c r="P895" s="189"/>
      <c r="Q895" s="190"/>
      <c r="R895" s="18">
        <f>SUM(R879:R894)</f>
        <v>0</v>
      </c>
      <c r="S895" s="3"/>
      <c r="V895" s="17"/>
      <c r="X895" s="12"/>
      <c r="Y895" s="10"/>
      <c r="AJ895" s="188" t="s">
        <v>7</v>
      </c>
      <c r="AK895" s="189"/>
      <c r="AL895" s="189"/>
      <c r="AM895" s="190"/>
      <c r="AN895" s="18">
        <f>SUM(AN879:AN894)</f>
        <v>0</v>
      </c>
      <c r="AO895" s="3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E898" s="14"/>
      <c r="V898" s="17"/>
      <c r="X898" s="12"/>
      <c r="Y898" s="10"/>
      <c r="AA898" s="14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3170.3002550000019</v>
      </c>
      <c r="V904" s="17"/>
      <c r="X904" s="15" t="s">
        <v>18</v>
      </c>
      <c r="Y904" s="16">
        <f>SUM(Y885:Y903)</f>
        <v>3170.3002550000019</v>
      </c>
    </row>
    <row r="905" spans="2:27">
      <c r="D905" t="s">
        <v>22</v>
      </c>
      <c r="E905" t="s">
        <v>21</v>
      </c>
      <c r="V905" s="17"/>
      <c r="Z905" t="s">
        <v>22</v>
      </c>
      <c r="AA905" t="s">
        <v>21</v>
      </c>
    </row>
    <row r="906" spans="2:27">
      <c r="E906" s="1" t="s">
        <v>19</v>
      </c>
      <c r="V906" s="17"/>
      <c r="AA906" s="1" t="s">
        <v>19</v>
      </c>
    </row>
    <row r="907" spans="2:27">
      <c r="V907" s="17"/>
    </row>
    <row r="908" spans="2:27">
      <c r="V908" s="17"/>
    </row>
    <row r="909" spans="2:27">
      <c r="V909" s="17"/>
    </row>
    <row r="910" spans="2:27">
      <c r="I910" s="17"/>
      <c r="V910" s="17"/>
    </row>
    <row r="911" spans="2:27">
      <c r="I911" s="17"/>
      <c r="V911" s="17"/>
    </row>
    <row r="912" spans="2:27">
      <c r="I912" s="17"/>
      <c r="V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 ht="26.25">
      <c r="A914" s="17"/>
      <c r="B914" s="17"/>
      <c r="C914" s="17"/>
      <c r="D914" s="17"/>
      <c r="E914" s="17"/>
      <c r="F914" s="17"/>
      <c r="G914" s="17"/>
      <c r="H914" s="17"/>
      <c r="I914" s="76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ht="26.25">
      <c r="A915" s="17"/>
      <c r="B915" s="17"/>
      <c r="C915" s="17"/>
      <c r="D915" s="17"/>
      <c r="E915" s="17"/>
      <c r="F915" s="17"/>
      <c r="G915" s="17"/>
      <c r="H915" s="17"/>
      <c r="I915" s="76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V916" s="17"/>
    </row>
    <row r="917" spans="1:43" ht="15" customHeight="1">
      <c r="H917" s="76" t="s">
        <v>30</v>
      </c>
      <c r="J917" s="76"/>
      <c r="V917" s="17"/>
      <c r="AA917" s="191" t="s">
        <v>31</v>
      </c>
      <c r="AB917" s="191"/>
      <c r="AC917" s="191"/>
    </row>
    <row r="918" spans="1:43" ht="15" customHeight="1">
      <c r="H918" s="76"/>
      <c r="J918" s="76"/>
      <c r="V918" s="17"/>
      <c r="AA918" s="191"/>
      <c r="AB918" s="191"/>
      <c r="AC918" s="191"/>
    </row>
    <row r="919" spans="1:43">
      <c r="V919" s="17"/>
    </row>
    <row r="920" spans="1:43">
      <c r="V920" s="17"/>
    </row>
    <row r="921" spans="1:43" ht="23.25">
      <c r="B921" s="24" t="s">
        <v>73</v>
      </c>
      <c r="V921" s="17"/>
      <c r="X921" s="22" t="s">
        <v>71</v>
      </c>
    </row>
    <row r="922" spans="1:43" ht="23.25">
      <c r="B922" s="23" t="s">
        <v>32</v>
      </c>
      <c r="C922" s="20">
        <f>IF(X877="PAGADO",0,C882)</f>
        <v>-3170.3002550000019</v>
      </c>
      <c r="E922" s="192" t="s">
        <v>20</v>
      </c>
      <c r="F922" s="192"/>
      <c r="G922" s="192"/>
      <c r="H922" s="192"/>
      <c r="V922" s="17"/>
      <c r="X922" s="23" t="s">
        <v>32</v>
      </c>
      <c r="Y922" s="20">
        <f>IF(B1722="PAGADO",0,C927)</f>
        <v>-3170.3002550000019</v>
      </c>
      <c r="AA922" s="192" t="s">
        <v>20</v>
      </c>
      <c r="AB922" s="192"/>
      <c r="AC922" s="192"/>
      <c r="AD922" s="192"/>
    </row>
    <row r="923" spans="1:43">
      <c r="B923" s="1" t="s">
        <v>0</v>
      </c>
      <c r="C923" s="19">
        <f>H938</f>
        <v>0</v>
      </c>
      <c r="E923" s="2" t="s">
        <v>1</v>
      </c>
      <c r="F923" s="2" t="s">
        <v>2</v>
      </c>
      <c r="G923" s="2" t="s">
        <v>3</v>
      </c>
      <c r="H923" s="2" t="s">
        <v>4</v>
      </c>
      <c r="N923" s="2" t="s">
        <v>1</v>
      </c>
      <c r="O923" s="2" t="s">
        <v>5</v>
      </c>
      <c r="P923" s="2" t="s">
        <v>4</v>
      </c>
      <c r="Q923" s="2" t="s">
        <v>6</v>
      </c>
      <c r="R923" s="2" t="s">
        <v>7</v>
      </c>
      <c r="S923" s="3"/>
      <c r="V923" s="17"/>
      <c r="X923" s="1" t="s">
        <v>0</v>
      </c>
      <c r="Y923" s="19">
        <f>AD938</f>
        <v>0</v>
      </c>
      <c r="AA923" s="2" t="s">
        <v>1</v>
      </c>
      <c r="AB923" s="2" t="s">
        <v>2</v>
      </c>
      <c r="AC923" s="2" t="s">
        <v>3</v>
      </c>
      <c r="AD923" s="2" t="s">
        <v>4</v>
      </c>
      <c r="AJ923" s="2" t="s">
        <v>1</v>
      </c>
      <c r="AK923" s="2" t="s">
        <v>5</v>
      </c>
      <c r="AL923" s="2" t="s">
        <v>4</v>
      </c>
      <c r="AM923" s="2" t="s">
        <v>6</v>
      </c>
      <c r="AN923" s="2" t="s">
        <v>7</v>
      </c>
      <c r="AO923" s="3"/>
    </row>
    <row r="924" spans="1:43">
      <c r="C924" s="2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Y924" s="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24</v>
      </c>
      <c r="C925" s="19">
        <f>IF(C922&gt;0,C922+C923,C923)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24</v>
      </c>
      <c r="Y925" s="19">
        <f>IF(Y922&gt;0,Y922+Y923,Y923)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9</v>
      </c>
      <c r="C926" s="20">
        <f>C950</f>
        <v>3170.3002550000019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9</v>
      </c>
      <c r="Y926" s="20">
        <f>Y950</f>
        <v>3170.3002550000019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6" t="s">
        <v>26</v>
      </c>
      <c r="C927" s="21">
        <f>C925-C926</f>
        <v>-3170.3002550000019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6" t="s">
        <v>27</v>
      </c>
      <c r="Y927" s="21">
        <f>Y925-Y926</f>
        <v>-3170.3002550000019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6"/>
      <c r="C928" s="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93" t="str">
        <f>IF(Y927&lt;0,"NO PAGAR","COBRAR'")</f>
        <v>NO PAGAR</v>
      </c>
      <c r="Y928" s="193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193" t="str">
        <f>IF(C927&lt;0,"NO PAGAR","COBRAR'")</f>
        <v>NO PAGAR</v>
      </c>
      <c r="C929" s="193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/>
      <c r="Y929" s="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86" t="s">
        <v>9</v>
      </c>
      <c r="C930" s="187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86" t="s">
        <v>9</v>
      </c>
      <c r="Y930" s="187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9" t="str">
        <f>IF(Y882&lt;0,"SALDO ADELANTADO","SALDO A FAVOR '")</f>
        <v>SALDO ADELANTADO</v>
      </c>
      <c r="C931" s="10">
        <f>IF(Y882&lt;=0,Y882*-1)</f>
        <v>3170.3002550000019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9" t="str">
        <f>IF(C927&lt;0,"SALDO ADELANTADO","SALDO A FAVOR'")</f>
        <v>SALDO ADELANTADO</v>
      </c>
      <c r="Y931" s="10">
        <f>IF(C927&lt;=0,C927*-1)</f>
        <v>3170.3002550000019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10</v>
      </c>
      <c r="C932" s="10">
        <f>R940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10</v>
      </c>
      <c r="Y932" s="10">
        <f>AN940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11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11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12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12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13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13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14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14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15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15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16</v>
      </c>
      <c r="C938" s="10"/>
      <c r="E938" s="188" t="s">
        <v>7</v>
      </c>
      <c r="F938" s="189"/>
      <c r="G938" s="190"/>
      <c r="H938" s="5">
        <f>SUM(H924:H937)</f>
        <v>0</v>
      </c>
      <c r="N938" s="3"/>
      <c r="O938" s="3"/>
      <c r="P938" s="3"/>
      <c r="Q938" s="3"/>
      <c r="R938" s="18"/>
      <c r="S938" s="3"/>
      <c r="V938" s="17"/>
      <c r="X938" s="11" t="s">
        <v>16</v>
      </c>
      <c r="Y938" s="10"/>
      <c r="AA938" s="188" t="s">
        <v>7</v>
      </c>
      <c r="AB938" s="189"/>
      <c r="AC938" s="190"/>
      <c r="AD938" s="5">
        <f>SUM(AD924:AD937)</f>
        <v>0</v>
      </c>
      <c r="AJ938" s="3"/>
      <c r="AK938" s="3"/>
      <c r="AL938" s="3"/>
      <c r="AM938" s="3"/>
      <c r="AN938" s="18"/>
      <c r="AO938" s="3"/>
    </row>
    <row r="939" spans="2:41">
      <c r="B939" s="11" t="s">
        <v>17</v>
      </c>
      <c r="C939" s="10"/>
      <c r="E939" s="13"/>
      <c r="F939" s="13"/>
      <c r="G939" s="13"/>
      <c r="N939" s="3"/>
      <c r="O939" s="3"/>
      <c r="P939" s="3"/>
      <c r="Q939" s="3"/>
      <c r="R939" s="18"/>
      <c r="S939" s="3"/>
      <c r="V939" s="17"/>
      <c r="X939" s="11" t="s">
        <v>17</v>
      </c>
      <c r="Y939" s="10"/>
      <c r="AA939" s="13"/>
      <c r="AB939" s="13"/>
      <c r="AC939" s="13"/>
      <c r="AJ939" s="3"/>
      <c r="AK939" s="3"/>
      <c r="AL939" s="3"/>
      <c r="AM939" s="3"/>
      <c r="AN939" s="18"/>
      <c r="AO939" s="3"/>
    </row>
    <row r="940" spans="2:41">
      <c r="B940" s="12"/>
      <c r="C940" s="10"/>
      <c r="N940" s="188" t="s">
        <v>7</v>
      </c>
      <c r="O940" s="189"/>
      <c r="P940" s="189"/>
      <c r="Q940" s="190"/>
      <c r="R940" s="18">
        <f>SUM(R924:R939)</f>
        <v>0</v>
      </c>
      <c r="S940" s="3"/>
      <c r="V940" s="17"/>
      <c r="X940" s="12"/>
      <c r="Y940" s="10"/>
      <c r="AJ940" s="188" t="s">
        <v>7</v>
      </c>
      <c r="AK940" s="189"/>
      <c r="AL940" s="189"/>
      <c r="AM940" s="190"/>
      <c r="AN940" s="18">
        <f>SUM(AN924:AN939)</f>
        <v>0</v>
      </c>
      <c r="AO940" s="3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E943" s="14"/>
      <c r="V943" s="17"/>
      <c r="X943" s="12"/>
      <c r="Y943" s="10"/>
      <c r="AA943" s="14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1"/>
      <c r="C949" s="10"/>
      <c r="V949" s="17"/>
      <c r="X949" s="11"/>
      <c r="Y949" s="10"/>
    </row>
    <row r="950" spans="2:27">
      <c r="B950" s="15" t="s">
        <v>18</v>
      </c>
      <c r="C950" s="16">
        <f>SUM(C931:C949)</f>
        <v>3170.3002550000019</v>
      </c>
      <c r="D950" t="s">
        <v>22</v>
      </c>
      <c r="E950" t="s">
        <v>21</v>
      </c>
      <c r="V950" s="17"/>
      <c r="X950" s="15" t="s">
        <v>18</v>
      </c>
      <c r="Y950" s="16">
        <f>SUM(Y931:Y949)</f>
        <v>3170.3002550000019</v>
      </c>
      <c r="Z950" t="s">
        <v>22</v>
      </c>
      <c r="AA950" t="s">
        <v>21</v>
      </c>
    </row>
    <row r="951" spans="2:27">
      <c r="E951" s="1" t="s">
        <v>19</v>
      </c>
      <c r="V951" s="17"/>
      <c r="AA951" s="1" t="s">
        <v>19</v>
      </c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 ht="26.25">
      <c r="I962" s="76"/>
      <c r="V962" s="17"/>
    </row>
    <row r="963" spans="2:41" ht="26.25">
      <c r="I963" s="76"/>
      <c r="V963" s="17"/>
    </row>
    <row r="964" spans="2:41">
      <c r="V964" s="17"/>
      <c r="AC964" s="194" t="s">
        <v>29</v>
      </c>
      <c r="AD964" s="194"/>
      <c r="AE964" s="194"/>
    </row>
    <row r="965" spans="2:41" ht="15" customHeight="1">
      <c r="H965" s="76" t="s">
        <v>28</v>
      </c>
      <c r="J965" s="76"/>
      <c r="V965" s="17"/>
      <c r="AC965" s="194"/>
      <c r="AD965" s="194"/>
      <c r="AE965" s="194"/>
    </row>
    <row r="966" spans="2:41" ht="15" customHeight="1">
      <c r="H966" s="76"/>
      <c r="J966" s="76"/>
      <c r="V966" s="17"/>
      <c r="AC966" s="194"/>
      <c r="AD966" s="194"/>
      <c r="AE966" s="194"/>
    </row>
    <row r="967" spans="2:41">
      <c r="V967" s="17"/>
    </row>
    <row r="968" spans="2:41">
      <c r="V968" s="17"/>
    </row>
    <row r="969" spans="2:41" ht="23.25">
      <c r="B969" s="22" t="s">
        <v>72</v>
      </c>
      <c r="V969" s="17"/>
      <c r="X969" s="22" t="s">
        <v>74</v>
      </c>
    </row>
    <row r="970" spans="2:41" ht="23.25">
      <c r="B970" s="23" t="s">
        <v>32</v>
      </c>
      <c r="C970" s="20">
        <f>IF(X922="PAGADO",0,Y927)</f>
        <v>-3170.3002550000019</v>
      </c>
      <c r="E970" s="192" t="s">
        <v>20</v>
      </c>
      <c r="F970" s="192"/>
      <c r="G970" s="192"/>
      <c r="H970" s="192"/>
      <c r="V970" s="17"/>
      <c r="X970" s="23" t="s">
        <v>32</v>
      </c>
      <c r="Y970" s="20">
        <f>IF(B970="PAGADO",0,C975)</f>
        <v>-3170.3002550000019</v>
      </c>
      <c r="AA970" s="192" t="s">
        <v>20</v>
      </c>
      <c r="AB970" s="192"/>
      <c r="AC970" s="192"/>
      <c r="AD970" s="192"/>
    </row>
    <row r="971" spans="2:41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2:41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9</v>
      </c>
      <c r="C974" s="20">
        <f>C997</f>
        <v>3170.3002550000019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Y997</f>
        <v>3170.3002550000019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6" t="s">
        <v>25</v>
      </c>
      <c r="C975" s="21">
        <f>C973-C974</f>
        <v>-3170.3002550000019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8</v>
      </c>
      <c r="Y975" s="21">
        <f>Y973-Y974</f>
        <v>-3170.3002550000019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ht="26.25">
      <c r="B976" s="195" t="str">
        <f>IF(C975&lt;0,"NO PAGAR","COBRAR")</f>
        <v>NO PAGAR</v>
      </c>
      <c r="C976" s="195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5" t="str">
        <f>IF(Y975&lt;0,"NO PAGAR","COBRAR")</f>
        <v>NO PAGAR</v>
      </c>
      <c r="Y976" s="195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86" t="s">
        <v>9</v>
      </c>
      <c r="C977" s="18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86" t="s">
        <v>9</v>
      </c>
      <c r="Y977" s="187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IF(C1011&lt;0,"SALDO A FAVOR","SALDO ADELANTAD0'")</f>
        <v>SALDO ADELANTAD0'</v>
      </c>
      <c r="C978" s="10">
        <f>IF(Y922&lt;=0,Y922*-1)</f>
        <v>3170.3002550000019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IF(C975&lt;0,"SALDO ADELANTADO","SALDO A FAVOR'")</f>
        <v>SALDO ADELANTADO</v>
      </c>
      <c r="Y978" s="10">
        <f>IF(C975&lt;=0,C975*-1)</f>
        <v>3170.3002550000019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R988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AN988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88" t="s">
        <v>7</v>
      </c>
      <c r="F986" s="189"/>
      <c r="G986" s="190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88" t="s">
        <v>7</v>
      </c>
      <c r="AB986" s="189"/>
      <c r="AC986" s="190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2"/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2"/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88" t="s">
        <v>7</v>
      </c>
      <c r="O988" s="189"/>
      <c r="P988" s="189"/>
      <c r="Q988" s="190"/>
      <c r="R988" s="18">
        <f>SUM(R972:R987)</f>
        <v>0</v>
      </c>
      <c r="S988" s="3"/>
      <c r="V988" s="17"/>
      <c r="X988" s="12"/>
      <c r="Y988" s="10"/>
      <c r="AJ988" s="188" t="s">
        <v>7</v>
      </c>
      <c r="AK988" s="189"/>
      <c r="AL988" s="189"/>
      <c r="AM988" s="190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1"/>
      <c r="C996" s="10"/>
      <c r="V996" s="17"/>
      <c r="X996" s="11"/>
      <c r="Y996" s="10"/>
    </row>
    <row r="997" spans="1:43">
      <c r="B997" s="15" t="s">
        <v>18</v>
      </c>
      <c r="C997" s="16">
        <f>SUM(C978:C996)</f>
        <v>3170.3002550000019</v>
      </c>
      <c r="V997" s="17"/>
      <c r="X997" s="15" t="s">
        <v>18</v>
      </c>
      <c r="Y997" s="16">
        <f>SUM(Y978:Y996)</f>
        <v>3170.3002550000019</v>
      </c>
    </row>
    <row r="998" spans="1:43">
      <c r="D998" t="s">
        <v>22</v>
      </c>
      <c r="E998" t="s">
        <v>21</v>
      </c>
      <c r="V998" s="17"/>
      <c r="Z998" t="s">
        <v>22</v>
      </c>
      <c r="AA998" t="s">
        <v>21</v>
      </c>
    </row>
    <row r="999" spans="1:43">
      <c r="E999" s="1" t="s">
        <v>19</v>
      </c>
      <c r="V999" s="17"/>
      <c r="AA999" s="1" t="s">
        <v>19</v>
      </c>
    </row>
    <row r="1000" spans="1:43">
      <c r="V1000" s="17"/>
    </row>
    <row r="1001" spans="1:43">
      <c r="V1001" s="17"/>
    </row>
    <row r="1002" spans="1:43">
      <c r="V1002" s="17"/>
    </row>
    <row r="1003" spans="1:43">
      <c r="I1003" s="17"/>
      <c r="V1003" s="17"/>
    </row>
    <row r="1004" spans="1:43">
      <c r="I1004" s="17"/>
      <c r="V1004" s="17"/>
    </row>
    <row r="1005" spans="1:43">
      <c r="I1005" s="17"/>
      <c r="V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 ht="26.25">
      <c r="A1007" s="17"/>
      <c r="B1007" s="17"/>
      <c r="C1007" s="17"/>
      <c r="D1007" s="17"/>
      <c r="E1007" s="17"/>
      <c r="F1007" s="17"/>
      <c r="G1007" s="17"/>
      <c r="H1007" s="17"/>
      <c r="I1007" s="76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ht="26.25">
      <c r="A1008" s="17"/>
      <c r="B1008" s="17"/>
      <c r="C1008" s="17"/>
      <c r="D1008" s="17"/>
      <c r="E1008" s="17"/>
      <c r="F1008" s="17"/>
      <c r="G1008" s="17"/>
      <c r="H1008" s="17"/>
      <c r="I1008" s="76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2:41">
      <c r="V1009" s="17"/>
    </row>
    <row r="1010" spans="2:41" ht="15" customHeight="1">
      <c r="H1010" s="76" t="s">
        <v>30</v>
      </c>
      <c r="J1010" s="76"/>
      <c r="V1010" s="17"/>
      <c r="AA1010" s="191" t="s">
        <v>31</v>
      </c>
      <c r="AB1010" s="191"/>
      <c r="AC1010" s="191"/>
    </row>
    <row r="1011" spans="2:41" ht="15" customHeight="1">
      <c r="H1011" s="76"/>
      <c r="J1011" s="76"/>
      <c r="V1011" s="17"/>
      <c r="AA1011" s="191"/>
      <c r="AB1011" s="191"/>
      <c r="AC1011" s="191"/>
    </row>
    <row r="1012" spans="2:41">
      <c r="V1012" s="17"/>
    </row>
    <row r="1013" spans="2:41">
      <c r="V1013" s="17"/>
    </row>
    <row r="1014" spans="2:41" ht="23.25">
      <c r="B1014" s="24" t="s">
        <v>72</v>
      </c>
      <c r="V1014" s="17"/>
      <c r="X1014" s="22" t="s">
        <v>72</v>
      </c>
    </row>
    <row r="1015" spans="2:41" ht="23.25">
      <c r="B1015" s="23" t="s">
        <v>32</v>
      </c>
      <c r="C1015" s="20">
        <f>IF(X970="PAGADO",0,C975)</f>
        <v>-3170.3002550000019</v>
      </c>
      <c r="E1015" s="192" t="s">
        <v>20</v>
      </c>
      <c r="F1015" s="192"/>
      <c r="G1015" s="192"/>
      <c r="H1015" s="192"/>
      <c r="V1015" s="17"/>
      <c r="X1015" s="23" t="s">
        <v>32</v>
      </c>
      <c r="Y1015" s="20">
        <f>IF(B1815="PAGADO",0,C1020)</f>
        <v>-3170.3002550000019</v>
      </c>
      <c r="AA1015" s="192" t="s">
        <v>20</v>
      </c>
      <c r="AB1015" s="192"/>
      <c r="AC1015" s="192"/>
      <c r="AD1015" s="192"/>
    </row>
    <row r="1016" spans="2:41">
      <c r="B1016" s="1" t="s">
        <v>0</v>
      </c>
      <c r="C1016" s="19">
        <f>H1031</f>
        <v>0</v>
      </c>
      <c r="E1016" s="2" t="s">
        <v>1</v>
      </c>
      <c r="F1016" s="2" t="s">
        <v>2</v>
      </c>
      <c r="G1016" s="2" t="s">
        <v>3</v>
      </c>
      <c r="H1016" s="2" t="s">
        <v>4</v>
      </c>
      <c r="N1016" s="2" t="s">
        <v>1</v>
      </c>
      <c r="O1016" s="2" t="s">
        <v>5</v>
      </c>
      <c r="P1016" s="2" t="s">
        <v>4</v>
      </c>
      <c r="Q1016" s="2" t="s">
        <v>6</v>
      </c>
      <c r="R1016" s="2" t="s">
        <v>7</v>
      </c>
      <c r="S1016" s="3"/>
      <c r="V1016" s="17"/>
      <c r="X1016" s="1" t="s">
        <v>0</v>
      </c>
      <c r="Y1016" s="19">
        <f>AD1031</f>
        <v>0</v>
      </c>
      <c r="AA1016" s="2" t="s">
        <v>1</v>
      </c>
      <c r="AB1016" s="2" t="s">
        <v>2</v>
      </c>
      <c r="AC1016" s="2" t="s">
        <v>3</v>
      </c>
      <c r="AD1016" s="2" t="s">
        <v>4</v>
      </c>
      <c r="AJ1016" s="2" t="s">
        <v>1</v>
      </c>
      <c r="AK1016" s="2" t="s">
        <v>5</v>
      </c>
      <c r="AL1016" s="2" t="s">
        <v>4</v>
      </c>
      <c r="AM1016" s="2" t="s">
        <v>6</v>
      </c>
      <c r="AN1016" s="2" t="s">
        <v>7</v>
      </c>
      <c r="AO1016" s="3"/>
    </row>
    <row r="1017" spans="2:41">
      <c r="C1017" s="2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Y1017" s="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24</v>
      </c>
      <c r="C1018" s="19">
        <f>IF(C1015&gt;0,C1015+C1016,C1016)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24</v>
      </c>
      <c r="Y1018" s="19">
        <f>IF(Y1015&gt;0,Y1015+Y1016,Y1016)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" t="s">
        <v>9</v>
      </c>
      <c r="C1019" s="20">
        <f>C1043</f>
        <v>3170.3002550000019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9</v>
      </c>
      <c r="Y1019" s="20">
        <f>Y1043</f>
        <v>3170.3002550000019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6" t="s">
        <v>26</v>
      </c>
      <c r="C1020" s="21">
        <f>C1018-C1019</f>
        <v>-3170.3002550000019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6" t="s">
        <v>27</v>
      </c>
      <c r="Y1020" s="21">
        <f>Y1018-Y1019</f>
        <v>-3170.3002550000019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6"/>
      <c r="C1021" s="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93" t="str">
        <f>IF(Y1020&lt;0,"NO PAGAR","COBRAR'")</f>
        <v>NO PAGAR</v>
      </c>
      <c r="Y1021" s="193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ht="23.25">
      <c r="B1022" s="193" t="str">
        <f>IF(C1020&lt;0,"NO PAGAR","COBRAR'")</f>
        <v>NO PAGAR</v>
      </c>
      <c r="C1022" s="193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/>
      <c r="Y1022" s="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86" t="s">
        <v>9</v>
      </c>
      <c r="C1023" s="187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86" t="s">
        <v>9</v>
      </c>
      <c r="Y1023" s="187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9" t="str">
        <f>IF(Y975&lt;0,"SALDO ADELANTADO","SALDO A FAVOR '")</f>
        <v>SALDO ADELANTADO</v>
      </c>
      <c r="C1024" s="10">
        <f>IF(Y975&lt;=0,Y975*-1)</f>
        <v>3170.3002550000019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9" t="str">
        <f>IF(C1020&lt;0,"SALDO ADELANTADO","SALDO A FAVOR'")</f>
        <v>SALDO ADELANTADO</v>
      </c>
      <c r="Y1024" s="10">
        <f>IF(C1020&lt;=0,C1020*-1)</f>
        <v>3170.3002550000019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10</v>
      </c>
      <c r="C1025" s="10">
        <f>R1033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10</v>
      </c>
      <c r="Y1025" s="10">
        <f>AN1033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11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11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12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12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13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13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14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14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15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15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16</v>
      </c>
      <c r="C1031" s="10"/>
      <c r="E1031" s="188" t="s">
        <v>7</v>
      </c>
      <c r="F1031" s="189"/>
      <c r="G1031" s="190"/>
      <c r="H1031" s="5">
        <f>SUM(H1017:H1030)</f>
        <v>0</v>
      </c>
      <c r="N1031" s="3"/>
      <c r="O1031" s="3"/>
      <c r="P1031" s="3"/>
      <c r="Q1031" s="3"/>
      <c r="R1031" s="18"/>
      <c r="S1031" s="3"/>
      <c r="V1031" s="17"/>
      <c r="X1031" s="11" t="s">
        <v>16</v>
      </c>
      <c r="Y1031" s="10"/>
      <c r="AA1031" s="188" t="s">
        <v>7</v>
      </c>
      <c r="AB1031" s="189"/>
      <c r="AC1031" s="190"/>
      <c r="AD1031" s="5">
        <f>SUM(AD1017:AD1030)</f>
        <v>0</v>
      </c>
      <c r="AJ1031" s="3"/>
      <c r="AK1031" s="3"/>
      <c r="AL1031" s="3"/>
      <c r="AM1031" s="3"/>
      <c r="AN1031" s="18"/>
      <c r="AO1031" s="3"/>
    </row>
    <row r="1032" spans="2:41">
      <c r="B1032" s="11" t="s">
        <v>17</v>
      </c>
      <c r="C1032" s="10"/>
      <c r="E1032" s="13"/>
      <c r="F1032" s="13"/>
      <c r="G1032" s="13"/>
      <c r="N1032" s="3"/>
      <c r="O1032" s="3"/>
      <c r="P1032" s="3"/>
      <c r="Q1032" s="3"/>
      <c r="R1032" s="18"/>
      <c r="S1032" s="3"/>
      <c r="V1032" s="17"/>
      <c r="X1032" s="11" t="s">
        <v>17</v>
      </c>
      <c r="Y1032" s="10"/>
      <c r="AA1032" s="13"/>
      <c r="AB1032" s="13"/>
      <c r="AC1032" s="13"/>
      <c r="AJ1032" s="3"/>
      <c r="AK1032" s="3"/>
      <c r="AL1032" s="3"/>
      <c r="AM1032" s="3"/>
      <c r="AN1032" s="18"/>
      <c r="AO1032" s="3"/>
    </row>
    <row r="1033" spans="2:41">
      <c r="B1033" s="12"/>
      <c r="C1033" s="10"/>
      <c r="N1033" s="188" t="s">
        <v>7</v>
      </c>
      <c r="O1033" s="189"/>
      <c r="P1033" s="189"/>
      <c r="Q1033" s="190"/>
      <c r="R1033" s="18">
        <f>SUM(R1017:R1032)</f>
        <v>0</v>
      </c>
      <c r="S1033" s="3"/>
      <c r="V1033" s="17"/>
      <c r="X1033" s="12"/>
      <c r="Y1033" s="10"/>
      <c r="AJ1033" s="188" t="s">
        <v>7</v>
      </c>
      <c r="AK1033" s="189"/>
      <c r="AL1033" s="189"/>
      <c r="AM1033" s="190"/>
      <c r="AN1033" s="18">
        <f>SUM(AN1017:AN1032)</f>
        <v>0</v>
      </c>
      <c r="AO1033" s="3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E1036" s="14"/>
      <c r="V1036" s="17"/>
      <c r="X1036" s="12"/>
      <c r="Y1036" s="10"/>
      <c r="AA1036" s="14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1"/>
      <c r="C1042" s="10"/>
      <c r="V1042" s="17"/>
      <c r="X1042" s="11"/>
      <c r="Y1042" s="10"/>
    </row>
    <row r="1043" spans="2:27">
      <c r="B1043" s="15" t="s">
        <v>18</v>
      </c>
      <c r="C1043" s="16">
        <f>SUM(C1024:C1042)</f>
        <v>3170.3002550000019</v>
      </c>
      <c r="D1043" t="s">
        <v>22</v>
      </c>
      <c r="E1043" t="s">
        <v>21</v>
      </c>
      <c r="V1043" s="17"/>
      <c r="X1043" s="15" t="s">
        <v>18</v>
      </c>
      <c r="Y1043" s="16">
        <f>SUM(Y1024:Y1042)</f>
        <v>3170.3002550000019</v>
      </c>
      <c r="Z1043" t="s">
        <v>22</v>
      </c>
      <c r="AA1043" t="s">
        <v>21</v>
      </c>
    </row>
    <row r="1044" spans="2:27">
      <c r="E1044" s="1" t="s">
        <v>19</v>
      </c>
      <c r="V1044" s="17"/>
      <c r="AA1044" s="1" t="s">
        <v>19</v>
      </c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</sheetData>
  <mergeCells count="276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6"/>
    <mergeCell ref="E645:H645"/>
    <mergeCell ref="AA645:AD645"/>
    <mergeCell ref="X651:Y651"/>
    <mergeCell ref="B652:C652"/>
    <mergeCell ref="B653:C653"/>
    <mergeCell ref="X653:Y653"/>
    <mergeCell ref="E706:G706"/>
    <mergeCell ref="AA706:AC706"/>
    <mergeCell ref="N708:Q708"/>
    <mergeCell ref="AJ708:AM708"/>
    <mergeCell ref="AA730:AC731"/>
    <mergeCell ref="E690:H690"/>
    <mergeCell ref="AA690:AD690"/>
    <mergeCell ref="B696:C696"/>
    <mergeCell ref="X696:Y696"/>
    <mergeCell ref="B697:C697"/>
    <mergeCell ref="X697:Y697"/>
    <mergeCell ref="E751:G751"/>
    <mergeCell ref="AA751:AC751"/>
    <mergeCell ref="N753:Q753"/>
    <mergeCell ref="AJ753:AM753"/>
    <mergeCell ref="AC777:AE779"/>
    <mergeCell ref="E735:H735"/>
    <mergeCell ref="AA735:AD735"/>
    <mergeCell ref="X741:Y741"/>
    <mergeCell ref="B742:C742"/>
    <mergeCell ref="B743:C743"/>
    <mergeCell ref="X743:Y743"/>
    <mergeCell ref="E799:G799"/>
    <mergeCell ref="AA799:AC799"/>
    <mergeCell ref="N801:Q801"/>
    <mergeCell ref="AJ801:AM801"/>
    <mergeCell ref="AA823:AC824"/>
    <mergeCell ref="E783:H783"/>
    <mergeCell ref="AA783:AD783"/>
    <mergeCell ref="B789:C789"/>
    <mergeCell ref="X789:Y789"/>
    <mergeCell ref="B790:C790"/>
    <mergeCell ref="X790:Y790"/>
    <mergeCell ref="E844:G844"/>
    <mergeCell ref="AA844:AC844"/>
    <mergeCell ref="N846:Q846"/>
    <mergeCell ref="AJ846:AM846"/>
    <mergeCell ref="AC871:AE873"/>
    <mergeCell ref="E828:H828"/>
    <mergeCell ref="AA828:AD828"/>
    <mergeCell ref="X834:Y834"/>
    <mergeCell ref="B835:C835"/>
    <mergeCell ref="B836:C836"/>
    <mergeCell ref="X836:Y836"/>
    <mergeCell ref="E893:G893"/>
    <mergeCell ref="AA893:AC893"/>
    <mergeCell ref="N895:Q895"/>
    <mergeCell ref="AJ895:AM895"/>
    <mergeCell ref="AA917:AC918"/>
    <mergeCell ref="E877:H877"/>
    <mergeCell ref="AA877:AD877"/>
    <mergeCell ref="B883:C883"/>
    <mergeCell ref="X883:Y883"/>
    <mergeCell ref="B884:C884"/>
    <mergeCell ref="X884:Y884"/>
    <mergeCell ref="E938:G938"/>
    <mergeCell ref="AA938:AC938"/>
    <mergeCell ref="N940:Q940"/>
    <mergeCell ref="AJ940:AM940"/>
    <mergeCell ref="AC964:AE966"/>
    <mergeCell ref="E922:H922"/>
    <mergeCell ref="AA922:AD922"/>
    <mergeCell ref="X928:Y928"/>
    <mergeCell ref="B929:C929"/>
    <mergeCell ref="B930:C930"/>
    <mergeCell ref="X930:Y930"/>
    <mergeCell ref="E986:G986"/>
    <mergeCell ref="AA986:AC986"/>
    <mergeCell ref="N988:Q988"/>
    <mergeCell ref="AJ988:AM988"/>
    <mergeCell ref="AA1010:AC1011"/>
    <mergeCell ref="E970:H970"/>
    <mergeCell ref="AA970:AD970"/>
    <mergeCell ref="B976:C976"/>
    <mergeCell ref="X976:Y976"/>
    <mergeCell ref="B977:C977"/>
    <mergeCell ref="X977:Y977"/>
    <mergeCell ref="E1031:G1031"/>
    <mergeCell ref="AA1031:AC1031"/>
    <mergeCell ref="N1033:Q1033"/>
    <mergeCell ref="AJ1033:AM1033"/>
    <mergeCell ref="E1015:H1015"/>
    <mergeCell ref="AA1015:AD1015"/>
    <mergeCell ref="X1021:Y1021"/>
    <mergeCell ref="B1022:C1022"/>
    <mergeCell ref="B1023:C1023"/>
    <mergeCell ref="X1023:Y10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4"/>
  <sheetViews>
    <sheetView topLeftCell="Q708" zoomScale="82" zoomScaleNormal="82" workbookViewId="0">
      <selection activeCell="I731" sqref="I73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61</v>
      </c>
      <c r="F8" s="192"/>
      <c r="G8" s="192"/>
      <c r="H8" s="192"/>
      <c r="V8" s="17"/>
      <c r="X8" s="23" t="s">
        <v>82</v>
      </c>
      <c r="Y8" s="20">
        <f>IF(B8="PAGADO",0,C13)</f>
        <v>-702.65</v>
      </c>
      <c r="AA8" s="192" t="s">
        <v>61</v>
      </c>
      <c r="AB8" s="192"/>
      <c r="AC8" s="192"/>
      <c r="AD8" s="192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8" t="s">
        <v>7</v>
      </c>
      <c r="AB24" s="189"/>
      <c r="AC24" s="190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22.65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2" t="s">
        <v>204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204</v>
      </c>
      <c r="AB53" s="192"/>
      <c r="AC53" s="192"/>
      <c r="AD53" s="192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220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4" t="s">
        <v>29</v>
      </c>
      <c r="AD100" s="194"/>
      <c r="AE100" s="194"/>
    </row>
    <row r="101" spans="2:41">
      <c r="H101" s="191" t="s">
        <v>28</v>
      </c>
      <c r="I101" s="191"/>
      <c r="J101" s="191"/>
      <c r="V101" s="17"/>
      <c r="AC101" s="194"/>
      <c r="AD101" s="194"/>
      <c r="AE101" s="194"/>
    </row>
    <row r="102" spans="2:41">
      <c r="H102" s="191"/>
      <c r="I102" s="191"/>
      <c r="J102" s="191"/>
      <c r="V102" s="17"/>
      <c r="AC102" s="194"/>
      <c r="AD102" s="194"/>
      <c r="AE102" s="19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2" t="s">
        <v>204</v>
      </c>
      <c r="F106" s="192"/>
      <c r="G106" s="192"/>
      <c r="H106" s="192"/>
      <c r="V106" s="17"/>
      <c r="X106" s="23" t="s">
        <v>32</v>
      </c>
      <c r="Y106" s="20">
        <f>IF(B106="PAGADO",0,C111)</f>
        <v>-110</v>
      </c>
      <c r="AA106" s="192" t="s">
        <v>316</v>
      </c>
      <c r="AB106" s="192"/>
      <c r="AC106" s="192"/>
      <c r="AD106" s="192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NO PAGAR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NO PAGAR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540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1" t="s">
        <v>30</v>
      </c>
      <c r="I140" s="191"/>
      <c r="J140" s="191"/>
      <c r="V140" s="17"/>
      <c r="AA140" s="191" t="s">
        <v>31</v>
      </c>
      <c r="AB140" s="191"/>
      <c r="AC140" s="191"/>
    </row>
    <row r="141" spans="1:43">
      <c r="H141" s="191"/>
      <c r="I141" s="191"/>
      <c r="J141" s="191"/>
      <c r="V141" s="17"/>
      <c r="AA141" s="191"/>
      <c r="AB141" s="191"/>
      <c r="AC141" s="191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2" t="s">
        <v>204</v>
      </c>
      <c r="F145" s="192"/>
      <c r="G145" s="192"/>
      <c r="H145" s="192"/>
      <c r="V145" s="17"/>
      <c r="X145" s="23" t="s">
        <v>32</v>
      </c>
      <c r="Y145" s="20">
        <f>IF(B145="PAGADO",0,C150)</f>
        <v>-267.52</v>
      </c>
      <c r="AA145" s="192" t="s">
        <v>204</v>
      </c>
      <c r="AB145" s="192"/>
      <c r="AC145" s="192"/>
      <c r="AD145" s="192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3" t="str">
        <f>IF(Y150&lt;0,"NO PAGAR","COBRAR'")</f>
        <v>NO PAGAR</v>
      </c>
      <c r="Y151" s="193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3" t="str">
        <f>IF(C150&lt;0,"NO PAGAR","COBRAR'")</f>
        <v>NO PAGAR</v>
      </c>
      <c r="C152" s="193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86" t="s">
        <v>9</v>
      </c>
      <c r="C153" s="187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6" t="s">
        <v>9</v>
      </c>
      <c r="Y153" s="187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88" t="s">
        <v>7</v>
      </c>
      <c r="F161" s="189"/>
      <c r="G161" s="190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8" t="s">
        <v>7</v>
      </c>
      <c r="AB161" s="189"/>
      <c r="AC161" s="190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88" t="s">
        <v>7</v>
      </c>
      <c r="O163" s="189"/>
      <c r="P163" s="189"/>
      <c r="Q163" s="190"/>
      <c r="R163" s="18">
        <f>SUM(R147:R162)</f>
        <v>40</v>
      </c>
      <c r="S163" s="3"/>
      <c r="V163" s="17"/>
      <c r="X163" s="12"/>
      <c r="Y163" s="10"/>
      <c r="AJ163" s="188" t="s">
        <v>7</v>
      </c>
      <c r="AK163" s="189"/>
      <c r="AL163" s="189"/>
      <c r="AM163" s="190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4" t="s">
        <v>29</v>
      </c>
      <c r="AD188" s="194"/>
      <c r="AE188" s="194"/>
    </row>
    <row r="189" spans="8:31">
      <c r="H189" s="191" t="s">
        <v>28</v>
      </c>
      <c r="I189" s="191"/>
      <c r="J189" s="191"/>
      <c r="V189" s="17"/>
      <c r="AC189" s="194"/>
      <c r="AD189" s="194"/>
      <c r="AE189" s="194"/>
    </row>
    <row r="190" spans="8:31">
      <c r="H190" s="191"/>
      <c r="I190" s="191"/>
      <c r="J190" s="191"/>
      <c r="V190" s="17"/>
      <c r="AC190" s="194"/>
      <c r="AD190" s="194"/>
      <c r="AE190" s="194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2" t="s">
        <v>360</v>
      </c>
      <c r="F194" s="192"/>
      <c r="G194" s="192"/>
      <c r="H194" s="192"/>
      <c r="V194" s="17"/>
      <c r="X194" s="23" t="s">
        <v>32</v>
      </c>
      <c r="Y194" s="20">
        <f>IF(B194="PAGADO",0,C199)</f>
        <v>0</v>
      </c>
      <c r="AA194" s="192" t="s">
        <v>61</v>
      </c>
      <c r="AB194" s="192"/>
      <c r="AC194" s="192"/>
      <c r="AD194" s="192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5" t="str">
        <f>IF(C199&lt;0,"NO PAGAR","COBRAR")</f>
        <v>COBRAR</v>
      </c>
      <c r="C200" s="195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5" t="str">
        <f>IF(Y199&lt;0,"NO PAGAR","COBRAR")</f>
        <v>NO PAGAR</v>
      </c>
      <c r="Y200" s="195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86" t="s">
        <v>9</v>
      </c>
      <c r="C201" s="187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6" t="s">
        <v>9</v>
      </c>
      <c r="Y201" s="187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88" t="s">
        <v>7</v>
      </c>
      <c r="F210" s="189"/>
      <c r="G210" s="190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8" t="s">
        <v>7</v>
      </c>
      <c r="AB210" s="189"/>
      <c r="AC210" s="190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88" t="s">
        <v>7</v>
      </c>
      <c r="O212" s="189"/>
      <c r="P212" s="189"/>
      <c r="Q212" s="190"/>
      <c r="R212" s="18">
        <f>SUM(R196:R211)</f>
        <v>683.56</v>
      </c>
      <c r="S212" s="3"/>
      <c r="V212" s="17"/>
      <c r="X212" s="12"/>
      <c r="Y212" s="10"/>
      <c r="AJ212" s="188" t="s">
        <v>7</v>
      </c>
      <c r="AK212" s="189"/>
      <c r="AL212" s="189"/>
      <c r="AM212" s="190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1" t="s">
        <v>30</v>
      </c>
      <c r="I234" s="191"/>
      <c r="J234" s="191"/>
      <c r="V234" s="17"/>
      <c r="AA234" s="191" t="s">
        <v>31</v>
      </c>
      <c r="AB234" s="191"/>
      <c r="AC234" s="191"/>
    </row>
    <row r="235" spans="1:43">
      <c r="H235" s="191"/>
      <c r="I235" s="191"/>
      <c r="J235" s="191"/>
      <c r="V235" s="17"/>
      <c r="AA235" s="191"/>
      <c r="AB235" s="191"/>
      <c r="AC235" s="191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2" t="s">
        <v>204</v>
      </c>
      <c r="F239" s="192"/>
      <c r="G239" s="192"/>
      <c r="H239" s="192"/>
      <c r="V239" s="17"/>
      <c r="X239" s="23" t="s">
        <v>32</v>
      </c>
      <c r="Y239" s="20">
        <f>IF(B239="PAGADO",0,C244)</f>
        <v>-50.880000000000109</v>
      </c>
      <c r="AA239" s="192" t="s">
        <v>360</v>
      </c>
      <c r="AB239" s="192"/>
      <c r="AC239" s="192"/>
      <c r="AD239" s="192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3" t="str">
        <f>IF(Y244&lt;0,"NO PAGAR","COBRAR'")</f>
        <v>NO PAGAR</v>
      </c>
      <c r="Y245" s="193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3" t="str">
        <f>IF(C244&lt;0,"NO PAGAR","COBRAR'")</f>
        <v>NO PAGAR</v>
      </c>
      <c r="C246" s="193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86" t="s">
        <v>9</v>
      </c>
      <c r="C247" s="187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6" t="s">
        <v>9</v>
      </c>
      <c r="Y247" s="187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88" t="s">
        <v>7</v>
      </c>
      <c r="F255" s="189"/>
      <c r="G255" s="190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8" t="s">
        <v>7</v>
      </c>
      <c r="AB255" s="189"/>
      <c r="AC255" s="190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88" t="s">
        <v>7</v>
      </c>
      <c r="O257" s="189"/>
      <c r="P257" s="189"/>
      <c r="Q257" s="190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8" t="s">
        <v>7</v>
      </c>
      <c r="AK257" s="189"/>
      <c r="AL257" s="189"/>
      <c r="AM257" s="190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4" t="s">
        <v>29</v>
      </c>
      <c r="AD280" s="194"/>
      <c r="AE280" s="194"/>
    </row>
    <row r="281" spans="2:41">
      <c r="H281" s="191" t="s">
        <v>28</v>
      </c>
      <c r="I281" s="191"/>
      <c r="J281" s="191"/>
      <c r="V281" s="17"/>
      <c r="AC281" s="194"/>
      <c r="AD281" s="194"/>
      <c r="AE281" s="194"/>
    </row>
    <row r="282" spans="2:41">
      <c r="H282" s="191"/>
      <c r="I282" s="191"/>
      <c r="J282" s="191"/>
      <c r="V282" s="17"/>
      <c r="AC282" s="194"/>
      <c r="AD282" s="194"/>
      <c r="AE282" s="194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2" t="s">
        <v>360</v>
      </c>
      <c r="F286" s="192"/>
      <c r="G286" s="192"/>
      <c r="H286" s="192"/>
      <c r="V286" s="17"/>
      <c r="X286" s="23" t="s">
        <v>32</v>
      </c>
      <c r="Y286" s="20">
        <f>IF(B286="PAGADO",0,C291)</f>
        <v>-293.98</v>
      </c>
      <c r="AA286" s="192" t="s">
        <v>360</v>
      </c>
      <c r="AB286" s="192"/>
      <c r="AC286" s="192"/>
      <c r="AD286" s="192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5" t="str">
        <f>IF(C291&lt;0,"NO PAGAR","COBRAR")</f>
        <v>NO PAGAR</v>
      </c>
      <c r="C292" s="195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5" t="str">
        <f>IF(Y291&lt;0,"NO PAGAR","COBRAR")</f>
        <v>NO PAGAR</v>
      </c>
      <c r="Y292" s="195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86" t="s">
        <v>9</v>
      </c>
      <c r="C293" s="187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6" t="s">
        <v>9</v>
      </c>
      <c r="Y293" s="187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88" t="s">
        <v>7</v>
      </c>
      <c r="F302" s="189"/>
      <c r="G302" s="190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8" t="s">
        <v>7</v>
      </c>
      <c r="AB302" s="189"/>
      <c r="AC302" s="190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88" t="s">
        <v>7</v>
      </c>
      <c r="O304" s="189"/>
      <c r="P304" s="189"/>
      <c r="Q304" s="190"/>
      <c r="R304" s="18">
        <f>SUM(R288:R303)</f>
        <v>310</v>
      </c>
      <c r="S304" s="3"/>
      <c r="V304" s="17"/>
      <c r="X304" s="12"/>
      <c r="Y304" s="10"/>
      <c r="AJ304" s="188" t="s">
        <v>7</v>
      </c>
      <c r="AK304" s="189"/>
      <c r="AL304" s="189"/>
      <c r="AM304" s="190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1" t="s">
        <v>30</v>
      </c>
      <c r="I326" s="191"/>
      <c r="J326" s="191"/>
      <c r="V326" s="17"/>
      <c r="AA326" s="191" t="s">
        <v>31</v>
      </c>
      <c r="AB326" s="191"/>
      <c r="AC326" s="191"/>
    </row>
    <row r="327" spans="1:43">
      <c r="H327" s="191"/>
      <c r="I327" s="191"/>
      <c r="J327" s="191"/>
      <c r="V327" s="17"/>
      <c r="AA327" s="191"/>
      <c r="AB327" s="191"/>
      <c r="AC327" s="191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2" t="s">
        <v>360</v>
      </c>
      <c r="F331" s="192"/>
      <c r="G331" s="192"/>
      <c r="H331" s="192"/>
      <c r="V331" s="17"/>
      <c r="X331" s="23" t="s">
        <v>32</v>
      </c>
      <c r="Y331" s="20">
        <f>IF(B1094="PAGADO",0,C336)</f>
        <v>-457.30000000000018</v>
      </c>
      <c r="AA331" s="192" t="s">
        <v>61</v>
      </c>
      <c r="AB331" s="192"/>
      <c r="AC331" s="192"/>
      <c r="AD331" s="192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3" t="str">
        <f>IF(Y336&lt;0,"NO PAGAR","COBRAR'")</f>
        <v>NO PAGAR</v>
      </c>
      <c r="Y337" s="193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3" t="str">
        <f>IF(C336&lt;0,"NO PAGAR","COBRAR'")</f>
        <v>NO PAGAR</v>
      </c>
      <c r="C338" s="193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86" t="s">
        <v>9</v>
      </c>
      <c r="C339" s="187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6" t="s">
        <v>9</v>
      </c>
      <c r="Y339" s="187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88" t="s">
        <v>7</v>
      </c>
      <c r="F347" s="189"/>
      <c r="G347" s="190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8" t="s">
        <v>7</v>
      </c>
      <c r="AB347" s="189"/>
      <c r="AC347" s="190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88" t="s">
        <v>7</v>
      </c>
      <c r="O349" s="189"/>
      <c r="P349" s="189"/>
      <c r="Q349" s="190"/>
      <c r="R349" s="18">
        <f>SUM(R333:R348)</f>
        <v>1010</v>
      </c>
      <c r="S349" s="3"/>
      <c r="V349" s="17"/>
      <c r="X349" s="12"/>
      <c r="Y349" s="10"/>
      <c r="AJ349" s="188" t="s">
        <v>7</v>
      </c>
      <c r="AK349" s="189"/>
      <c r="AL349" s="189"/>
      <c r="AM349" s="190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1" t="s">
        <v>28</v>
      </c>
      <c r="I374" s="191"/>
      <c r="J374" s="191"/>
      <c r="V374" s="17"/>
    </row>
    <row r="375" spans="2:41">
      <c r="H375" s="191"/>
      <c r="I375" s="191"/>
      <c r="J375" s="191"/>
      <c r="V375" s="17"/>
    </row>
    <row r="376" spans="2:41">
      <c r="V376" s="17"/>
      <c r="X376" s="205" t="s">
        <v>64</v>
      </c>
      <c r="AB376" s="202" t="s">
        <v>29</v>
      </c>
      <c r="AC376" s="202"/>
      <c r="AD376" s="202"/>
    </row>
    <row r="377" spans="2:41">
      <c r="V377" s="17"/>
      <c r="X377" s="205"/>
      <c r="AB377" s="202"/>
      <c r="AC377" s="202"/>
      <c r="AD377" s="202"/>
    </row>
    <row r="378" spans="2:41" ht="23.25">
      <c r="B378" s="22" t="s">
        <v>64</v>
      </c>
      <c r="V378" s="17"/>
      <c r="X378" s="205"/>
      <c r="AB378" s="202"/>
      <c r="AC378" s="202"/>
      <c r="AD378" s="202"/>
    </row>
    <row r="379" spans="2:41" ht="23.25">
      <c r="B379" s="23" t="s">
        <v>32</v>
      </c>
      <c r="C379" s="20">
        <f>IF(X331="PAGADO",0,Y336)</f>
        <v>-852.37000000000012</v>
      </c>
      <c r="E379" s="192" t="s">
        <v>360</v>
      </c>
      <c r="F379" s="192"/>
      <c r="G379" s="192"/>
      <c r="H379" s="192"/>
      <c r="V379" s="17"/>
      <c r="X379" s="23" t="s">
        <v>32</v>
      </c>
      <c r="Y379" s="20">
        <f>IF(B379="PAGADO",0,C384)</f>
        <v>-887.71000000000015</v>
      </c>
      <c r="AA379" s="192" t="s">
        <v>61</v>
      </c>
      <c r="AB379" s="192"/>
      <c r="AC379" s="192"/>
      <c r="AD379" s="192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5" t="str">
        <f>IF(C384&lt;0,"NO PAGAR","COBRAR")</f>
        <v>NO PAGAR</v>
      </c>
      <c r="C385" s="195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5" t="str">
        <f>IF(Y384&lt;0,"NO PAGAR","COBRAR")</f>
        <v>NO PAGAR</v>
      </c>
      <c r="Y385" s="19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86" t="s">
        <v>9</v>
      </c>
      <c r="C386" s="187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6" t="s">
        <v>9</v>
      </c>
      <c r="Y386" s="18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8" t="s">
        <v>7</v>
      </c>
      <c r="AK390" s="189"/>
      <c r="AL390" s="189"/>
      <c r="AM390" s="190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88" t="s">
        <v>7</v>
      </c>
      <c r="F395" s="189"/>
      <c r="G395" s="190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8" t="s">
        <v>7</v>
      </c>
      <c r="AB395" s="189"/>
      <c r="AC395" s="190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88" t="s">
        <v>7</v>
      </c>
      <c r="O397" s="189"/>
      <c r="P397" s="189"/>
      <c r="Q397" s="190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1" t="s">
        <v>30</v>
      </c>
      <c r="I413" s="191"/>
      <c r="J413" s="191"/>
      <c r="V413" s="17"/>
      <c r="AA413" s="191" t="s">
        <v>31</v>
      </c>
      <c r="AB413" s="191"/>
      <c r="AC413" s="191"/>
    </row>
    <row r="414" spans="1:44">
      <c r="H414" s="191"/>
      <c r="I414" s="191"/>
      <c r="J414" s="191"/>
      <c r="V414" s="17"/>
      <c r="AA414" s="191"/>
      <c r="AB414" s="191"/>
      <c r="AC414" s="191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2" t="s">
        <v>360</v>
      </c>
      <c r="F418" s="192"/>
      <c r="G418" s="192"/>
      <c r="H418" s="192"/>
      <c r="V418" s="17"/>
      <c r="X418" s="23" t="s">
        <v>32</v>
      </c>
      <c r="Y418" s="20">
        <f>IF(B1187="PAGADO",0,C423)</f>
        <v>-980.52000000000021</v>
      </c>
      <c r="AA418" s="192" t="s">
        <v>843</v>
      </c>
      <c r="AB418" s="192"/>
      <c r="AC418" s="192"/>
      <c r="AD418" s="192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3" t="str">
        <f>IF(Y423&lt;0,"NO PAGAR","COBRAR'")</f>
        <v>NO PAGAR</v>
      </c>
      <c r="Y424" s="193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3" t="str">
        <f>IF(C423&lt;0,"NO PAGAR","COBRAR'")</f>
        <v>NO PAGAR</v>
      </c>
      <c r="C425" s="193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86" t="s">
        <v>9</v>
      </c>
      <c r="C426" s="18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6" t="s">
        <v>9</v>
      </c>
      <c r="Y426" s="187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88" t="s">
        <v>7</v>
      </c>
      <c r="O429" s="189"/>
      <c r="P429" s="189"/>
      <c r="Q429" s="190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8" t="s">
        <v>7</v>
      </c>
      <c r="AK429" s="189"/>
      <c r="AL429" s="189"/>
      <c r="AM429" s="190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88" t="s">
        <v>7</v>
      </c>
      <c r="F434" s="189"/>
      <c r="G434" s="190"/>
      <c r="H434" s="5">
        <f>SUM(H420:H433)</f>
        <v>660</v>
      </c>
      <c r="V434" s="17"/>
      <c r="X434" s="11" t="s">
        <v>16</v>
      </c>
      <c r="Y434" s="10"/>
      <c r="AA434" s="188" t="s">
        <v>7</v>
      </c>
      <c r="AB434" s="189"/>
      <c r="AC434" s="190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4" t="s">
        <v>29</v>
      </c>
      <c r="AD458" s="194"/>
      <c r="AE458" s="194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1" t="s">
        <v>28</v>
      </c>
      <c r="I459" s="191"/>
      <c r="J459" s="191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4"/>
      <c r="AD459" s="194"/>
      <c r="AE459" s="194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1"/>
      <c r="I460" s="191"/>
      <c r="J460" s="191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4"/>
      <c r="AD460" s="194"/>
      <c r="AE460" s="194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2" t="s">
        <v>360</v>
      </c>
      <c r="F464" s="192"/>
      <c r="G464" s="192"/>
      <c r="H464" s="192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2" t="s">
        <v>204</v>
      </c>
      <c r="AB464" s="192"/>
      <c r="AC464" s="192"/>
      <c r="AD464" s="192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5" t="str">
        <f>IF(C469&lt;0,"NO PAGAR","COBRAR")</f>
        <v>NO PAGAR</v>
      </c>
      <c r="C470" s="19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5" t="str">
        <f>IF(Y469&lt;0,"NO PAGAR","COBRAR")</f>
        <v>NO PAGAR</v>
      </c>
      <c r="Y470" s="19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86" t="s">
        <v>9</v>
      </c>
      <c r="C471" s="18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6" t="s">
        <v>9</v>
      </c>
      <c r="Y471" s="18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88" t="s">
        <v>7</v>
      </c>
      <c r="O475" s="189"/>
      <c r="P475" s="189"/>
      <c r="Q475" s="190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8" t="s">
        <v>7</v>
      </c>
      <c r="AK475" s="189"/>
      <c r="AL475" s="189"/>
      <c r="AM475" s="190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88" t="s">
        <v>7</v>
      </c>
      <c r="F480" s="189"/>
      <c r="G480" s="190"/>
      <c r="H480" s="5">
        <f>SUM(H466:H479)</f>
        <v>170</v>
      </c>
      <c r="V480" s="17"/>
      <c r="X480" s="11" t="s">
        <v>914</v>
      </c>
      <c r="Y480" s="10">
        <f>AN477</f>
        <v>140</v>
      </c>
      <c r="AA480" s="188" t="s">
        <v>7</v>
      </c>
      <c r="AB480" s="189"/>
      <c r="AC480" s="190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1" t="s">
        <v>30</v>
      </c>
      <c r="I498" s="191"/>
      <c r="J498" s="191"/>
      <c r="V498" s="17"/>
      <c r="AA498" s="191" t="s">
        <v>31</v>
      </c>
      <c r="AB498" s="191"/>
      <c r="AC498" s="191"/>
    </row>
    <row r="499" spans="2:41">
      <c r="H499" s="191"/>
      <c r="I499" s="191"/>
      <c r="J499" s="191"/>
      <c r="V499" s="17"/>
      <c r="AA499" s="191"/>
      <c r="AB499" s="191"/>
      <c r="AC499" s="191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2" t="s">
        <v>204</v>
      </c>
      <c r="F503" s="192"/>
      <c r="G503" s="192"/>
      <c r="H503" s="192"/>
      <c r="V503" s="17"/>
      <c r="X503" s="23" t="s">
        <v>32</v>
      </c>
      <c r="Y503" s="20">
        <f>IF(B1284="PAGADO",0,C508)</f>
        <v>-237.65000000000032</v>
      </c>
      <c r="AA503" s="192" t="s">
        <v>360</v>
      </c>
      <c r="AB503" s="192"/>
      <c r="AC503" s="192"/>
      <c r="AD503" s="192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3" t="str">
        <f>IF(Y508&lt;0,"NO PAGAR","COBRAR'")</f>
        <v>NO PAGAR</v>
      </c>
      <c r="Y509" s="193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3" t="str">
        <f>IF(C508&lt;0,"NO PAGAR","COBRAR'")</f>
        <v>NO PAGAR</v>
      </c>
      <c r="C510" s="193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86" t="s">
        <v>9</v>
      </c>
      <c r="C511" s="18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6" t="s">
        <v>9</v>
      </c>
      <c r="Y511" s="187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88" t="s">
        <v>7</v>
      </c>
      <c r="F519" s="189"/>
      <c r="G519" s="190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8" t="s">
        <v>7</v>
      </c>
      <c r="AB519" s="189"/>
      <c r="AC519" s="190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88" t="s">
        <v>7</v>
      </c>
      <c r="O521" s="189"/>
      <c r="P521" s="189"/>
      <c r="Q521" s="190"/>
      <c r="R521" s="18">
        <f>SUM(R505:R520)</f>
        <v>130</v>
      </c>
      <c r="S521" s="3"/>
      <c r="V521" s="17"/>
      <c r="X521" s="12"/>
      <c r="Y521" s="158"/>
      <c r="AJ521" s="188" t="s">
        <v>7</v>
      </c>
      <c r="AK521" s="189"/>
      <c r="AL521" s="189"/>
      <c r="AM521" s="190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4" t="s">
        <v>29</v>
      </c>
      <c r="AD546" s="194"/>
      <c r="AE546" s="194"/>
    </row>
    <row r="547" spans="2:41">
      <c r="H547" s="191" t="s">
        <v>28</v>
      </c>
      <c r="I547" s="191"/>
      <c r="J547" s="191"/>
      <c r="V547" s="17"/>
      <c r="AC547" s="194"/>
      <c r="AD547" s="194"/>
      <c r="AE547" s="194"/>
    </row>
    <row r="548" spans="2:41">
      <c r="H548" s="191"/>
      <c r="I548" s="191"/>
      <c r="J548" s="191"/>
      <c r="V548" s="17"/>
      <c r="AC548" s="194"/>
      <c r="AD548" s="194"/>
      <c r="AE548" s="194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2" t="s">
        <v>360</v>
      </c>
      <c r="F550" s="192"/>
      <c r="G550" s="192"/>
      <c r="H550" s="192"/>
      <c r="V550" s="17"/>
      <c r="X550" s="23" t="s">
        <v>32</v>
      </c>
      <c r="Y550" s="20">
        <f>IF(B550="PAGADO",0,C555)</f>
        <v>-140.01000000000022</v>
      </c>
      <c r="AA550" s="192" t="s">
        <v>204</v>
      </c>
      <c r="AB550" s="192"/>
      <c r="AC550" s="192"/>
      <c r="AD550" s="192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5" t="str">
        <f>IF(C555&lt;0,"NO PAGAR","COBRAR")</f>
        <v>NO PAGAR</v>
      </c>
      <c r="C556" s="195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5" t="str">
        <f>IF(Y555&lt;0,"NO PAGAR","COBRAR")</f>
        <v>NO PAGAR</v>
      </c>
      <c r="Y556" s="195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86" t="s">
        <v>9</v>
      </c>
      <c r="C557" s="187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6" t="s">
        <v>9</v>
      </c>
      <c r="Y557" s="187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1027</v>
      </c>
      <c r="C566" s="10">
        <v>196.05</v>
      </c>
      <c r="E566" s="188" t="s">
        <v>7</v>
      </c>
      <c r="F566" s="189"/>
      <c r="G566" s="190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8" t="s">
        <v>7</v>
      </c>
      <c r="AB566" s="189"/>
      <c r="AC566" s="190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88" t="s">
        <v>7</v>
      </c>
      <c r="O568" s="189"/>
      <c r="P568" s="189"/>
      <c r="Q568" s="190"/>
      <c r="R568" s="18">
        <f>SUM(R552:R567)</f>
        <v>581.5</v>
      </c>
      <c r="S568" s="3"/>
      <c r="V568" s="17"/>
      <c r="X568" s="12"/>
      <c r="Y568" s="10"/>
      <c r="AJ568" s="188" t="s">
        <v>7</v>
      </c>
      <c r="AK568" s="189"/>
      <c r="AL568" s="189"/>
      <c r="AM568" s="190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1" t="s">
        <v>30</v>
      </c>
      <c r="I584" s="191"/>
      <c r="J584" s="191"/>
      <c r="V584" s="17"/>
      <c r="AA584" s="191" t="s">
        <v>31</v>
      </c>
      <c r="AB584" s="191"/>
      <c r="AC584" s="191"/>
    </row>
    <row r="585" spans="1:43">
      <c r="H585" s="191"/>
      <c r="I585" s="191"/>
      <c r="J585" s="191"/>
      <c r="V585" s="17"/>
      <c r="AA585" s="191"/>
      <c r="AB585" s="191"/>
      <c r="AC585" s="191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2" t="s">
        <v>204</v>
      </c>
      <c r="F589" s="192"/>
      <c r="G589" s="192"/>
      <c r="H589" s="192"/>
      <c r="V589" s="17"/>
      <c r="X589" s="23" t="s">
        <v>32</v>
      </c>
      <c r="Y589" s="20">
        <f>IF(B1383="PAGADO",0,C594)</f>
        <v>-95.040000000000191</v>
      </c>
      <c r="AA589" s="192" t="s">
        <v>360</v>
      </c>
      <c r="AB589" s="192"/>
      <c r="AC589" s="192"/>
      <c r="AD589" s="192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1082</v>
      </c>
      <c r="AL592" s="3" t="s">
        <v>1083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1086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1087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3" t="str">
        <f>IF(Y594&lt;0,"NO PAGAR","COBRAR'")</f>
        <v>NO PAGAR</v>
      </c>
      <c r="Y595" s="193"/>
      <c r="AA595" s="4"/>
      <c r="AB595" s="3"/>
      <c r="AC595" s="3"/>
      <c r="AD595" s="5"/>
      <c r="AJ595" s="3"/>
      <c r="AK595" s="3" t="s">
        <v>1088</v>
      </c>
      <c r="AL595" s="3"/>
      <c r="AM595" s="3"/>
      <c r="AN595" s="18">
        <v>16</v>
      </c>
      <c r="AO595" s="3"/>
    </row>
    <row r="596" spans="2:41" ht="23.25">
      <c r="B596" s="193" t="str">
        <f>IF(C594&lt;0,"NO PAGAR","COBRAR'")</f>
        <v>NO PAGAR</v>
      </c>
      <c r="C596" s="193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1089</v>
      </c>
      <c r="AL596" s="3"/>
      <c r="AM596" s="3"/>
      <c r="AN596" s="18">
        <v>24</v>
      </c>
      <c r="AO596" s="3"/>
    </row>
    <row r="597" spans="2:41">
      <c r="B597" s="186" t="s">
        <v>9</v>
      </c>
      <c r="C597" s="18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6" t="s">
        <v>9</v>
      </c>
      <c r="Y597" s="187"/>
      <c r="AA597" s="4"/>
      <c r="AB597" s="3"/>
      <c r="AC597" s="3"/>
      <c r="AD597" s="5"/>
      <c r="AJ597" s="25">
        <v>45134</v>
      </c>
      <c r="AK597" s="3" t="s">
        <v>1091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88" t="s">
        <v>7</v>
      </c>
      <c r="F605" s="189"/>
      <c r="G605" s="190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8" t="s">
        <v>7</v>
      </c>
      <c r="AB605" s="189"/>
      <c r="AC605" s="190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1076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88" t="s">
        <v>7</v>
      </c>
      <c r="O607" s="189"/>
      <c r="P607" s="189"/>
      <c r="Q607" s="190"/>
      <c r="R607" s="18">
        <f>SUM(R591:R606)</f>
        <v>900</v>
      </c>
      <c r="S607" s="3"/>
      <c r="V607" s="17"/>
      <c r="X607" s="12"/>
      <c r="Y607" s="10"/>
      <c r="AJ607" s="188" t="s">
        <v>7</v>
      </c>
      <c r="AK607" s="189"/>
      <c r="AL607" s="189"/>
      <c r="AM607" s="190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1075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4" t="s">
        <v>29</v>
      </c>
      <c r="AD625" s="194"/>
      <c r="AE625" s="194"/>
    </row>
    <row r="626" spans="2:41">
      <c r="H626" s="191" t="s">
        <v>28</v>
      </c>
      <c r="I626" s="191"/>
      <c r="J626" s="191"/>
      <c r="V626" s="17"/>
      <c r="AC626" s="194"/>
      <c r="AD626" s="194"/>
      <c r="AE626" s="194"/>
    </row>
    <row r="627" spans="2:41">
      <c r="H627" s="191"/>
      <c r="I627" s="191"/>
      <c r="J627" s="191"/>
      <c r="V627" s="17"/>
      <c r="AC627" s="194"/>
      <c r="AD627" s="194"/>
      <c r="AE627" s="194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2" t="s">
        <v>204</v>
      </c>
      <c r="F631" s="192"/>
      <c r="G631" s="192"/>
      <c r="H631" s="192"/>
      <c r="V631" s="17"/>
      <c r="X631" s="23" t="s">
        <v>32</v>
      </c>
      <c r="Y631" s="20">
        <f>IF(B631="PAGADO",0,C636)</f>
        <v>-475.33000000000015</v>
      </c>
      <c r="AA631" s="192" t="s">
        <v>204</v>
      </c>
      <c r="AB631" s="192"/>
      <c r="AC631" s="192"/>
      <c r="AD631" s="192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1179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1130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1183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1132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5" t="str">
        <f>IF(C636&lt;0,"NO PAGAR","COBRAR")</f>
        <v>NO PAGAR</v>
      </c>
      <c r="C637" s="195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5" t="str">
        <f>IF(Y636&lt;0,"NO PAGAR","COBRAR")</f>
        <v>NO PAGAR</v>
      </c>
      <c r="Y637" s="195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86" t="s">
        <v>9</v>
      </c>
      <c r="C638" s="187"/>
      <c r="E638" s="4">
        <v>45139</v>
      </c>
      <c r="F638" s="3" t="s">
        <v>1108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6" t="s">
        <v>9</v>
      </c>
      <c r="Y638" s="18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1110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1112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1129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88" t="s">
        <v>7</v>
      </c>
      <c r="F647" s="189"/>
      <c r="G647" s="190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8" t="s">
        <v>7</v>
      </c>
      <c r="AB647" s="189"/>
      <c r="AC647" s="190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88" t="s">
        <v>7</v>
      </c>
      <c r="O649" s="189"/>
      <c r="P649" s="189"/>
      <c r="Q649" s="190"/>
      <c r="R649" s="18">
        <f>SUM(R633:R648)</f>
        <v>296</v>
      </c>
      <c r="S649" s="3"/>
      <c r="V649" s="17"/>
      <c r="X649" s="12"/>
      <c r="Y649" s="10"/>
      <c r="AJ649" s="188" t="s">
        <v>7</v>
      </c>
      <c r="AK649" s="189"/>
      <c r="AL649" s="189"/>
      <c r="AM649" s="190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1125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1124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1" t="s">
        <v>30</v>
      </c>
      <c r="I671" s="191"/>
      <c r="J671" s="191"/>
      <c r="V671" s="17"/>
      <c r="AA671" s="191" t="s">
        <v>31</v>
      </c>
      <c r="AB671" s="191"/>
      <c r="AC671" s="191"/>
    </row>
    <row r="672" spans="1:43">
      <c r="H672" s="191"/>
      <c r="I672" s="191"/>
      <c r="J672" s="191"/>
      <c r="V672" s="17"/>
      <c r="AA672" s="191"/>
      <c r="AB672" s="191"/>
      <c r="AC672" s="191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2" t="s">
        <v>204</v>
      </c>
      <c r="F676" s="192"/>
      <c r="G676" s="192"/>
      <c r="H676" s="192"/>
      <c r="V676" s="17"/>
      <c r="X676" s="23" t="s">
        <v>32</v>
      </c>
      <c r="Y676" s="20">
        <f>IF(B1476="PAGADO",0,C681)</f>
        <v>-874.42000000000007</v>
      </c>
      <c r="AA676" s="192" t="s">
        <v>204</v>
      </c>
      <c r="AB676" s="192"/>
      <c r="AC676" s="192"/>
      <c r="AD676" s="192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1245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1214</v>
      </c>
      <c r="G679" s="3" t="s">
        <v>1212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3" t="str">
        <f>IF(Y681&lt;0,"NO PAGAR","COBRAR'")</f>
        <v>NO PAGAR</v>
      </c>
      <c r="Y682" s="193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3" t="str">
        <f>IF(C681&lt;0,"NO PAGAR","COBRAR'")</f>
        <v>NO PAGAR</v>
      </c>
      <c r="C683" s="193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86" t="s">
        <v>9</v>
      </c>
      <c r="C684" s="187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6" t="s">
        <v>9</v>
      </c>
      <c r="Y684" s="187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88" t="s">
        <v>7</v>
      </c>
      <c r="F692" s="189"/>
      <c r="G692" s="190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8" t="s">
        <v>7</v>
      </c>
      <c r="AB692" s="189"/>
      <c r="AC692" s="190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1269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88" t="s">
        <v>7</v>
      </c>
      <c r="O694" s="189"/>
      <c r="P694" s="189"/>
      <c r="Q694" s="190"/>
      <c r="R694" s="18">
        <f>SUM(R678:R693)</f>
        <v>195</v>
      </c>
      <c r="S694" s="3"/>
      <c r="V694" s="17"/>
      <c r="X694" s="12"/>
      <c r="Y694" s="10"/>
      <c r="AJ694" s="188" t="s">
        <v>7</v>
      </c>
      <c r="AK694" s="189"/>
      <c r="AL694" s="189"/>
      <c r="AM694" s="190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4" t="s">
        <v>29</v>
      </c>
      <c r="AD718" s="194"/>
      <c r="AE718" s="194"/>
    </row>
    <row r="719" spans="5:31">
      <c r="H719" s="191" t="s">
        <v>28</v>
      </c>
      <c r="I719" s="191"/>
      <c r="J719" s="191"/>
      <c r="V719" s="17"/>
      <c r="AC719" s="194"/>
      <c r="AD719" s="194"/>
      <c r="AE719" s="194"/>
    </row>
    <row r="720" spans="5:31">
      <c r="H720" s="191"/>
      <c r="I720" s="191"/>
      <c r="J720" s="191"/>
      <c r="V720" s="17"/>
      <c r="AC720" s="194"/>
      <c r="AD720" s="194"/>
      <c r="AE720" s="194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-1307.44</v>
      </c>
      <c r="E724" s="192" t="s">
        <v>204</v>
      </c>
      <c r="F724" s="192"/>
      <c r="G724" s="192"/>
      <c r="H724" s="192"/>
      <c r="V724" s="17"/>
      <c r="X724" s="23" t="s">
        <v>32</v>
      </c>
      <c r="Y724" s="20">
        <f>IF(B724="PAGADO",0,C729)</f>
        <v>-1010.44</v>
      </c>
      <c r="AA724" s="192" t="s">
        <v>20</v>
      </c>
      <c r="AB724" s="192"/>
      <c r="AC724" s="192"/>
      <c r="AD724" s="192"/>
    </row>
    <row r="725" spans="2:41">
      <c r="B725" s="1" t="s">
        <v>0</v>
      </c>
      <c r="C725" s="19">
        <f>H740</f>
        <v>1788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1289</v>
      </c>
      <c r="H726" s="5">
        <v>580</v>
      </c>
      <c r="N726" s="25">
        <v>45163</v>
      </c>
      <c r="O726" s="3" t="s">
        <v>1279</v>
      </c>
      <c r="P726" s="3"/>
      <c r="Q726" s="3"/>
      <c r="R726" s="18">
        <v>150</v>
      </c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1788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1287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2798.44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1292</v>
      </c>
      <c r="P728" s="3"/>
      <c r="Q728" s="3"/>
      <c r="R728" s="18">
        <v>20</v>
      </c>
      <c r="S728" s="3"/>
      <c r="V728" s="17"/>
      <c r="X728" s="1" t="s">
        <v>9</v>
      </c>
      <c r="Y728" s="20">
        <f>Y751</f>
        <v>1010.44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-1010.44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-1010.44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95" t="str">
        <f>IF(C729&lt;0,"NO PAGAR","COBRAR")</f>
        <v>NO PAGAR</v>
      </c>
      <c r="C730" s="195"/>
      <c r="E730" s="4">
        <v>45169</v>
      </c>
      <c r="F730" s="3" t="s">
        <v>1301</v>
      </c>
      <c r="G730" s="3"/>
      <c r="H730" s="5">
        <v>33</v>
      </c>
      <c r="N730" s="25"/>
      <c r="O730" s="3"/>
      <c r="P730" s="3"/>
      <c r="Q730" s="3"/>
      <c r="R730" s="18"/>
      <c r="S730" s="3"/>
      <c r="V730" s="17"/>
      <c r="X730" s="195" t="str">
        <f>IF(Y729&lt;0,"NO PAGAR","COBRAR")</f>
        <v>NO PAGAR</v>
      </c>
      <c r="Y730" s="195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86" t="s">
        <v>9</v>
      </c>
      <c r="C731" s="187"/>
      <c r="E731" s="4">
        <v>45169</v>
      </c>
      <c r="F731" s="3" t="s">
        <v>1303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86" t="s">
        <v>9</v>
      </c>
      <c r="Y731" s="18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>
        <f>IF(Y681&lt;=0,Y681*-1)</f>
        <v>1307.44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1010.44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1491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88" t="s">
        <v>7</v>
      </c>
      <c r="F740" s="189"/>
      <c r="G740" s="190"/>
      <c r="H740" s="5">
        <f>SUM(H726:H739)</f>
        <v>1788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8" t="s">
        <v>7</v>
      </c>
      <c r="AB740" s="189"/>
      <c r="AC740" s="190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88" t="s">
        <v>7</v>
      </c>
      <c r="O742" s="189"/>
      <c r="P742" s="189"/>
      <c r="Q742" s="190"/>
      <c r="R742" s="18">
        <f>SUM(R726:R741)</f>
        <v>1491</v>
      </c>
      <c r="S742" s="3"/>
      <c r="V742" s="17"/>
      <c r="X742" s="12"/>
      <c r="Y742" s="10"/>
      <c r="AJ742" s="188" t="s">
        <v>7</v>
      </c>
      <c r="AK742" s="189"/>
      <c r="AL742" s="189"/>
      <c r="AM742" s="190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2798.44</v>
      </c>
      <c r="V751" s="17"/>
      <c r="X751" s="15" t="s">
        <v>18</v>
      </c>
      <c r="Y751" s="16">
        <f>SUM(Y732:Y750)</f>
        <v>1010.44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>
      <c r="H764" s="191" t="s">
        <v>30</v>
      </c>
      <c r="I764" s="191"/>
      <c r="J764" s="191"/>
      <c r="V764" s="17"/>
      <c r="AA764" s="191" t="s">
        <v>31</v>
      </c>
      <c r="AB764" s="191"/>
      <c r="AC764" s="191"/>
    </row>
    <row r="765" spans="1:43">
      <c r="H765" s="191"/>
      <c r="I765" s="191"/>
      <c r="J765" s="191"/>
      <c r="V765" s="17"/>
      <c r="AA765" s="191"/>
      <c r="AB765" s="191"/>
      <c r="AC765" s="191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-1010.44</v>
      </c>
      <c r="E769" s="192" t="s">
        <v>20</v>
      </c>
      <c r="F769" s="192"/>
      <c r="G769" s="192"/>
      <c r="H769" s="192"/>
      <c r="V769" s="17"/>
      <c r="X769" s="23" t="s">
        <v>32</v>
      </c>
      <c r="Y769" s="20">
        <f>IF(B1569="PAGADO",0,C774)</f>
        <v>-1010.44</v>
      </c>
      <c r="AA769" s="192" t="s">
        <v>20</v>
      </c>
      <c r="AB769" s="192"/>
      <c r="AC769" s="192"/>
      <c r="AD769" s="192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1010.44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1010.44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-1010.44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-1010.44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3" t="str">
        <f>IF(Y774&lt;0,"NO PAGAR","COBRAR'")</f>
        <v>NO PAGAR</v>
      </c>
      <c r="Y775" s="193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93" t="str">
        <f>IF(C774&lt;0,"NO PAGAR","COBRAR'")</f>
        <v>NO PAGAR</v>
      </c>
      <c r="C776" s="193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86" t="s">
        <v>9</v>
      </c>
      <c r="C777" s="187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6" t="s">
        <v>9</v>
      </c>
      <c r="Y777" s="187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ADELANTADO</v>
      </c>
      <c r="C778" s="10">
        <f>IF(Y729&lt;=0,Y729*-1)</f>
        <v>1010.44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1010.44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88" t="s">
        <v>7</v>
      </c>
      <c r="F785" s="189"/>
      <c r="G785" s="190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8" t="s">
        <v>7</v>
      </c>
      <c r="AB785" s="189"/>
      <c r="AC785" s="190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88" t="s">
        <v>7</v>
      </c>
      <c r="O787" s="189"/>
      <c r="P787" s="189"/>
      <c r="Q787" s="190"/>
      <c r="R787" s="18">
        <f>SUM(R771:R786)</f>
        <v>0</v>
      </c>
      <c r="S787" s="3"/>
      <c r="V787" s="17"/>
      <c r="X787" s="12"/>
      <c r="Y787" s="10"/>
      <c r="AJ787" s="188" t="s">
        <v>7</v>
      </c>
      <c r="AK787" s="189"/>
      <c r="AL787" s="189"/>
      <c r="AM787" s="190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1010.44</v>
      </c>
      <c r="D797" t="s">
        <v>22</v>
      </c>
      <c r="E797" t="s">
        <v>21</v>
      </c>
      <c r="V797" s="17"/>
      <c r="X797" s="15" t="s">
        <v>18</v>
      </c>
      <c r="Y797" s="16">
        <f>SUM(Y778:Y796)</f>
        <v>1010.44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94" t="s">
        <v>29</v>
      </c>
      <c r="AD811" s="194"/>
      <c r="AE811" s="194"/>
    </row>
    <row r="812" spans="2:31">
      <c r="H812" s="191" t="s">
        <v>28</v>
      </c>
      <c r="I812" s="191"/>
      <c r="J812" s="191"/>
      <c r="V812" s="17"/>
      <c r="AC812" s="194"/>
      <c r="AD812" s="194"/>
      <c r="AE812" s="194"/>
    </row>
    <row r="813" spans="2:31">
      <c r="H813" s="191"/>
      <c r="I813" s="191"/>
      <c r="J813" s="191"/>
      <c r="V813" s="17"/>
      <c r="AC813" s="194"/>
      <c r="AD813" s="194"/>
      <c r="AE813" s="194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-1010.44</v>
      </c>
      <c r="E817" s="192" t="s">
        <v>20</v>
      </c>
      <c r="F817" s="192"/>
      <c r="G817" s="192"/>
      <c r="H817" s="192"/>
      <c r="V817" s="17"/>
      <c r="X817" s="23" t="s">
        <v>32</v>
      </c>
      <c r="Y817" s="20">
        <f>IF(B817="PAGADO",0,C822)</f>
        <v>-1010.44</v>
      </c>
      <c r="AA817" s="192" t="s">
        <v>20</v>
      </c>
      <c r="AB817" s="192"/>
      <c r="AC817" s="192"/>
      <c r="AD817" s="192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1010.44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1010.44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-1010.44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-1010.44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95" t="str">
        <f>IF(C822&lt;0,"NO PAGAR","COBRAR")</f>
        <v>NO PAGAR</v>
      </c>
      <c r="C823" s="195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95" t="str">
        <f>IF(Y822&lt;0,"NO PAGAR","COBRAR")</f>
        <v>NO PAGAR</v>
      </c>
      <c r="Y823" s="195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86" t="s">
        <v>9</v>
      </c>
      <c r="C824" s="18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6" t="s">
        <v>9</v>
      </c>
      <c r="Y824" s="187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>
        <f>IF(Y769&lt;=0,Y769*-1)</f>
        <v>1010.44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1010.44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88" t="s">
        <v>7</v>
      </c>
      <c r="F833" s="189"/>
      <c r="G833" s="190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8" t="s">
        <v>7</v>
      </c>
      <c r="AB833" s="189"/>
      <c r="AC833" s="190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88" t="s">
        <v>7</v>
      </c>
      <c r="O835" s="189"/>
      <c r="P835" s="189"/>
      <c r="Q835" s="190"/>
      <c r="R835" s="18">
        <f>SUM(R819:R834)</f>
        <v>0</v>
      </c>
      <c r="S835" s="3"/>
      <c r="V835" s="17"/>
      <c r="X835" s="12"/>
      <c r="Y835" s="10"/>
      <c r="AJ835" s="188" t="s">
        <v>7</v>
      </c>
      <c r="AK835" s="189"/>
      <c r="AL835" s="189"/>
      <c r="AM835" s="190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1010.44</v>
      </c>
      <c r="V844" s="17"/>
      <c r="X844" s="15" t="s">
        <v>18</v>
      </c>
      <c r="Y844" s="16">
        <f>SUM(Y825:Y843)</f>
        <v>1010.44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>
      <c r="H857" s="191" t="s">
        <v>30</v>
      </c>
      <c r="I857" s="191"/>
      <c r="J857" s="191"/>
      <c r="V857" s="17"/>
      <c r="AA857" s="191" t="s">
        <v>31</v>
      </c>
      <c r="AB857" s="191"/>
      <c r="AC857" s="191"/>
    </row>
    <row r="858" spans="1:43">
      <c r="H858" s="191"/>
      <c r="I858" s="191"/>
      <c r="J858" s="191"/>
      <c r="V858" s="17"/>
      <c r="AA858" s="191"/>
      <c r="AB858" s="191"/>
      <c r="AC858" s="191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-1010.44</v>
      </c>
      <c r="E862" s="192" t="s">
        <v>20</v>
      </c>
      <c r="F862" s="192"/>
      <c r="G862" s="192"/>
      <c r="H862" s="192"/>
      <c r="V862" s="17"/>
      <c r="X862" s="23" t="s">
        <v>32</v>
      </c>
      <c r="Y862" s="20">
        <f>IF(B1662="PAGADO",0,C867)</f>
        <v>-1010.44</v>
      </c>
      <c r="AA862" s="192" t="s">
        <v>20</v>
      </c>
      <c r="AB862" s="192"/>
      <c r="AC862" s="192"/>
      <c r="AD862" s="192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1010.44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1010.44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-1010.44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-1010.44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3" t="str">
        <f>IF(Y867&lt;0,"NO PAGAR","COBRAR'")</f>
        <v>NO PAGAR</v>
      </c>
      <c r="Y868" s="193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93" t="str">
        <f>IF(C867&lt;0,"NO PAGAR","COBRAR'")</f>
        <v>NO PAGAR</v>
      </c>
      <c r="C869" s="193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86" t="s">
        <v>9</v>
      </c>
      <c r="C870" s="187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6" t="s">
        <v>9</v>
      </c>
      <c r="Y870" s="187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ADELANTADO</v>
      </c>
      <c r="C871" s="10">
        <f>IF(Y822&lt;=0,Y822*-1)</f>
        <v>1010.44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1010.44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88" t="s">
        <v>7</v>
      </c>
      <c r="F878" s="189"/>
      <c r="G878" s="190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8" t="s">
        <v>7</v>
      </c>
      <c r="AB878" s="189"/>
      <c r="AC878" s="190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88" t="s">
        <v>7</v>
      </c>
      <c r="O880" s="189"/>
      <c r="P880" s="189"/>
      <c r="Q880" s="190"/>
      <c r="R880" s="18">
        <f>SUM(R864:R879)</f>
        <v>0</v>
      </c>
      <c r="S880" s="3"/>
      <c r="V880" s="17"/>
      <c r="X880" s="12"/>
      <c r="Y880" s="10"/>
      <c r="AJ880" s="188" t="s">
        <v>7</v>
      </c>
      <c r="AK880" s="189"/>
      <c r="AL880" s="189"/>
      <c r="AM880" s="190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1010.44</v>
      </c>
      <c r="D890" t="s">
        <v>22</v>
      </c>
      <c r="E890" t="s">
        <v>21</v>
      </c>
      <c r="V890" s="17"/>
      <c r="X890" s="15" t="s">
        <v>18</v>
      </c>
      <c r="Y890" s="16">
        <f>SUM(Y871:Y889)</f>
        <v>1010.44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94" t="s">
        <v>29</v>
      </c>
      <c r="AD905" s="194"/>
      <c r="AE905" s="194"/>
    </row>
    <row r="906" spans="2:41">
      <c r="H906" s="191" t="s">
        <v>28</v>
      </c>
      <c r="I906" s="191"/>
      <c r="J906" s="191"/>
      <c r="V906" s="17"/>
      <c r="AC906" s="194"/>
      <c r="AD906" s="194"/>
      <c r="AE906" s="194"/>
    </row>
    <row r="907" spans="2:41">
      <c r="H907" s="191"/>
      <c r="I907" s="191"/>
      <c r="J907" s="191"/>
      <c r="V907" s="17"/>
      <c r="AC907" s="194"/>
      <c r="AD907" s="194"/>
      <c r="AE907" s="194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-1010.44</v>
      </c>
      <c r="E911" s="192" t="s">
        <v>20</v>
      </c>
      <c r="F911" s="192"/>
      <c r="G911" s="192"/>
      <c r="H911" s="192"/>
      <c r="V911" s="17"/>
      <c r="X911" s="23" t="s">
        <v>32</v>
      </c>
      <c r="Y911" s="20">
        <f>IF(B911="PAGADO",0,C916)</f>
        <v>-1010.44</v>
      </c>
      <c r="AA911" s="192" t="s">
        <v>20</v>
      </c>
      <c r="AB911" s="192"/>
      <c r="AC911" s="192"/>
      <c r="AD911" s="192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1010.44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1010.44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-1010.44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-1010.44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95" t="str">
        <f>IF(C916&lt;0,"NO PAGAR","COBRAR")</f>
        <v>NO PAGAR</v>
      </c>
      <c r="C917" s="195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95" t="str">
        <f>IF(Y916&lt;0,"NO PAGAR","COBRAR")</f>
        <v>NO PAGAR</v>
      </c>
      <c r="Y917" s="195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86" t="s">
        <v>9</v>
      </c>
      <c r="C918" s="18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6" t="s">
        <v>9</v>
      </c>
      <c r="Y918" s="187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>
        <f>IF(Y867&lt;=0,Y867*-1)</f>
        <v>1010.44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1010.44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88" t="s">
        <v>7</v>
      </c>
      <c r="F927" s="189"/>
      <c r="G927" s="190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8" t="s">
        <v>7</v>
      </c>
      <c r="AB927" s="189"/>
      <c r="AC927" s="190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88" t="s">
        <v>7</v>
      </c>
      <c r="O929" s="189"/>
      <c r="P929" s="189"/>
      <c r="Q929" s="190"/>
      <c r="R929" s="18">
        <f>SUM(R913:R928)</f>
        <v>0</v>
      </c>
      <c r="S929" s="3"/>
      <c r="V929" s="17"/>
      <c r="X929" s="12"/>
      <c r="Y929" s="10"/>
      <c r="AJ929" s="188" t="s">
        <v>7</v>
      </c>
      <c r="AK929" s="189"/>
      <c r="AL929" s="189"/>
      <c r="AM929" s="190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1010.44</v>
      </c>
      <c r="V938" s="17"/>
      <c r="X938" s="15" t="s">
        <v>18</v>
      </c>
      <c r="Y938" s="16">
        <f>SUM(Y919:Y937)</f>
        <v>1010.44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>
      <c r="H951" s="191" t="s">
        <v>30</v>
      </c>
      <c r="I951" s="191"/>
      <c r="J951" s="191"/>
      <c r="V951" s="17"/>
      <c r="AA951" s="191" t="s">
        <v>31</v>
      </c>
      <c r="AB951" s="191"/>
      <c r="AC951" s="191"/>
    </row>
    <row r="952" spans="1:43">
      <c r="H952" s="191"/>
      <c r="I952" s="191"/>
      <c r="J952" s="191"/>
      <c r="V952" s="17"/>
      <c r="AA952" s="191"/>
      <c r="AB952" s="191"/>
      <c r="AC952" s="191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-1010.44</v>
      </c>
      <c r="E956" s="192" t="s">
        <v>20</v>
      </c>
      <c r="F956" s="192"/>
      <c r="G956" s="192"/>
      <c r="H956" s="192"/>
      <c r="V956" s="17"/>
      <c r="X956" s="23" t="s">
        <v>32</v>
      </c>
      <c r="Y956" s="20">
        <f>IF(B1756="PAGADO",0,C961)</f>
        <v>-1010.44</v>
      </c>
      <c r="AA956" s="192" t="s">
        <v>20</v>
      </c>
      <c r="AB956" s="192"/>
      <c r="AC956" s="192"/>
      <c r="AD956" s="192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1010.44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1010.44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-1010.44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-1010.44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3" t="str">
        <f>IF(Y961&lt;0,"NO PAGAR","COBRAR'")</f>
        <v>NO PAGAR</v>
      </c>
      <c r="Y962" s="193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93" t="str">
        <f>IF(C961&lt;0,"NO PAGAR","COBRAR'")</f>
        <v>NO PAGAR</v>
      </c>
      <c r="C963" s="193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86" t="s">
        <v>9</v>
      </c>
      <c r="C964" s="187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6" t="s">
        <v>9</v>
      </c>
      <c r="Y964" s="187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ADELANTADO</v>
      </c>
      <c r="C965" s="10">
        <f>IF(Y916&lt;=0,Y916*-1)</f>
        <v>1010.44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1010.44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88" t="s">
        <v>7</v>
      </c>
      <c r="F972" s="189"/>
      <c r="G972" s="190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8" t="s">
        <v>7</v>
      </c>
      <c r="AB972" s="189"/>
      <c r="AC972" s="190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88" t="s">
        <v>7</v>
      </c>
      <c r="O974" s="189"/>
      <c r="P974" s="189"/>
      <c r="Q974" s="190"/>
      <c r="R974" s="18">
        <f>SUM(R958:R973)</f>
        <v>0</v>
      </c>
      <c r="S974" s="3"/>
      <c r="V974" s="17"/>
      <c r="X974" s="12"/>
      <c r="Y974" s="10"/>
      <c r="AJ974" s="188" t="s">
        <v>7</v>
      </c>
      <c r="AK974" s="189"/>
      <c r="AL974" s="189"/>
      <c r="AM974" s="190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1010.44</v>
      </c>
      <c r="D984" t="s">
        <v>22</v>
      </c>
      <c r="E984" t="s">
        <v>21</v>
      </c>
      <c r="V984" s="17"/>
      <c r="X984" s="15" t="s">
        <v>18</v>
      </c>
      <c r="Y984" s="16">
        <f>SUM(Y965:Y983)</f>
        <v>1010.44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94" t="s">
        <v>29</v>
      </c>
      <c r="AD998" s="194"/>
      <c r="AE998" s="194"/>
    </row>
    <row r="999" spans="2:41">
      <c r="H999" s="191" t="s">
        <v>28</v>
      </c>
      <c r="I999" s="191"/>
      <c r="J999" s="191"/>
      <c r="V999" s="17"/>
      <c r="AC999" s="194"/>
      <c r="AD999" s="194"/>
      <c r="AE999" s="194"/>
    </row>
    <row r="1000" spans="2:41">
      <c r="H1000" s="191"/>
      <c r="I1000" s="191"/>
      <c r="J1000" s="191"/>
      <c r="V1000" s="17"/>
      <c r="AC1000" s="194"/>
      <c r="AD1000" s="194"/>
      <c r="AE1000" s="194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-1010.44</v>
      </c>
      <c r="E1004" s="192" t="s">
        <v>20</v>
      </c>
      <c r="F1004" s="192"/>
      <c r="G1004" s="192"/>
      <c r="H1004" s="192"/>
      <c r="V1004" s="17"/>
      <c r="X1004" s="23" t="s">
        <v>32</v>
      </c>
      <c r="Y1004" s="20">
        <f>IF(B1004="PAGADO",0,C1009)</f>
        <v>-1010.44</v>
      </c>
      <c r="AA1004" s="192" t="s">
        <v>20</v>
      </c>
      <c r="AB1004" s="192"/>
      <c r="AC1004" s="192"/>
      <c r="AD1004" s="192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1010.44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1010.44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-1010.44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-1010.44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95" t="str">
        <f>IF(C1009&lt;0,"NO PAGAR","COBRAR")</f>
        <v>NO PAGAR</v>
      </c>
      <c r="C1010" s="195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95" t="str">
        <f>IF(Y1009&lt;0,"NO PAGAR","COBRAR")</f>
        <v>NO PAGAR</v>
      </c>
      <c r="Y1010" s="195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86" t="s">
        <v>9</v>
      </c>
      <c r="C1011" s="18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6" t="s">
        <v>9</v>
      </c>
      <c r="Y1011" s="187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>
        <f>IF(Y956&lt;=0,Y956*-1)</f>
        <v>1010.44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1010.44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88" t="s">
        <v>7</v>
      </c>
      <c r="F1020" s="189"/>
      <c r="G1020" s="190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8" t="s">
        <v>7</v>
      </c>
      <c r="AB1020" s="189"/>
      <c r="AC1020" s="190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88" t="s">
        <v>7</v>
      </c>
      <c r="O1022" s="189"/>
      <c r="P1022" s="189"/>
      <c r="Q1022" s="190"/>
      <c r="R1022" s="18">
        <f>SUM(R1006:R1021)</f>
        <v>0</v>
      </c>
      <c r="S1022" s="3"/>
      <c r="V1022" s="17"/>
      <c r="X1022" s="12"/>
      <c r="Y1022" s="10"/>
      <c r="AJ1022" s="188" t="s">
        <v>7</v>
      </c>
      <c r="AK1022" s="189"/>
      <c r="AL1022" s="189"/>
      <c r="AM1022" s="190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1010.44</v>
      </c>
      <c r="V1031" s="17"/>
      <c r="X1031" s="15" t="s">
        <v>18</v>
      </c>
      <c r="Y1031" s="16">
        <f>SUM(Y1012:Y1030)</f>
        <v>1010.44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>
      <c r="H1044" s="191" t="s">
        <v>30</v>
      </c>
      <c r="I1044" s="191"/>
      <c r="J1044" s="191"/>
      <c r="V1044" s="17"/>
      <c r="AA1044" s="191" t="s">
        <v>31</v>
      </c>
      <c r="AB1044" s="191"/>
      <c r="AC1044" s="191"/>
    </row>
    <row r="1045" spans="1:43">
      <c r="H1045" s="191"/>
      <c r="I1045" s="191"/>
      <c r="J1045" s="191"/>
      <c r="V1045" s="17"/>
      <c r="AA1045" s="191"/>
      <c r="AB1045" s="191"/>
      <c r="AC1045" s="191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-1010.44</v>
      </c>
      <c r="E1049" s="192" t="s">
        <v>20</v>
      </c>
      <c r="F1049" s="192"/>
      <c r="G1049" s="192"/>
      <c r="H1049" s="192"/>
      <c r="V1049" s="17"/>
      <c r="X1049" s="23" t="s">
        <v>32</v>
      </c>
      <c r="Y1049" s="20">
        <f>IF(B1849="PAGADO",0,C1054)</f>
        <v>-1010.44</v>
      </c>
      <c r="AA1049" s="192" t="s">
        <v>20</v>
      </c>
      <c r="AB1049" s="192"/>
      <c r="AC1049" s="192"/>
      <c r="AD1049" s="192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1010.44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1010.44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-1010.44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-1010.44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3" t="str">
        <f>IF(Y1054&lt;0,"NO PAGAR","COBRAR'")</f>
        <v>NO PAGAR</v>
      </c>
      <c r="Y1055" s="193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93" t="str">
        <f>IF(C1054&lt;0,"NO PAGAR","COBRAR'")</f>
        <v>NO PAGAR</v>
      </c>
      <c r="C1056" s="193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86" t="s">
        <v>9</v>
      </c>
      <c r="C1057" s="187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6" t="s">
        <v>9</v>
      </c>
      <c r="Y1057" s="187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ADELANTADO</v>
      </c>
      <c r="C1058" s="10">
        <f>IF(Y1009&lt;=0,Y1009*-1)</f>
        <v>1010.44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1010.44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88" t="s">
        <v>7</v>
      </c>
      <c r="F1065" s="189"/>
      <c r="G1065" s="190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8" t="s">
        <v>7</v>
      </c>
      <c r="AB1065" s="189"/>
      <c r="AC1065" s="190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88" t="s">
        <v>7</v>
      </c>
      <c r="O1067" s="189"/>
      <c r="P1067" s="189"/>
      <c r="Q1067" s="190"/>
      <c r="R1067" s="18">
        <f>SUM(R1051:R1066)</f>
        <v>0</v>
      </c>
      <c r="S1067" s="3"/>
      <c r="V1067" s="17"/>
      <c r="X1067" s="12"/>
      <c r="Y1067" s="10"/>
      <c r="AJ1067" s="188" t="s">
        <v>7</v>
      </c>
      <c r="AK1067" s="189"/>
      <c r="AL1067" s="189"/>
      <c r="AM1067" s="190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1010.44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1010.44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4"/>
  <sheetViews>
    <sheetView topLeftCell="A698" zoomScale="89" zoomScaleNormal="89" workbookViewId="0">
      <selection activeCell="F708" sqref="F70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2" t="s">
        <v>20</v>
      </c>
      <c r="F8" s="192"/>
      <c r="G8" s="192"/>
      <c r="H8" s="192"/>
      <c r="V8" s="17"/>
      <c r="X8" s="23" t="s">
        <v>82</v>
      </c>
      <c r="Y8" s="20">
        <f>IF(B8="PAGADO",0,C13)</f>
        <v>0</v>
      </c>
      <c r="AA8" s="192" t="s">
        <v>20</v>
      </c>
      <c r="AB8" s="192"/>
      <c r="AC8" s="192"/>
      <c r="AD8" s="19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2" t="s">
        <v>20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20</v>
      </c>
      <c r="AB53" s="192"/>
      <c r="AC53" s="192"/>
      <c r="AD53" s="192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88" t="s">
        <v>7</v>
      </c>
      <c r="F69" s="189"/>
      <c r="G69" s="19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4" t="s">
        <v>29</v>
      </c>
      <c r="AD100" s="194"/>
      <c r="AE100" s="194"/>
    </row>
    <row r="101" spans="2:41">
      <c r="H101" s="191" t="s">
        <v>28</v>
      </c>
      <c r="I101" s="191"/>
      <c r="J101" s="191"/>
      <c r="V101" s="17"/>
      <c r="AC101" s="194"/>
      <c r="AD101" s="194"/>
      <c r="AE101" s="194"/>
    </row>
    <row r="102" spans="2:41">
      <c r="H102" s="191"/>
      <c r="I102" s="191"/>
      <c r="J102" s="191"/>
      <c r="V102" s="17"/>
      <c r="AC102" s="194"/>
      <c r="AD102" s="194"/>
      <c r="AE102" s="19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2" t="s">
        <v>20</v>
      </c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5" t="str">
        <f>IF(C111&lt;0,"NO PAGAR","COBRAR")</f>
        <v>COBRAR</v>
      </c>
      <c r="C112" s="19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5" t="str">
        <f>IF(Y111&lt;0,"NO PAGAR","COBRAR")</f>
        <v>COBRAR</v>
      </c>
      <c r="Y112" s="19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2" t="s">
        <v>20</v>
      </c>
      <c r="F151" s="192"/>
      <c r="G151" s="192"/>
      <c r="H151" s="192"/>
      <c r="V151" s="17"/>
      <c r="X151" s="23" t="s">
        <v>82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3" t="str">
        <f>IF(Y156&lt;0,"NO PAGAR","COBRAR'")</f>
        <v>COBRAR'</v>
      </c>
      <c r="Y157" s="19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3" t="str">
        <f>IF(C156&lt;0,"NO PAGAR","COBRAR'")</f>
        <v>COBRAR'</v>
      </c>
      <c r="C158" s="19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4" t="s">
        <v>29</v>
      </c>
      <c r="AD185" s="194"/>
      <c r="AE185" s="194"/>
    </row>
    <row r="186" spans="2:41">
      <c r="H186" s="191" t="s">
        <v>28</v>
      </c>
      <c r="I186" s="191"/>
      <c r="J186" s="191"/>
      <c r="V186" s="17"/>
      <c r="AC186" s="194"/>
      <c r="AD186" s="194"/>
      <c r="AE186" s="194"/>
    </row>
    <row r="187" spans="2:41">
      <c r="H187" s="191"/>
      <c r="I187" s="191"/>
      <c r="J187" s="191"/>
      <c r="V187" s="17"/>
      <c r="AC187" s="194"/>
      <c r="AD187" s="194"/>
      <c r="AE187" s="19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2" t="s">
        <v>20</v>
      </c>
      <c r="F191" s="192"/>
      <c r="G191" s="192"/>
      <c r="H191" s="192"/>
      <c r="V191" s="17"/>
      <c r="X191" s="23" t="s">
        <v>32</v>
      </c>
      <c r="Y191" s="20">
        <f>IF(B191="PAGADO",0,C196)</f>
        <v>0</v>
      </c>
      <c r="AA191" s="192" t="s">
        <v>20</v>
      </c>
      <c r="AB191" s="192"/>
      <c r="AC191" s="192"/>
      <c r="AD191" s="192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5" t="str">
        <f>IF(C196&lt;0,"NO PAGAR","COBRAR")</f>
        <v>COBRAR</v>
      </c>
      <c r="C197" s="195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5" t="str">
        <f>IF(Y196&lt;0,"NO PAGAR","COBRAR")</f>
        <v>COBRAR</v>
      </c>
      <c r="Y197" s="19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6" t="s">
        <v>9</v>
      </c>
      <c r="C198" s="18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6" t="s">
        <v>9</v>
      </c>
      <c r="Y198" s="18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8" t="s">
        <v>7</v>
      </c>
      <c r="F207" s="189"/>
      <c r="G207" s="190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8" t="s">
        <v>7</v>
      </c>
      <c r="AB207" s="189"/>
      <c r="AC207" s="19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8" t="s">
        <v>7</v>
      </c>
      <c r="O209" s="189"/>
      <c r="P209" s="189"/>
      <c r="Q209" s="190"/>
      <c r="R209" s="18">
        <f>SUM(R193:R208)</f>
        <v>0</v>
      </c>
      <c r="S209" s="3"/>
      <c r="V209" s="17"/>
      <c r="X209" s="12"/>
      <c r="Y209" s="10"/>
      <c r="AJ209" s="188" t="s">
        <v>7</v>
      </c>
      <c r="AK209" s="189"/>
      <c r="AL209" s="189"/>
      <c r="AM209" s="190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1" t="s">
        <v>30</v>
      </c>
      <c r="I231" s="191"/>
      <c r="J231" s="191"/>
      <c r="V231" s="17"/>
      <c r="AA231" s="191" t="s">
        <v>31</v>
      </c>
      <c r="AB231" s="191"/>
      <c r="AC231" s="191"/>
    </row>
    <row r="232" spans="1:43">
      <c r="H232" s="191"/>
      <c r="I232" s="191"/>
      <c r="J232" s="191"/>
      <c r="V232" s="17"/>
      <c r="AA232" s="191"/>
      <c r="AB232" s="191"/>
      <c r="AC232" s="191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2" t="s">
        <v>20</v>
      </c>
      <c r="F236" s="192"/>
      <c r="G236" s="192"/>
      <c r="H236" s="192"/>
      <c r="V236" s="17"/>
      <c r="X236" s="23" t="s">
        <v>32</v>
      </c>
      <c r="Y236" s="20">
        <f>IF(B236="PAGADO",0,C241)</f>
        <v>0</v>
      </c>
      <c r="AA236" s="192" t="s">
        <v>20</v>
      </c>
      <c r="AB236" s="192"/>
      <c r="AC236" s="192"/>
      <c r="AD236" s="192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3" t="str">
        <f>IF(Y241&lt;0,"NO PAGAR","COBRAR'")</f>
        <v>COBRAR'</v>
      </c>
      <c r="Y242" s="193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3" t="str">
        <f>IF(C241&lt;0,"NO PAGAR","COBRAR'")</f>
        <v>COBRAR'</v>
      </c>
      <c r="C243" s="193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86" t="s">
        <v>9</v>
      </c>
      <c r="C244" s="18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6" t="s">
        <v>9</v>
      </c>
      <c r="Y244" s="187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8" t="s">
        <v>7</v>
      </c>
      <c r="F252" s="189"/>
      <c r="G252" s="19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8" t="s">
        <v>7</v>
      </c>
      <c r="AB252" s="189"/>
      <c r="AC252" s="190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8" t="s">
        <v>7</v>
      </c>
      <c r="O254" s="189"/>
      <c r="P254" s="189"/>
      <c r="Q254" s="190"/>
      <c r="R254" s="18">
        <f>SUM(R238:R253)</f>
        <v>0</v>
      </c>
      <c r="S254" s="3"/>
      <c r="V254" s="17"/>
      <c r="X254" s="12"/>
      <c r="Y254" s="10"/>
      <c r="AJ254" s="188" t="s">
        <v>7</v>
      </c>
      <c r="AK254" s="189"/>
      <c r="AL254" s="189"/>
      <c r="AM254" s="190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4" t="s">
        <v>29</v>
      </c>
      <c r="AD277" s="194"/>
      <c r="AE277" s="194"/>
    </row>
    <row r="278" spans="2:41">
      <c r="H278" s="191" t="s">
        <v>28</v>
      </c>
      <c r="I278" s="191"/>
      <c r="J278" s="191"/>
      <c r="V278" s="17"/>
      <c r="AC278" s="194"/>
      <c r="AD278" s="194"/>
      <c r="AE278" s="194"/>
    </row>
    <row r="279" spans="2:41">
      <c r="H279" s="191"/>
      <c r="I279" s="191"/>
      <c r="J279" s="191"/>
      <c r="V279" s="17"/>
      <c r="AC279" s="194"/>
      <c r="AD279" s="194"/>
      <c r="AE279" s="19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2" t="s">
        <v>20</v>
      </c>
      <c r="F283" s="192"/>
      <c r="G283" s="192"/>
      <c r="H283" s="192"/>
      <c r="V283" s="17"/>
      <c r="X283" s="23" t="s">
        <v>32</v>
      </c>
      <c r="Y283" s="20">
        <f>IF(B283="PAGADO",0,C288)</f>
        <v>0</v>
      </c>
      <c r="AA283" s="192" t="s">
        <v>20</v>
      </c>
      <c r="AB283" s="192"/>
      <c r="AC283" s="192"/>
      <c r="AD283" s="192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5" t="str">
        <f>IF(C288&lt;0,"NO PAGAR","COBRAR")</f>
        <v>COBRAR</v>
      </c>
      <c r="C289" s="19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5" t="str">
        <f>IF(Y288&lt;0,"NO PAGAR","COBRAR")</f>
        <v>COBRAR</v>
      </c>
      <c r="Y289" s="19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6" t="s">
        <v>9</v>
      </c>
      <c r="C290" s="18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6" t="s">
        <v>9</v>
      </c>
      <c r="Y290" s="18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8" t="s">
        <v>7</v>
      </c>
      <c r="F299" s="189"/>
      <c r="G299" s="19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8" t="s">
        <v>7</v>
      </c>
      <c r="AB299" s="189"/>
      <c r="AC299" s="19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8" t="s">
        <v>7</v>
      </c>
      <c r="O301" s="189"/>
      <c r="P301" s="189"/>
      <c r="Q301" s="190"/>
      <c r="R301" s="18">
        <f>SUM(R285:R300)</f>
        <v>0</v>
      </c>
      <c r="S301" s="3"/>
      <c r="V301" s="17"/>
      <c r="X301" s="12"/>
      <c r="Y301" s="10"/>
      <c r="AJ301" s="188" t="s">
        <v>7</v>
      </c>
      <c r="AK301" s="189"/>
      <c r="AL301" s="189"/>
      <c r="AM301" s="190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1" t="s">
        <v>30</v>
      </c>
      <c r="I323" s="191"/>
      <c r="J323" s="191"/>
      <c r="V323" s="17"/>
      <c r="AA323" s="191" t="s">
        <v>31</v>
      </c>
      <c r="AB323" s="191"/>
      <c r="AC323" s="191"/>
    </row>
    <row r="324" spans="1:43">
      <c r="H324" s="191"/>
      <c r="I324" s="191"/>
      <c r="J324" s="191"/>
      <c r="V324" s="17"/>
      <c r="AA324" s="191"/>
      <c r="AB324" s="191"/>
      <c r="AC324" s="191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2" t="s">
        <v>20</v>
      </c>
      <c r="F328" s="192"/>
      <c r="G328" s="192"/>
      <c r="H328" s="192"/>
      <c r="V328" s="17"/>
      <c r="X328" s="23" t="s">
        <v>156</v>
      </c>
      <c r="Y328" s="20">
        <f>IF(B1074="PAGADO",0,C333)</f>
        <v>0</v>
      </c>
      <c r="AA328" s="192" t="s">
        <v>20</v>
      </c>
      <c r="AB328" s="192"/>
      <c r="AC328" s="192"/>
      <c r="AD328" s="192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3" t="str">
        <f>IF(Y333&lt;0,"NO PAGAR","COBRAR'")</f>
        <v>COBRAR'</v>
      </c>
      <c r="Y334" s="193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3" t="str">
        <f>IF(C333&lt;0,"NO PAGAR","COBRAR'")</f>
        <v>COBRAR'</v>
      </c>
      <c r="C335" s="193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6" t="s">
        <v>9</v>
      </c>
      <c r="C336" s="18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6" t="s">
        <v>9</v>
      </c>
      <c r="Y336" s="18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88" t="s">
        <v>7</v>
      </c>
      <c r="F344" s="189"/>
      <c r="G344" s="19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8" t="s">
        <v>7</v>
      </c>
      <c r="AB344" s="189"/>
      <c r="AC344" s="190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8" t="s">
        <v>7</v>
      </c>
      <c r="O346" s="189"/>
      <c r="P346" s="189"/>
      <c r="Q346" s="190"/>
      <c r="R346" s="18">
        <f>SUM(R330:R345)</f>
        <v>0</v>
      </c>
      <c r="S346" s="3"/>
      <c r="V346" s="17"/>
      <c r="X346" s="12"/>
      <c r="Y346" s="10"/>
      <c r="AJ346" s="188" t="s">
        <v>7</v>
      </c>
      <c r="AK346" s="189"/>
      <c r="AL346" s="189"/>
      <c r="AM346" s="190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1" t="s">
        <v>28</v>
      </c>
      <c r="I371" s="191"/>
      <c r="J371" s="191"/>
      <c r="V371" s="17"/>
    </row>
    <row r="372" spans="2:41">
      <c r="H372" s="191"/>
      <c r="I372" s="191"/>
      <c r="J372" s="191"/>
      <c r="V372" s="17"/>
    </row>
    <row r="373" spans="2:41">
      <c r="V373" s="17"/>
      <c r="X373" s="205" t="s">
        <v>64</v>
      </c>
      <c r="AB373" s="202" t="s">
        <v>29</v>
      </c>
      <c r="AC373" s="202"/>
      <c r="AD373" s="202"/>
    </row>
    <row r="374" spans="2:41">
      <c r="V374" s="17"/>
      <c r="X374" s="205"/>
      <c r="AB374" s="202"/>
      <c r="AC374" s="202"/>
      <c r="AD374" s="202"/>
    </row>
    <row r="375" spans="2:41" ht="23.25">
      <c r="B375" s="22" t="s">
        <v>64</v>
      </c>
      <c r="V375" s="17"/>
      <c r="X375" s="205"/>
      <c r="AB375" s="202"/>
      <c r="AC375" s="202"/>
      <c r="AD375" s="202"/>
    </row>
    <row r="376" spans="2:41" ht="23.25">
      <c r="B376" s="23" t="s">
        <v>130</v>
      </c>
      <c r="C376" s="20">
        <f>IF(X328="PAGADO",0,Y333)</f>
        <v>0</v>
      </c>
      <c r="E376" s="192" t="s">
        <v>930</v>
      </c>
      <c r="F376" s="192"/>
      <c r="G376" s="192"/>
      <c r="H376" s="192"/>
      <c r="V376" s="17"/>
      <c r="X376" s="23" t="s">
        <v>32</v>
      </c>
      <c r="Y376" s="20">
        <f>IF(B376="PAGADO",0,C381)</f>
        <v>0</v>
      </c>
      <c r="AA376" s="192" t="s">
        <v>555</v>
      </c>
      <c r="AB376" s="192"/>
      <c r="AC376" s="192"/>
      <c r="AD376" s="192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5" t="str">
        <f>IF(C381&lt;0,"NO PAGAR","COBRAR")</f>
        <v>COBRAR</v>
      </c>
      <c r="C382" s="195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5" t="str">
        <f>IF(Y381&lt;0,"NO PAGAR","COBRAR")</f>
        <v>COBRAR</v>
      </c>
      <c r="Y382" s="195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86" t="s">
        <v>9</v>
      </c>
      <c r="C383" s="187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6" t="s">
        <v>9</v>
      </c>
      <c r="Y383" s="187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8" t="s">
        <v>7</v>
      </c>
      <c r="AB392" s="189"/>
      <c r="AC392" s="190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88" t="s">
        <v>7</v>
      </c>
      <c r="O394" s="189"/>
      <c r="P394" s="189"/>
      <c r="Q394" s="190"/>
      <c r="R394" s="18">
        <f>SUM(R378:R393)</f>
        <v>0</v>
      </c>
      <c r="S394" s="3"/>
      <c r="V394" s="17"/>
      <c r="X394" s="12"/>
      <c r="Y394" s="10"/>
      <c r="AJ394" s="188" t="s">
        <v>7</v>
      </c>
      <c r="AK394" s="189"/>
      <c r="AL394" s="189"/>
      <c r="AM394" s="190"/>
      <c r="AN394" s="18">
        <f>SUM(AN378:AN393)</f>
        <v>0</v>
      </c>
      <c r="AO394" s="3"/>
    </row>
    <row r="395" spans="2:46">
      <c r="B395" s="12"/>
      <c r="C395" s="10"/>
      <c r="E395" s="188" t="s">
        <v>7</v>
      </c>
      <c r="F395" s="189"/>
      <c r="G395" s="190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1" t="s">
        <v>31</v>
      </c>
      <c r="AB410" s="191"/>
      <c r="AC410" s="191"/>
    </row>
    <row r="411" spans="1:43" ht="15" customHeight="1">
      <c r="H411" s="76"/>
      <c r="I411" s="76"/>
      <c r="J411" s="76"/>
      <c r="V411" s="17"/>
      <c r="AA411" s="191"/>
      <c r="AB411" s="191"/>
      <c r="AC411" s="191"/>
    </row>
    <row r="412" spans="1:43">
      <c r="B412" s="204" t="s">
        <v>64</v>
      </c>
      <c r="F412" s="203" t="s">
        <v>30</v>
      </c>
      <c r="G412" s="203"/>
      <c r="H412" s="203"/>
      <c r="V412" s="17"/>
    </row>
    <row r="413" spans="1:43">
      <c r="B413" s="204"/>
      <c r="F413" s="203"/>
      <c r="G413" s="203"/>
      <c r="H413" s="203"/>
      <c r="V413" s="17"/>
    </row>
    <row r="414" spans="1:43" ht="26.25" customHeight="1">
      <c r="B414" s="204"/>
      <c r="F414" s="203"/>
      <c r="G414" s="203"/>
      <c r="H414" s="203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2" t="s">
        <v>555</v>
      </c>
      <c r="F415" s="192"/>
      <c r="G415" s="192"/>
      <c r="H415" s="192"/>
      <c r="V415" s="17"/>
      <c r="X415" s="23" t="s">
        <v>32</v>
      </c>
      <c r="Y415" s="20">
        <f>IF(B415="PAGADO",0,C420)</f>
        <v>0</v>
      </c>
      <c r="AA415" s="192" t="s">
        <v>555</v>
      </c>
      <c r="AB415" s="192"/>
      <c r="AC415" s="192"/>
      <c r="AD415" s="192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3" t="str">
        <f>IF(Y420&lt;0,"NO PAGAR","COBRAR'")</f>
        <v>NO PAGAR</v>
      </c>
      <c r="Y421" s="193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3" t="str">
        <f>IF(C420&lt;0,"NO PAGAR","COBRAR'")</f>
        <v>COBRAR'</v>
      </c>
      <c r="C422" s="193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6" t="s">
        <v>9</v>
      </c>
      <c r="C423" s="18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6" t="s">
        <v>9</v>
      </c>
      <c r="Y423" s="18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8" t="s">
        <v>7</v>
      </c>
      <c r="AK425" s="189"/>
      <c r="AL425" s="189"/>
      <c r="AM425" s="190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88" t="s">
        <v>7</v>
      </c>
      <c r="F431" s="189"/>
      <c r="G431" s="190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8" t="s">
        <v>7</v>
      </c>
      <c r="AB431" s="189"/>
      <c r="AC431" s="190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88" t="s">
        <v>7</v>
      </c>
      <c r="O433" s="189"/>
      <c r="P433" s="189"/>
      <c r="Q433" s="190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04" t="s">
        <v>66</v>
      </c>
      <c r="F449" s="203" t="s">
        <v>28</v>
      </c>
      <c r="G449" s="203"/>
      <c r="H449" s="203"/>
      <c r="V449" s="17"/>
      <c r="X449" s="205" t="s">
        <v>66</v>
      </c>
      <c r="AB449" s="202" t="s">
        <v>29</v>
      </c>
      <c r="AC449" s="202"/>
      <c r="AD449" s="202"/>
    </row>
    <row r="450" spans="2:41">
      <c r="B450" s="204"/>
      <c r="F450" s="203"/>
      <c r="G450" s="203"/>
      <c r="H450" s="203"/>
      <c r="V450" s="17"/>
      <c r="X450" s="205"/>
      <c r="AB450" s="202"/>
      <c r="AC450" s="202"/>
      <c r="AD450" s="202"/>
    </row>
    <row r="451" spans="2:41" ht="23.25" customHeight="1">
      <c r="B451" s="204"/>
      <c r="F451" s="203"/>
      <c r="G451" s="203"/>
      <c r="H451" s="203"/>
      <c r="V451" s="17"/>
      <c r="X451" s="205"/>
      <c r="AB451" s="202"/>
      <c r="AC451" s="202"/>
      <c r="AD451" s="202"/>
    </row>
    <row r="452" spans="2:41" ht="23.25">
      <c r="B452" s="23" t="s">
        <v>32</v>
      </c>
      <c r="C452" s="20">
        <f>IF(X415="PAGADO",0,Y420)</f>
        <v>-64.009999999999991</v>
      </c>
      <c r="E452" s="192" t="s">
        <v>555</v>
      </c>
      <c r="F452" s="192"/>
      <c r="G452" s="192"/>
      <c r="H452" s="192"/>
      <c r="V452" s="17"/>
      <c r="X452" s="23" t="s">
        <v>32</v>
      </c>
      <c r="Y452" s="20">
        <f>IF(B452="PAGADO",0,C457)</f>
        <v>27.330000000000013</v>
      </c>
      <c r="AA452" s="192" t="s">
        <v>555</v>
      </c>
      <c r="AB452" s="192"/>
      <c r="AC452" s="192"/>
      <c r="AD452" s="192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5" t="str">
        <f>IF(C457&lt;0,"NO PAGAR","COBRAR")</f>
        <v>COBRAR</v>
      </c>
      <c r="C458" s="195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5" t="str">
        <f>IF(Y457&lt;0,"NO PAGAR","COBRAR")</f>
        <v>NO PAGAR</v>
      </c>
      <c r="Y458" s="195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86" t="s">
        <v>9</v>
      </c>
      <c r="C459" s="187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6" t="s">
        <v>9</v>
      </c>
      <c r="Y459" s="187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88" t="s">
        <v>7</v>
      </c>
      <c r="F468" s="189"/>
      <c r="G468" s="190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8" t="s">
        <v>7</v>
      </c>
      <c r="AB468" s="189"/>
      <c r="AC468" s="190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88" t="s">
        <v>7</v>
      </c>
      <c r="O470" s="189"/>
      <c r="P470" s="189"/>
      <c r="Q470" s="190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88" t="s">
        <v>7</v>
      </c>
      <c r="AK472" s="189"/>
      <c r="AL472" s="189"/>
      <c r="AM472" s="190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04" t="s">
        <v>66</v>
      </c>
      <c r="F488" s="208" t="s">
        <v>30</v>
      </c>
      <c r="G488" s="208"/>
      <c r="H488" s="208"/>
      <c r="V488" s="17"/>
      <c r="X488" s="205" t="s">
        <v>66</v>
      </c>
      <c r="AB488" s="203" t="s">
        <v>31</v>
      </c>
      <c r="AC488" s="203"/>
      <c r="AD488" s="203"/>
    </row>
    <row r="489" spans="1:43" ht="15" customHeight="1">
      <c r="B489" s="204"/>
      <c r="F489" s="208"/>
      <c r="G489" s="208"/>
      <c r="H489" s="208"/>
      <c r="V489" s="17"/>
      <c r="X489" s="205"/>
      <c r="AB489" s="203"/>
      <c r="AC489" s="203"/>
      <c r="AD489" s="203"/>
    </row>
    <row r="490" spans="1:43" ht="23.25" customHeight="1">
      <c r="B490" s="204"/>
      <c r="F490" s="208"/>
      <c r="G490" s="208"/>
      <c r="H490" s="208"/>
      <c r="V490" s="17"/>
      <c r="X490" s="205"/>
      <c r="AB490" s="203"/>
      <c r="AC490" s="203"/>
      <c r="AD490" s="203"/>
    </row>
    <row r="491" spans="1:43" ht="23.25">
      <c r="B491" s="23" t="s">
        <v>82</v>
      </c>
      <c r="C491" s="20">
        <f>IF(X452="PAGADO",0,Y457)</f>
        <v>-239.15</v>
      </c>
      <c r="E491" s="192" t="s">
        <v>555</v>
      </c>
      <c r="F491" s="192"/>
      <c r="G491" s="192"/>
      <c r="H491" s="192"/>
      <c r="V491" s="17"/>
      <c r="X491" s="23" t="s">
        <v>32</v>
      </c>
      <c r="Y491" s="20">
        <f>IF(B491="PAGADO",0,C496)</f>
        <v>0</v>
      </c>
      <c r="AA491" s="192" t="s">
        <v>555</v>
      </c>
      <c r="AB491" s="192"/>
      <c r="AC491" s="192"/>
      <c r="AD491" s="192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3" t="str">
        <f>IF(Y496&lt;0,"NO PAGAR","COBRAR'")</f>
        <v>COBRAR'</v>
      </c>
      <c r="Y497" s="193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3" t="str">
        <f>IF(C496&lt;0,"NO PAGAR","COBRAR'")</f>
        <v>COBRAR'</v>
      </c>
      <c r="C498" s="193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86" t="s">
        <v>9</v>
      </c>
      <c r="C499" s="187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6" t="s">
        <v>9</v>
      </c>
      <c r="Y499" s="187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88" t="s">
        <v>7</v>
      </c>
      <c r="F507" s="189"/>
      <c r="G507" s="190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8" t="s">
        <v>7</v>
      </c>
      <c r="AB507" s="189"/>
      <c r="AC507" s="190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88" t="s">
        <v>7</v>
      </c>
      <c r="O509" s="189"/>
      <c r="P509" s="189"/>
      <c r="Q509" s="190"/>
      <c r="R509" s="18">
        <f>SUM(R493:R508)</f>
        <v>25</v>
      </c>
      <c r="S509" s="3"/>
      <c r="V509" s="17"/>
      <c r="X509" s="12"/>
      <c r="Y509" s="10"/>
      <c r="AJ509" s="188" t="s">
        <v>7</v>
      </c>
      <c r="AK509" s="189"/>
      <c r="AL509" s="189"/>
      <c r="AM509" s="190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4" t="s">
        <v>29</v>
      </c>
      <c r="AD532" s="194"/>
      <c r="AE532" s="194"/>
    </row>
    <row r="533" spans="2:41" ht="15" customHeight="1">
      <c r="I533" s="76"/>
      <c r="J533" s="76"/>
      <c r="V533" s="17"/>
      <c r="AC533" s="194"/>
      <c r="AD533" s="194"/>
      <c r="AE533" s="194"/>
    </row>
    <row r="534" spans="2:41" ht="15" customHeight="1">
      <c r="H534" s="76"/>
      <c r="I534" s="76"/>
      <c r="J534" s="76"/>
      <c r="V534" s="17"/>
      <c r="AC534" s="194"/>
      <c r="AD534" s="194"/>
      <c r="AE534" s="194"/>
    </row>
    <row r="535" spans="2:41">
      <c r="B535" s="205" t="s">
        <v>67</v>
      </c>
      <c r="F535" s="203" t="s">
        <v>28</v>
      </c>
      <c r="G535" s="203"/>
      <c r="H535" s="203"/>
      <c r="V535" s="17"/>
    </row>
    <row r="536" spans="2:41">
      <c r="B536" s="205"/>
      <c r="F536" s="203"/>
      <c r="G536" s="203"/>
      <c r="H536" s="203"/>
      <c r="V536" s="17"/>
    </row>
    <row r="537" spans="2:41" ht="26.25" customHeight="1">
      <c r="B537" s="205"/>
      <c r="F537" s="203"/>
      <c r="G537" s="203"/>
      <c r="H537" s="203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2" t="s">
        <v>555</v>
      </c>
      <c r="F538" s="192"/>
      <c r="G538" s="192"/>
      <c r="H538" s="192"/>
      <c r="V538" s="17"/>
      <c r="X538" s="23" t="s">
        <v>32</v>
      </c>
      <c r="Y538" s="20">
        <f>IF(B538="PAGADO",0,C543)</f>
        <v>-76.499999999999773</v>
      </c>
      <c r="AA538" s="192" t="s">
        <v>555</v>
      </c>
      <c r="AB538" s="192"/>
      <c r="AC538" s="192"/>
      <c r="AD538" s="192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5" t="str">
        <f>IF(C543&lt;0,"NO PAGAR","COBRAR")</f>
        <v>NO PAGAR</v>
      </c>
      <c r="C544" s="195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5" t="str">
        <f>IF(Y543&lt;0,"NO PAGAR","COBRAR")</f>
        <v>COBRAR</v>
      </c>
      <c r="Y544" s="195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86" t="s">
        <v>9</v>
      </c>
      <c r="C545" s="18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6" t="s">
        <v>9</v>
      </c>
      <c r="Y545" s="187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1027</v>
      </c>
      <c r="C554" s="10">
        <v>114.96</v>
      </c>
      <c r="E554" s="188" t="s">
        <v>7</v>
      </c>
      <c r="F554" s="189"/>
      <c r="G554" s="190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8" t="s">
        <v>7</v>
      </c>
      <c r="AB554" s="189"/>
      <c r="AC554" s="190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8" t="s">
        <v>7</v>
      </c>
      <c r="O556" s="189"/>
      <c r="P556" s="189"/>
      <c r="Q556" s="190"/>
      <c r="R556" s="18">
        <f>SUM(R540:R555)</f>
        <v>985.81</v>
      </c>
      <c r="S556" s="3"/>
      <c r="V556" s="17"/>
      <c r="X556" s="12"/>
      <c r="Y556" s="10"/>
      <c r="AJ556" s="188" t="s">
        <v>7</v>
      </c>
      <c r="AK556" s="189"/>
      <c r="AL556" s="189"/>
      <c r="AM556" s="190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1" t="s">
        <v>31</v>
      </c>
      <c r="AB573" s="191"/>
      <c r="AC573" s="191"/>
    </row>
    <row r="574" spans="1:43" ht="15" customHeight="1">
      <c r="H574" s="76"/>
      <c r="I574" s="76"/>
      <c r="J574" s="76"/>
      <c r="V574" s="17"/>
      <c r="AA574" s="191"/>
      <c r="AB574" s="191"/>
      <c r="AC574" s="191"/>
    </row>
    <row r="575" spans="1:43">
      <c r="B575" s="204" t="s">
        <v>67</v>
      </c>
      <c r="F575" s="203" t="s">
        <v>30</v>
      </c>
      <c r="G575" s="203"/>
      <c r="H575" s="203"/>
      <c r="V575" s="17"/>
    </row>
    <row r="576" spans="1:43">
      <c r="B576" s="204"/>
      <c r="F576" s="203"/>
      <c r="G576" s="203"/>
      <c r="H576" s="203"/>
      <c r="V576" s="17"/>
    </row>
    <row r="577" spans="2:41" ht="26.25" customHeight="1">
      <c r="B577" s="204"/>
      <c r="F577" s="203"/>
      <c r="G577" s="203"/>
      <c r="H577" s="203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2" t="s">
        <v>555</v>
      </c>
      <c r="F578" s="192"/>
      <c r="G578" s="192"/>
      <c r="H578" s="192"/>
      <c r="V578" s="17"/>
      <c r="X578" s="23" t="s">
        <v>32</v>
      </c>
      <c r="Y578" s="20">
        <f>IF(B578="PAGADO",0,C583)</f>
        <v>0</v>
      </c>
      <c r="AA578" s="192" t="s">
        <v>555</v>
      </c>
      <c r="AB578" s="192"/>
      <c r="AC578" s="192"/>
      <c r="AD578" s="192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1094</v>
      </c>
      <c r="AC580" s="3" t="s">
        <v>1095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3" t="str">
        <f>IF(Y583&lt;0,"NO PAGAR","COBRAR'")</f>
        <v>COBRAR'</v>
      </c>
      <c r="Y584" s="193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3" t="str">
        <f>IF(C583&lt;0,"NO PAGAR","COBRAR'")</f>
        <v>COBRAR'</v>
      </c>
      <c r="C585" s="193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86" t="s">
        <v>9</v>
      </c>
      <c r="C586" s="187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6" t="s">
        <v>9</v>
      </c>
      <c r="Y586" s="187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88" t="s">
        <v>7</v>
      </c>
      <c r="F594" s="189"/>
      <c r="G594" s="190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8" t="s">
        <v>7</v>
      </c>
      <c r="AB594" s="189"/>
      <c r="AC594" s="190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1076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88" t="s">
        <v>7</v>
      </c>
      <c r="O596" s="189"/>
      <c r="P596" s="189"/>
      <c r="Q596" s="190"/>
      <c r="R596" s="18">
        <f>SUM(R580:R595)</f>
        <v>0</v>
      </c>
      <c r="S596" s="3"/>
      <c r="V596" s="17"/>
      <c r="X596" s="12"/>
      <c r="Y596" s="10"/>
      <c r="AJ596" s="188" t="s">
        <v>7</v>
      </c>
      <c r="AK596" s="189"/>
      <c r="AL596" s="189"/>
      <c r="AM596" s="190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1075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4" t="s">
        <v>29</v>
      </c>
      <c r="AD614" s="194"/>
      <c r="AE614" s="194"/>
    </row>
    <row r="615" spans="2:41" ht="15" customHeight="1">
      <c r="I615" s="76"/>
      <c r="J615" s="76"/>
      <c r="V615" s="17"/>
      <c r="AC615" s="194"/>
      <c r="AD615" s="194"/>
      <c r="AE615" s="194"/>
    </row>
    <row r="616" spans="2:41" ht="15" customHeight="1">
      <c r="H616" s="76"/>
      <c r="I616" s="76"/>
      <c r="J616" s="76"/>
      <c r="V616" s="17"/>
      <c r="AC616" s="194"/>
      <c r="AD616" s="194"/>
      <c r="AE616" s="194"/>
    </row>
    <row r="617" spans="2:41">
      <c r="B617" s="205" t="s">
        <v>68</v>
      </c>
      <c r="F617" s="203" t="s">
        <v>28</v>
      </c>
      <c r="G617" s="203"/>
      <c r="H617" s="203"/>
      <c r="V617" s="17"/>
    </row>
    <row r="618" spans="2:41">
      <c r="B618" s="205"/>
      <c r="F618" s="203"/>
      <c r="G618" s="203"/>
      <c r="H618" s="203"/>
      <c r="V618" s="17"/>
    </row>
    <row r="619" spans="2:41" ht="26.25" customHeight="1">
      <c r="B619" s="205"/>
      <c r="F619" s="203"/>
      <c r="G619" s="203"/>
      <c r="H619" s="203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2" t="s">
        <v>555</v>
      </c>
      <c r="F620" s="192"/>
      <c r="G620" s="192"/>
      <c r="H620" s="192"/>
      <c r="V620" s="17"/>
      <c r="X620" s="23" t="s">
        <v>32</v>
      </c>
      <c r="Y620" s="20">
        <f>IF(B620="PAGADO",0,C625)</f>
        <v>0</v>
      </c>
      <c r="AA620" s="192" t="s">
        <v>1172</v>
      </c>
      <c r="AB620" s="192"/>
      <c r="AC620" s="192"/>
      <c r="AD620" s="192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1108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5" t="str">
        <f>IF(C625&lt;0,"NO PAGAR","COBRAR")</f>
        <v>COBRAR</v>
      </c>
      <c r="C626" s="195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5" t="str">
        <f>IF(Y625&lt;0,"NO PAGAR","COBRAR")</f>
        <v>COBRAR</v>
      </c>
      <c r="Y626" s="195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86" t="s">
        <v>9</v>
      </c>
      <c r="C627" s="187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6" t="s">
        <v>9</v>
      </c>
      <c r="Y627" s="187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1184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88" t="s">
        <v>7</v>
      </c>
      <c r="F636" s="189"/>
      <c r="G636" s="190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8" t="s">
        <v>7</v>
      </c>
      <c r="AB636" s="189"/>
      <c r="AC636" s="190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88" t="s">
        <v>7</v>
      </c>
      <c r="O638" s="189"/>
      <c r="P638" s="189"/>
      <c r="Q638" s="190"/>
      <c r="R638" s="18">
        <f>SUM(R622:R637)</f>
        <v>0</v>
      </c>
      <c r="S638" s="3"/>
      <c r="V638" s="17"/>
      <c r="X638" s="12"/>
      <c r="Y638" s="10"/>
      <c r="AJ638" s="188" t="s">
        <v>7</v>
      </c>
      <c r="AK638" s="189"/>
      <c r="AL638" s="189"/>
      <c r="AM638" s="190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1126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1" t="s">
        <v>31</v>
      </c>
      <c r="AB656" s="191"/>
      <c r="AC656" s="191"/>
    </row>
    <row r="657" spans="2:41" ht="15" customHeight="1">
      <c r="H657" s="76"/>
      <c r="I657" s="76"/>
      <c r="J657" s="76"/>
      <c r="V657" s="17"/>
      <c r="AA657" s="191"/>
      <c r="AB657" s="191"/>
      <c r="AC657" s="191"/>
    </row>
    <row r="658" spans="2:41">
      <c r="B658" s="204" t="s">
        <v>68</v>
      </c>
      <c r="F658" s="203" t="s">
        <v>30</v>
      </c>
      <c r="G658" s="203"/>
      <c r="H658" s="203"/>
      <c r="V658" s="17"/>
    </row>
    <row r="659" spans="2:41">
      <c r="B659" s="204"/>
      <c r="F659" s="203"/>
      <c r="G659" s="203"/>
      <c r="H659" s="203"/>
      <c r="V659" s="17"/>
    </row>
    <row r="660" spans="2:41" ht="26.25" customHeight="1">
      <c r="B660" s="204"/>
      <c r="F660" s="203"/>
      <c r="G660" s="203"/>
      <c r="H660" s="203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2" t="s">
        <v>555</v>
      </c>
      <c r="F661" s="192"/>
      <c r="G661" s="192"/>
      <c r="H661" s="192"/>
      <c r="V661" s="17"/>
      <c r="X661" s="23" t="s">
        <v>32</v>
      </c>
      <c r="Y661" s="20">
        <f>IF(B661="PAGADO",0,C666)</f>
        <v>0</v>
      </c>
      <c r="AA661" s="192" t="s">
        <v>555</v>
      </c>
      <c r="AB661" s="192"/>
      <c r="AC661" s="192"/>
      <c r="AD661" s="192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1246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09" t="str">
        <f>IF(C666&lt;0,"NO PAGAR","COBRAR'")</f>
        <v>COBRAR'</v>
      </c>
      <c r="C667" s="20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3" t="str">
        <f>IF(Y666&lt;0,"NO PAGAR","COBRAR'")</f>
        <v>COBRAR'</v>
      </c>
      <c r="Y667" s="193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0"/>
      <c r="C668" s="2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86" t="s">
        <v>9</v>
      </c>
      <c r="C669" s="18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6" t="s">
        <v>9</v>
      </c>
      <c r="Y669" s="187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88" t="s">
        <v>7</v>
      </c>
      <c r="F677" s="189"/>
      <c r="G677" s="190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8" t="s">
        <v>7</v>
      </c>
      <c r="AB677" s="189"/>
      <c r="AC677" s="190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1269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88" t="s">
        <v>7</v>
      </c>
      <c r="O679" s="189"/>
      <c r="P679" s="189"/>
      <c r="Q679" s="190"/>
      <c r="R679" s="18">
        <f>SUM(R663:R678)</f>
        <v>0</v>
      </c>
      <c r="S679" s="3"/>
      <c r="V679" s="17"/>
      <c r="X679" s="12"/>
      <c r="Y679" s="10"/>
      <c r="AJ679" s="188" t="s">
        <v>7</v>
      </c>
      <c r="AK679" s="189"/>
      <c r="AL679" s="189"/>
      <c r="AM679" s="190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4" t="s">
        <v>29</v>
      </c>
      <c r="AD698" s="194"/>
      <c r="AE698" s="194"/>
    </row>
    <row r="699" spans="2:31" ht="15" customHeight="1">
      <c r="I699" s="76"/>
      <c r="J699" s="76"/>
      <c r="V699" s="17"/>
      <c r="AC699" s="194"/>
      <c r="AD699" s="194"/>
      <c r="AE699" s="194"/>
    </row>
    <row r="700" spans="2:31" ht="15" customHeight="1">
      <c r="H700" s="76"/>
      <c r="I700" s="76"/>
      <c r="J700" s="76"/>
      <c r="V700" s="17"/>
      <c r="AC700" s="194"/>
      <c r="AD700" s="194"/>
      <c r="AE700" s="194"/>
    </row>
    <row r="701" spans="2:31">
      <c r="B701" s="205" t="s">
        <v>69</v>
      </c>
      <c r="F701" s="203" t="s">
        <v>28</v>
      </c>
      <c r="G701" s="203"/>
      <c r="H701" s="203"/>
      <c r="V701" s="17"/>
    </row>
    <row r="702" spans="2:31">
      <c r="B702" s="205"/>
      <c r="F702" s="203"/>
      <c r="G702" s="203"/>
      <c r="H702" s="203"/>
      <c r="V702" s="17"/>
    </row>
    <row r="703" spans="2:31" ht="26.25" customHeight="1">
      <c r="B703" s="205"/>
      <c r="F703" s="203"/>
      <c r="G703" s="203"/>
      <c r="H703" s="203"/>
      <c r="V703" s="17"/>
      <c r="X703" s="22" t="s">
        <v>69</v>
      </c>
    </row>
    <row r="704" spans="2:31" ht="23.25">
      <c r="B704" s="23" t="s">
        <v>32</v>
      </c>
      <c r="C704" s="20">
        <f>IF(X661="PAGADO",0,Y666)</f>
        <v>182.18</v>
      </c>
      <c r="E704" s="192" t="s">
        <v>555</v>
      </c>
      <c r="F704" s="192"/>
      <c r="G704" s="192"/>
      <c r="H704" s="192"/>
      <c r="V704" s="17"/>
      <c r="X704" s="23" t="s">
        <v>32</v>
      </c>
      <c r="Y704" s="20">
        <f>IF(B704="PAGADO",0,C709)</f>
        <v>462.18</v>
      </c>
      <c r="AA704" s="192" t="s">
        <v>20</v>
      </c>
      <c r="AB704" s="192"/>
      <c r="AC704" s="192"/>
      <c r="AD704" s="192"/>
    </row>
    <row r="705" spans="2:41">
      <c r="B705" s="1" t="s">
        <v>0</v>
      </c>
      <c r="C705" s="19">
        <f>H720</f>
        <v>300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1290</v>
      </c>
      <c r="P706" s="3"/>
      <c r="Q706" s="3"/>
      <c r="R706" s="18">
        <v>20</v>
      </c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482.18</v>
      </c>
      <c r="E707" s="4">
        <v>45152</v>
      </c>
      <c r="F707" s="3" t="s">
        <v>414</v>
      </c>
      <c r="G707" s="3" t="s">
        <v>200</v>
      </c>
      <c r="H707" s="5">
        <v>150</v>
      </c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462.18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C731</f>
        <v>20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462.18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462.18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>
      <c r="B710" s="195" t="str">
        <f>IF(C709&lt;0,"NO PAGAR","COBRAR")</f>
        <v>COBRAR</v>
      </c>
      <c r="C710" s="195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5" t="str">
        <f>IF(Y709&lt;0,"NO PAGAR","COBRAR")</f>
        <v>COBRAR</v>
      </c>
      <c r="Y710" s="195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86" t="s">
        <v>9</v>
      </c>
      <c r="C711" s="187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6" t="s">
        <v>9</v>
      </c>
      <c r="Y711" s="187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IF(C745&lt;0,"SALDO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88" t="s">
        <v>7</v>
      </c>
      <c r="F720" s="189"/>
      <c r="G720" s="190"/>
      <c r="H720" s="5">
        <f>SUM(H706:H719)</f>
        <v>300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8" t="s">
        <v>7</v>
      </c>
      <c r="AB720" s="189"/>
      <c r="AC720" s="190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88" t="s">
        <v>7</v>
      </c>
      <c r="O722" s="189"/>
      <c r="P722" s="189"/>
      <c r="Q722" s="190"/>
      <c r="R722" s="18">
        <f>SUM(R706:R721)</f>
        <v>20</v>
      </c>
      <c r="S722" s="3"/>
      <c r="V722" s="17"/>
      <c r="X722" s="12"/>
      <c r="Y722" s="10"/>
      <c r="AJ722" s="188" t="s">
        <v>7</v>
      </c>
      <c r="AK722" s="189"/>
      <c r="AL722" s="189"/>
      <c r="AM722" s="190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20</v>
      </c>
      <c r="V731" s="17"/>
      <c r="X731" s="15" t="s">
        <v>18</v>
      </c>
      <c r="Y731" s="16">
        <f>SUM(Y712:Y730)</f>
        <v>0</v>
      </c>
    </row>
    <row r="732" spans="2:41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1:43">
      <c r="V737" s="17"/>
    </row>
    <row r="738" spans="1:43">
      <c r="V738" s="17"/>
    </row>
    <row r="739" spans="1:43">
      <c r="V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>
      <c r="V743" s="17"/>
    </row>
    <row r="744" spans="1:43" ht="15" customHeight="1">
      <c r="H744" s="76" t="s">
        <v>30</v>
      </c>
      <c r="I744" s="76"/>
      <c r="J744" s="76"/>
      <c r="V744" s="17"/>
      <c r="AA744" s="191" t="s">
        <v>31</v>
      </c>
      <c r="AB744" s="191"/>
      <c r="AC744" s="191"/>
    </row>
    <row r="745" spans="1:43" ht="15" customHeight="1">
      <c r="H745" s="76"/>
      <c r="I745" s="76"/>
      <c r="J745" s="76"/>
      <c r="V745" s="17"/>
      <c r="AA745" s="191"/>
      <c r="AB745" s="191"/>
      <c r="AC745" s="191"/>
    </row>
    <row r="746" spans="1:43">
      <c r="V746" s="17"/>
    </row>
    <row r="747" spans="1:43">
      <c r="V747" s="17"/>
    </row>
    <row r="748" spans="1:43" ht="23.25">
      <c r="B748" s="24" t="s">
        <v>69</v>
      </c>
      <c r="V748" s="17"/>
      <c r="X748" s="22" t="s">
        <v>69</v>
      </c>
    </row>
    <row r="749" spans="1:43" ht="23.25">
      <c r="B749" s="23" t="s">
        <v>32</v>
      </c>
      <c r="C749" s="20">
        <f>IF(X704="PAGADO",0,C709)</f>
        <v>462.18</v>
      </c>
      <c r="E749" s="192" t="s">
        <v>555</v>
      </c>
      <c r="F749" s="192"/>
      <c r="G749" s="192"/>
      <c r="H749" s="192"/>
      <c r="V749" s="17"/>
      <c r="X749" s="23" t="s">
        <v>32</v>
      </c>
      <c r="Y749" s="20">
        <f>IF(B1549="PAGADO",0,C754)</f>
        <v>462.18</v>
      </c>
      <c r="AA749" s="192" t="s">
        <v>20</v>
      </c>
      <c r="AB749" s="192"/>
      <c r="AC749" s="192"/>
      <c r="AD749" s="192"/>
    </row>
    <row r="750" spans="1:43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" t="s">
        <v>24</v>
      </c>
      <c r="C752" s="19">
        <f>IF(C749&gt;0,C749+C750,C750)</f>
        <v>462.18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462.18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C777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26</v>
      </c>
      <c r="C754" s="21">
        <f>C752-C753</f>
        <v>462.18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462.18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93" t="str">
        <f>IF(Y754&lt;0,"NO PAGAR","COBRAR'")</f>
        <v>COBRAR'</v>
      </c>
      <c r="Y755" s="193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>
      <c r="B756" s="193" t="str">
        <f>IF(C754&lt;0,"NO PAGAR","COBRAR'")</f>
        <v>COBRAR'</v>
      </c>
      <c r="C756" s="193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86" t="s">
        <v>9</v>
      </c>
      <c r="C757" s="187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6" t="s">
        <v>9</v>
      </c>
      <c r="Y757" s="187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IF(Y709&lt;0,"SALDO ADELANTADO","SALDO A FAVOR '")</f>
        <v>SALDO A FAVOR '</v>
      </c>
      <c r="C758" s="10" t="b">
        <f>IF(Y709&lt;=0,Y709*-1)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 FAVOR'</v>
      </c>
      <c r="Y758" s="10" t="b">
        <f>IF(C754&lt;=0,C754*-1)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188" t="s">
        <v>7</v>
      </c>
      <c r="F765" s="189"/>
      <c r="G765" s="190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8" t="s">
        <v>7</v>
      </c>
      <c r="AB765" s="189"/>
      <c r="AC765" s="190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88" t="s">
        <v>7</v>
      </c>
      <c r="O767" s="189"/>
      <c r="P767" s="189"/>
      <c r="Q767" s="190"/>
      <c r="R767" s="18">
        <f>SUM(R751:R766)</f>
        <v>0</v>
      </c>
      <c r="S767" s="3"/>
      <c r="V767" s="17"/>
      <c r="X767" s="12"/>
      <c r="Y767" s="10"/>
      <c r="AJ767" s="188" t="s">
        <v>7</v>
      </c>
      <c r="AK767" s="189"/>
      <c r="AL767" s="189"/>
      <c r="AM767" s="190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0</v>
      </c>
      <c r="D777" t="s">
        <v>22</v>
      </c>
      <c r="E777" t="s">
        <v>21</v>
      </c>
      <c r="V777" s="17"/>
      <c r="X777" s="15" t="s">
        <v>18</v>
      </c>
      <c r="Y777" s="16">
        <f>SUM(Y758:Y776)</f>
        <v>0</v>
      </c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</row>
    <row r="790" spans="2:41">
      <c r="V790" s="17"/>
    </row>
    <row r="791" spans="2:41">
      <c r="V791" s="17"/>
      <c r="AC791" s="194" t="s">
        <v>29</v>
      </c>
      <c r="AD791" s="194"/>
      <c r="AE791" s="194"/>
    </row>
    <row r="792" spans="2:41" ht="15" customHeight="1">
      <c r="H792" s="76" t="s">
        <v>28</v>
      </c>
      <c r="I792" s="76"/>
      <c r="J792" s="76"/>
      <c r="V792" s="17"/>
      <c r="AC792" s="194"/>
      <c r="AD792" s="194"/>
      <c r="AE792" s="194"/>
    </row>
    <row r="793" spans="2:41" ht="15" customHeight="1">
      <c r="H793" s="76"/>
      <c r="I793" s="76"/>
      <c r="J793" s="76"/>
      <c r="V793" s="17"/>
      <c r="AC793" s="194"/>
      <c r="AD793" s="194"/>
      <c r="AE793" s="194"/>
    </row>
    <row r="794" spans="2:41">
      <c r="V794" s="17"/>
    </row>
    <row r="795" spans="2:41">
      <c r="V795" s="17"/>
    </row>
    <row r="796" spans="2:41" ht="23.25">
      <c r="B796" s="22" t="s">
        <v>70</v>
      </c>
      <c r="V796" s="17"/>
      <c r="X796" s="22" t="s">
        <v>70</v>
      </c>
    </row>
    <row r="797" spans="2:41" ht="23.25">
      <c r="B797" s="23" t="s">
        <v>32</v>
      </c>
      <c r="C797" s="20">
        <f>IF(X749="PAGADO",0,Y754)</f>
        <v>462.18</v>
      </c>
      <c r="E797" s="192" t="s">
        <v>555</v>
      </c>
      <c r="F797" s="192"/>
      <c r="G797" s="192"/>
      <c r="H797" s="192"/>
      <c r="V797" s="17"/>
      <c r="X797" s="23" t="s">
        <v>32</v>
      </c>
      <c r="Y797" s="20">
        <f>IF(B797="PAGADO",0,C802)</f>
        <v>462.18</v>
      </c>
      <c r="AA797" s="192" t="s">
        <v>20</v>
      </c>
      <c r="AB797" s="192"/>
      <c r="AC797" s="192"/>
      <c r="AD797" s="192"/>
    </row>
    <row r="798" spans="2:41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" t="s">
        <v>24</v>
      </c>
      <c r="C800" s="19">
        <f>IF(C797&gt;0,C797+C798,C798)</f>
        <v>462.18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462.18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C824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25</v>
      </c>
      <c r="C802" s="21">
        <f>C800-C801</f>
        <v>462.18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462.18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>
      <c r="B803" s="195" t="str">
        <f>IF(C802&lt;0,"NO PAGAR","COBRAR")</f>
        <v>COBRAR</v>
      </c>
      <c r="C803" s="195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5" t="str">
        <f>IF(Y802&lt;0,"NO PAGAR","COBRAR")</f>
        <v>COBRAR</v>
      </c>
      <c r="Y803" s="195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86" t="s">
        <v>9</v>
      </c>
      <c r="C804" s="187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6" t="s">
        <v>9</v>
      </c>
      <c r="Y804" s="187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IF(C838&lt;0,"SALDO A FAVOR","SALDO ADELANTAD0'")</f>
        <v>SALDO ADELANTAD0'</v>
      </c>
      <c r="C805" s="10" t="b">
        <f>IF(Y749&lt;=0,Y749*-1)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 FAVOR'</v>
      </c>
      <c r="Y805" s="10" t="b">
        <f>IF(C802&lt;=0,C802*-1)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88" t="s">
        <v>7</v>
      </c>
      <c r="F813" s="189"/>
      <c r="G813" s="190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8" t="s">
        <v>7</v>
      </c>
      <c r="AB813" s="189"/>
      <c r="AC813" s="190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88" t="s">
        <v>7</v>
      </c>
      <c r="O815" s="189"/>
      <c r="P815" s="189"/>
      <c r="Q815" s="190"/>
      <c r="R815" s="18">
        <f>SUM(R799:R814)</f>
        <v>0</v>
      </c>
      <c r="S815" s="3"/>
      <c r="V815" s="17"/>
      <c r="X815" s="12"/>
      <c r="Y815" s="10"/>
      <c r="AJ815" s="188" t="s">
        <v>7</v>
      </c>
      <c r="AK815" s="189"/>
      <c r="AL815" s="189"/>
      <c r="AM815" s="190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0</v>
      </c>
      <c r="V824" s="17"/>
      <c r="X824" s="15" t="s">
        <v>18</v>
      </c>
      <c r="Y824" s="16">
        <f>SUM(Y805:Y823)</f>
        <v>0</v>
      </c>
    </row>
    <row r="825" spans="2:27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>
      <c r="V836" s="17"/>
    </row>
    <row r="837" spans="1:43" ht="15" customHeight="1">
      <c r="H837" s="76" t="s">
        <v>30</v>
      </c>
      <c r="I837" s="76"/>
      <c r="J837" s="76"/>
      <c r="V837" s="17"/>
      <c r="AA837" s="191" t="s">
        <v>31</v>
      </c>
      <c r="AB837" s="191"/>
      <c r="AC837" s="191"/>
    </row>
    <row r="838" spans="1:43" ht="15" customHeight="1">
      <c r="H838" s="76"/>
      <c r="I838" s="76"/>
      <c r="J838" s="76"/>
      <c r="V838" s="17"/>
      <c r="AA838" s="191"/>
      <c r="AB838" s="191"/>
      <c r="AC838" s="191"/>
    </row>
    <row r="839" spans="1:43">
      <c r="V839" s="17"/>
    </row>
    <row r="840" spans="1:43">
      <c r="V840" s="17"/>
    </row>
    <row r="841" spans="1:43" ht="23.25">
      <c r="B841" s="24" t="s">
        <v>70</v>
      </c>
      <c r="V841" s="17"/>
      <c r="X841" s="22" t="s">
        <v>70</v>
      </c>
    </row>
    <row r="842" spans="1:43" ht="23.25">
      <c r="B842" s="23" t="s">
        <v>32</v>
      </c>
      <c r="C842" s="20">
        <f>IF(X797="PAGADO",0,C802)</f>
        <v>462.18</v>
      </c>
      <c r="E842" s="192" t="s">
        <v>555</v>
      </c>
      <c r="F842" s="192"/>
      <c r="G842" s="192"/>
      <c r="H842" s="192"/>
      <c r="V842" s="17"/>
      <c r="X842" s="23" t="s">
        <v>32</v>
      </c>
      <c r="Y842" s="20">
        <f>IF(B1642="PAGADO",0,C847)</f>
        <v>462.18</v>
      </c>
      <c r="AA842" s="192" t="s">
        <v>20</v>
      </c>
      <c r="AB842" s="192"/>
      <c r="AC842" s="192"/>
      <c r="AD842" s="192"/>
    </row>
    <row r="843" spans="1:43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1" t="s">
        <v>24</v>
      </c>
      <c r="C845" s="19">
        <f>IF(C842&gt;0,C842+C843,C843)</f>
        <v>462.18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462.18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>
      <c r="B846" s="1" t="s">
        <v>9</v>
      </c>
      <c r="C846" s="20">
        <f>C870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>
      <c r="B847" s="6" t="s">
        <v>26</v>
      </c>
      <c r="C847" s="21">
        <f>C845-C846</f>
        <v>462.18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462.18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93" t="str">
        <f>IF(Y847&lt;0,"NO PAGAR","COBRAR'")</f>
        <v>COBRAR'</v>
      </c>
      <c r="Y848" s="193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>
      <c r="B849" s="193" t="str">
        <f>IF(C847&lt;0,"NO PAGAR","COBRAR'")</f>
        <v>COBRAR'</v>
      </c>
      <c r="C849" s="193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86" t="s">
        <v>9</v>
      </c>
      <c r="C850" s="187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6" t="s">
        <v>9</v>
      </c>
      <c r="Y850" s="187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9" t="str">
        <f>IF(Y802&lt;0,"SALDO ADELANTADO","SALDO A FAVOR '")</f>
        <v>SALDO A FAVOR '</v>
      </c>
      <c r="C851" s="10" t="b">
        <f>IF(Y802&lt;=0,Y802*-1)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 FAVOR'</v>
      </c>
      <c r="Y851" s="10" t="b">
        <f>IF(C847&lt;=0,C847*-1)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16</v>
      </c>
      <c r="C858" s="10"/>
      <c r="E858" s="188" t="s">
        <v>7</v>
      </c>
      <c r="F858" s="189"/>
      <c r="G858" s="190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8" t="s">
        <v>7</v>
      </c>
      <c r="AB858" s="189"/>
      <c r="AC858" s="190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88" t="s">
        <v>7</v>
      </c>
      <c r="O860" s="189"/>
      <c r="P860" s="189"/>
      <c r="Q860" s="190"/>
      <c r="R860" s="18">
        <f>SUM(R844:R859)</f>
        <v>0</v>
      </c>
      <c r="S860" s="3"/>
      <c r="V860" s="17"/>
      <c r="X860" s="12"/>
      <c r="Y860" s="10"/>
      <c r="AJ860" s="188" t="s">
        <v>7</v>
      </c>
      <c r="AK860" s="189"/>
      <c r="AL860" s="189"/>
      <c r="AM860" s="190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1"/>
      <c r="C869" s="10"/>
      <c r="V869" s="17"/>
      <c r="X869" s="11"/>
      <c r="Y869" s="10"/>
    </row>
    <row r="870" spans="2:27">
      <c r="B870" s="15" t="s">
        <v>18</v>
      </c>
      <c r="C870" s="16">
        <f>SUM(C851:C869)</f>
        <v>0</v>
      </c>
      <c r="D870" t="s">
        <v>22</v>
      </c>
      <c r="E870" t="s">
        <v>21</v>
      </c>
      <c r="V870" s="17"/>
      <c r="X870" s="15" t="s">
        <v>18</v>
      </c>
      <c r="Y870" s="16">
        <f>SUM(Y851:Y869)</f>
        <v>0</v>
      </c>
      <c r="Z870" t="s">
        <v>22</v>
      </c>
      <c r="AA870" t="s">
        <v>21</v>
      </c>
    </row>
    <row r="871" spans="2:27">
      <c r="E871" s="1" t="s">
        <v>19</v>
      </c>
      <c r="V871" s="17"/>
      <c r="AA871" s="1" t="s">
        <v>19</v>
      </c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194" t="s">
        <v>29</v>
      </c>
      <c r="AD885" s="194"/>
      <c r="AE885" s="194"/>
    </row>
    <row r="886" spans="2:41" ht="15" customHeight="1">
      <c r="H886" s="76" t="s">
        <v>28</v>
      </c>
      <c r="I886" s="76"/>
      <c r="J886" s="76"/>
      <c r="V886" s="17"/>
      <c r="AC886" s="194"/>
      <c r="AD886" s="194"/>
      <c r="AE886" s="194"/>
    </row>
    <row r="887" spans="2:41" ht="15" customHeight="1">
      <c r="H887" s="76"/>
      <c r="I887" s="76"/>
      <c r="J887" s="76"/>
      <c r="V887" s="17"/>
      <c r="AC887" s="194"/>
      <c r="AD887" s="194"/>
      <c r="AE887" s="194"/>
    </row>
    <row r="888" spans="2:41">
      <c r="V888" s="17"/>
    </row>
    <row r="889" spans="2:41">
      <c r="V889" s="17"/>
    </row>
    <row r="890" spans="2:41" ht="23.25">
      <c r="B890" s="22" t="s">
        <v>71</v>
      </c>
      <c r="V890" s="17"/>
      <c r="X890" s="22" t="s">
        <v>71</v>
      </c>
    </row>
    <row r="891" spans="2:41" ht="23.25">
      <c r="B891" s="23" t="s">
        <v>32</v>
      </c>
      <c r="C891" s="20">
        <f>IF(X842="PAGADO",0,Y847)</f>
        <v>462.18</v>
      </c>
      <c r="E891" s="192" t="s">
        <v>555</v>
      </c>
      <c r="F891" s="192"/>
      <c r="G891" s="192"/>
      <c r="H891" s="192"/>
      <c r="V891" s="17"/>
      <c r="X891" s="23" t="s">
        <v>32</v>
      </c>
      <c r="Y891" s="20">
        <f>IF(B891="PAGADO",0,C896)</f>
        <v>462.18</v>
      </c>
      <c r="AA891" s="192" t="s">
        <v>20</v>
      </c>
      <c r="AB891" s="192"/>
      <c r="AC891" s="192"/>
      <c r="AD891" s="192"/>
    </row>
    <row r="892" spans="2:41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24</v>
      </c>
      <c r="C894" s="19">
        <f>IF(C891&gt;0,C891+C892,C892)</f>
        <v>462.18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462.18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" t="s">
        <v>9</v>
      </c>
      <c r="C895" s="20">
        <f>C918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6" t="s">
        <v>25</v>
      </c>
      <c r="C896" s="21">
        <f>C894-C895</f>
        <v>462.18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462.18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>
      <c r="B897" s="195" t="str">
        <f>IF(C896&lt;0,"NO PAGAR","COBRAR")</f>
        <v>COBRAR</v>
      </c>
      <c r="C897" s="195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5" t="str">
        <f>IF(Y896&lt;0,"NO PAGAR","COBRAR")</f>
        <v>COBRAR</v>
      </c>
      <c r="Y897" s="195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86" t="s">
        <v>9</v>
      </c>
      <c r="C898" s="18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6" t="s">
        <v>9</v>
      </c>
      <c r="Y898" s="18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IF(C932&lt;0,"SALDO A FAVOR","SALDO ADELANTAD0'")</f>
        <v>SALDO ADELANTAD0'</v>
      </c>
      <c r="C899" s="10" t="b">
        <f>IF(Y847&lt;=0,Y847*-1)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 FAVOR'</v>
      </c>
      <c r="Y899" s="10" t="b">
        <f>IF(C896&lt;=0,C896*-1)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88" t="s">
        <v>7</v>
      </c>
      <c r="F907" s="189"/>
      <c r="G907" s="190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8" t="s">
        <v>7</v>
      </c>
      <c r="AB907" s="189"/>
      <c r="AC907" s="190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>
      <c r="B909" s="12"/>
      <c r="C909" s="10"/>
      <c r="N909" s="188" t="s">
        <v>7</v>
      </c>
      <c r="O909" s="189"/>
      <c r="P909" s="189"/>
      <c r="Q909" s="190"/>
      <c r="R909" s="18">
        <f>SUM(R893:R908)</f>
        <v>0</v>
      </c>
      <c r="S909" s="3"/>
      <c r="V909" s="17"/>
      <c r="X909" s="12"/>
      <c r="Y909" s="10"/>
      <c r="AJ909" s="188" t="s">
        <v>7</v>
      </c>
      <c r="AK909" s="189"/>
      <c r="AL909" s="189"/>
      <c r="AM909" s="190"/>
      <c r="AN909" s="18">
        <f>SUM(AN893:AN908)</f>
        <v>0</v>
      </c>
      <c r="AO909" s="3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E912" s="14"/>
      <c r="V912" s="17"/>
      <c r="X912" s="12"/>
      <c r="Y912" s="10"/>
      <c r="AA912" s="14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2"/>
      <c r="C916" s="10"/>
      <c r="V916" s="17"/>
      <c r="X916" s="12"/>
      <c r="Y916" s="10"/>
    </row>
    <row r="917" spans="1:43">
      <c r="B917" s="11"/>
      <c r="C917" s="10"/>
      <c r="V917" s="17"/>
      <c r="X917" s="11"/>
      <c r="Y917" s="10"/>
    </row>
    <row r="918" spans="1:43">
      <c r="B918" s="15" t="s">
        <v>18</v>
      </c>
      <c r="C918" s="16">
        <f>SUM(C899:C917)</f>
        <v>0</v>
      </c>
      <c r="V918" s="17"/>
      <c r="X918" s="15" t="s">
        <v>18</v>
      </c>
      <c r="Y918" s="16">
        <f>SUM(Y899:Y917)</f>
        <v>0</v>
      </c>
    </row>
    <row r="919" spans="1:43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>
      <c r="E920" s="1" t="s">
        <v>19</v>
      </c>
      <c r="V920" s="17"/>
      <c r="AA920" s="1" t="s">
        <v>19</v>
      </c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V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>
      <c r="V930" s="17"/>
    </row>
    <row r="931" spans="1:43" ht="15" customHeight="1">
      <c r="H931" s="76" t="s">
        <v>30</v>
      </c>
      <c r="I931" s="76"/>
      <c r="J931" s="76"/>
      <c r="V931" s="17"/>
      <c r="AA931" s="191" t="s">
        <v>31</v>
      </c>
      <c r="AB931" s="191"/>
      <c r="AC931" s="191"/>
    </row>
    <row r="932" spans="1:43" ht="15" customHeight="1">
      <c r="H932" s="76"/>
      <c r="I932" s="76"/>
      <c r="J932" s="76"/>
      <c r="V932" s="17"/>
      <c r="AA932" s="191"/>
      <c r="AB932" s="191"/>
      <c r="AC932" s="191"/>
    </row>
    <row r="933" spans="1:43">
      <c r="V933" s="17"/>
    </row>
    <row r="934" spans="1:43">
      <c r="V934" s="17"/>
    </row>
    <row r="935" spans="1:43" ht="23.25">
      <c r="B935" s="24" t="s">
        <v>73</v>
      </c>
      <c r="V935" s="17"/>
      <c r="X935" s="22" t="s">
        <v>71</v>
      </c>
    </row>
    <row r="936" spans="1:43" ht="23.25">
      <c r="B936" s="23" t="s">
        <v>32</v>
      </c>
      <c r="C936" s="20">
        <f>IF(X891="PAGADO",0,C896)</f>
        <v>462.18</v>
      </c>
      <c r="E936" s="192" t="s">
        <v>555</v>
      </c>
      <c r="F936" s="192"/>
      <c r="G936" s="192"/>
      <c r="H936" s="192"/>
      <c r="V936" s="17"/>
      <c r="X936" s="23" t="s">
        <v>32</v>
      </c>
      <c r="Y936" s="20">
        <f>IF(B1736="PAGADO",0,C941)</f>
        <v>462.18</v>
      </c>
      <c r="AA936" s="192" t="s">
        <v>20</v>
      </c>
      <c r="AB936" s="192"/>
      <c r="AC936" s="192"/>
      <c r="AD936" s="192"/>
    </row>
    <row r="937" spans="1:43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>
      <c r="B939" s="1" t="s">
        <v>24</v>
      </c>
      <c r="C939" s="19">
        <f>IF(C936&gt;0,C936+C937,C937)</f>
        <v>462.18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462.18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>
      <c r="B940" s="1" t="s">
        <v>9</v>
      </c>
      <c r="C940" s="20">
        <f>C964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>
      <c r="B941" s="6" t="s">
        <v>26</v>
      </c>
      <c r="C941" s="21">
        <f>C939-C940</f>
        <v>462.18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462.18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93" t="str">
        <f>IF(Y941&lt;0,"NO PAGAR","COBRAR'")</f>
        <v>COBRAR'</v>
      </c>
      <c r="Y942" s="193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>
      <c r="B943" s="193" t="str">
        <f>IF(C941&lt;0,"NO PAGAR","COBRAR'")</f>
        <v>COBRAR'</v>
      </c>
      <c r="C943" s="193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86" t="s">
        <v>9</v>
      </c>
      <c r="C944" s="187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6" t="s">
        <v>9</v>
      </c>
      <c r="Y944" s="187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IF(Y896&lt;0,"SALDO ADELANTADO","SALDO A FAVOR '")</f>
        <v>SALDO A FAVOR '</v>
      </c>
      <c r="C945" s="10" t="b">
        <f>IF(Y896&lt;=0,Y896*-1)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 FAVOR'</v>
      </c>
      <c r="Y945" s="10" t="b">
        <f>IF(C941&lt;=0,C941*-1)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188" t="s">
        <v>7</v>
      </c>
      <c r="F952" s="189"/>
      <c r="G952" s="190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8" t="s">
        <v>7</v>
      </c>
      <c r="AB952" s="189"/>
      <c r="AC952" s="190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88" t="s">
        <v>7</v>
      </c>
      <c r="O954" s="189"/>
      <c r="P954" s="189"/>
      <c r="Q954" s="190"/>
      <c r="R954" s="18">
        <f>SUM(R938:R953)</f>
        <v>0</v>
      </c>
      <c r="S954" s="3"/>
      <c r="V954" s="17"/>
      <c r="X954" s="12"/>
      <c r="Y954" s="10"/>
      <c r="AJ954" s="188" t="s">
        <v>7</v>
      </c>
      <c r="AK954" s="189"/>
      <c r="AL954" s="189"/>
      <c r="AM954" s="190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1"/>
      <c r="C963" s="10"/>
      <c r="V963" s="17"/>
      <c r="X963" s="11"/>
      <c r="Y963" s="10"/>
    </row>
    <row r="964" spans="2:27">
      <c r="B964" s="15" t="s">
        <v>18</v>
      </c>
      <c r="C964" s="16">
        <f>SUM(C945:C963)</f>
        <v>0</v>
      </c>
      <c r="D964" t="s">
        <v>22</v>
      </c>
      <c r="E964" t="s">
        <v>21</v>
      </c>
      <c r="V964" s="17"/>
      <c r="X964" s="15" t="s">
        <v>18</v>
      </c>
      <c r="Y964" s="16">
        <f>SUM(Y945:Y963)</f>
        <v>0</v>
      </c>
      <c r="Z964" t="s">
        <v>22</v>
      </c>
      <c r="AA964" t="s">
        <v>21</v>
      </c>
    </row>
    <row r="965" spans="2:27">
      <c r="E965" s="1" t="s">
        <v>19</v>
      </c>
      <c r="V965" s="17"/>
      <c r="AA965" s="1" t="s">
        <v>19</v>
      </c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  <c r="AC978" s="194" t="s">
        <v>29</v>
      </c>
      <c r="AD978" s="194"/>
      <c r="AE978" s="194"/>
    </row>
    <row r="979" spans="2:41" ht="15" customHeight="1">
      <c r="H979" s="76" t="s">
        <v>28</v>
      </c>
      <c r="I979" s="76"/>
      <c r="J979" s="76"/>
      <c r="V979" s="17"/>
      <c r="AC979" s="194"/>
      <c r="AD979" s="194"/>
      <c r="AE979" s="194"/>
    </row>
    <row r="980" spans="2:41" ht="15" customHeight="1">
      <c r="H980" s="76"/>
      <c r="I980" s="76"/>
      <c r="J980" s="76"/>
      <c r="V980" s="17"/>
      <c r="AC980" s="194"/>
      <c r="AD980" s="194"/>
      <c r="AE980" s="194"/>
    </row>
    <row r="981" spans="2:41">
      <c r="V981" s="17"/>
    </row>
    <row r="982" spans="2:41">
      <c r="V982" s="17"/>
    </row>
    <row r="983" spans="2:41" ht="23.25">
      <c r="B983" s="22" t="s">
        <v>72</v>
      </c>
      <c r="V983" s="17"/>
      <c r="X983" s="22" t="s">
        <v>74</v>
      </c>
    </row>
    <row r="984" spans="2:41" ht="23.25">
      <c r="B984" s="23" t="s">
        <v>32</v>
      </c>
      <c r="C984" s="20">
        <f>IF(X936="PAGADO",0,Y941)</f>
        <v>462.18</v>
      </c>
      <c r="E984" s="192" t="s">
        <v>555</v>
      </c>
      <c r="F984" s="192"/>
      <c r="G984" s="192"/>
      <c r="H984" s="192"/>
      <c r="V984" s="17"/>
      <c r="X984" s="23" t="s">
        <v>32</v>
      </c>
      <c r="Y984" s="20">
        <f>IF(B984="PAGADO",0,C989)</f>
        <v>462.18</v>
      </c>
      <c r="AA984" s="192" t="s">
        <v>20</v>
      </c>
      <c r="AB984" s="192"/>
      <c r="AC984" s="192"/>
      <c r="AD984" s="192"/>
    </row>
    <row r="985" spans="2:41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24</v>
      </c>
      <c r="C987" s="19">
        <f>IF(C984&gt;0,C984+C985,C985)</f>
        <v>462.18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462.18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" t="s">
        <v>9</v>
      </c>
      <c r="C988" s="20">
        <f>C1011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6" t="s">
        <v>25</v>
      </c>
      <c r="C989" s="21">
        <f>C987-C988</f>
        <v>462.18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462.18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>
      <c r="B990" s="195" t="str">
        <f>IF(C989&lt;0,"NO PAGAR","COBRAR")</f>
        <v>COBRAR</v>
      </c>
      <c r="C990" s="195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5" t="str">
        <f>IF(Y989&lt;0,"NO PAGAR","COBRAR")</f>
        <v>COBRAR</v>
      </c>
      <c r="Y990" s="195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86" t="s">
        <v>9</v>
      </c>
      <c r="C991" s="187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6" t="s">
        <v>9</v>
      </c>
      <c r="Y991" s="187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IF(C1025&lt;0,"SALDO A FAVOR","SALDO ADELANTAD0'")</f>
        <v>SALDO ADELANTAD0'</v>
      </c>
      <c r="C992" s="10" t="b">
        <f>IF(Y936&lt;=0,Y936*-1)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 FAVOR'</v>
      </c>
      <c r="Y992" s="10" t="b">
        <f>IF(C989&lt;=0,C989*-1)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88" t="s">
        <v>7</v>
      </c>
      <c r="F1000" s="189"/>
      <c r="G1000" s="190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8" t="s">
        <v>7</v>
      </c>
      <c r="AB1000" s="189"/>
      <c r="AC1000" s="190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88" t="s">
        <v>7</v>
      </c>
      <c r="O1002" s="189"/>
      <c r="P1002" s="189"/>
      <c r="Q1002" s="190"/>
      <c r="R1002" s="18">
        <f>SUM(R986:R1001)</f>
        <v>0</v>
      </c>
      <c r="S1002" s="3"/>
      <c r="V1002" s="17"/>
      <c r="X1002" s="12"/>
      <c r="Y1002" s="10"/>
      <c r="AJ1002" s="188" t="s">
        <v>7</v>
      </c>
      <c r="AK1002" s="189"/>
      <c r="AL1002" s="189"/>
      <c r="AM1002" s="190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V1009" s="17"/>
      <c r="X1009" s="12"/>
      <c r="Y1009" s="10"/>
    </row>
    <row r="1010" spans="1:43">
      <c r="B1010" s="11"/>
      <c r="C1010" s="10"/>
      <c r="V1010" s="17"/>
      <c r="X1010" s="11"/>
      <c r="Y1010" s="10"/>
    </row>
    <row r="1011" spans="1:43">
      <c r="B1011" s="15" t="s">
        <v>18</v>
      </c>
      <c r="C1011" s="16">
        <f>SUM(C992:C1010)</f>
        <v>0</v>
      </c>
      <c r="V1011" s="17"/>
      <c r="X1011" s="15" t="s">
        <v>18</v>
      </c>
      <c r="Y1011" s="16">
        <f>SUM(Y992:Y1010)</f>
        <v>0</v>
      </c>
    </row>
    <row r="1012" spans="1:43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>
      <c r="E1013" s="1" t="s">
        <v>19</v>
      </c>
      <c r="V1013" s="17"/>
      <c r="AA1013" s="1" t="s">
        <v>19</v>
      </c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V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>
      <c r="V1023" s="17"/>
    </row>
    <row r="1024" spans="1:43" ht="15" customHeight="1">
      <c r="H1024" s="76" t="s">
        <v>30</v>
      </c>
      <c r="I1024" s="76"/>
      <c r="J1024" s="76"/>
      <c r="V1024" s="17"/>
      <c r="AA1024" s="191" t="s">
        <v>31</v>
      </c>
      <c r="AB1024" s="191"/>
      <c r="AC1024" s="191"/>
    </row>
    <row r="1025" spans="2:41" ht="15" customHeight="1">
      <c r="H1025" s="76"/>
      <c r="I1025" s="76"/>
      <c r="J1025" s="76"/>
      <c r="V1025" s="17"/>
      <c r="AA1025" s="191"/>
      <c r="AB1025" s="191"/>
      <c r="AC1025" s="191"/>
    </row>
    <row r="1026" spans="2:41">
      <c r="V1026" s="17"/>
    </row>
    <row r="1027" spans="2:41">
      <c r="V1027" s="17"/>
    </row>
    <row r="1028" spans="2:41" ht="23.25">
      <c r="B1028" s="24" t="s">
        <v>72</v>
      </c>
      <c r="V1028" s="17"/>
      <c r="X1028" s="22" t="s">
        <v>72</v>
      </c>
    </row>
    <row r="1029" spans="2:41" ht="23.25">
      <c r="B1029" s="23" t="s">
        <v>32</v>
      </c>
      <c r="C1029" s="20">
        <f>IF(X984="PAGADO",0,C989)</f>
        <v>462.18</v>
      </c>
      <c r="E1029" s="192" t="s">
        <v>555</v>
      </c>
      <c r="F1029" s="192"/>
      <c r="G1029" s="192"/>
      <c r="H1029" s="192"/>
      <c r="V1029" s="17"/>
      <c r="X1029" s="23" t="s">
        <v>32</v>
      </c>
      <c r="Y1029" s="20">
        <f>IF(B1829="PAGADO",0,C1034)</f>
        <v>462.18</v>
      </c>
      <c r="AA1029" s="192" t="s">
        <v>20</v>
      </c>
      <c r="AB1029" s="192"/>
      <c r="AC1029" s="192"/>
      <c r="AD1029" s="192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462.18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462.18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C1057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26</v>
      </c>
      <c r="C1034" s="21">
        <f>C1032-C1033</f>
        <v>462.18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462.18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93" t="str">
        <f>IF(Y1034&lt;0,"NO PAGAR","COBRAR'")</f>
        <v>COBRAR'</v>
      </c>
      <c r="Y1035" s="193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>
      <c r="B1036" s="193" t="str">
        <f>IF(C1034&lt;0,"NO PAGAR","COBRAR'")</f>
        <v>COBRAR'</v>
      </c>
      <c r="C1036" s="193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86" t="s">
        <v>9</v>
      </c>
      <c r="C1037" s="18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6" t="s">
        <v>9</v>
      </c>
      <c r="Y1037" s="187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9" t="str">
        <f>IF(Y989&lt;0,"SALDO ADELANTADO","SALDO A FAVOR '")</f>
        <v>SALDO A FAVOR '</v>
      </c>
      <c r="C1038" s="10" t="b">
        <f>IF(Y989&lt;=0,Y989*-1)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 FAVOR'</v>
      </c>
      <c r="Y1038" s="10" t="b">
        <f>IF(C1034&lt;=0,C1034*-1)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16</v>
      </c>
      <c r="C1045" s="10"/>
      <c r="E1045" s="188" t="s">
        <v>7</v>
      </c>
      <c r="F1045" s="189"/>
      <c r="G1045" s="190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8" t="s">
        <v>7</v>
      </c>
      <c r="AB1045" s="189"/>
      <c r="AC1045" s="190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88" t="s">
        <v>7</v>
      </c>
      <c r="O1047" s="189"/>
      <c r="P1047" s="189"/>
      <c r="Q1047" s="190"/>
      <c r="R1047" s="18">
        <f>SUM(R1031:R1046)</f>
        <v>0</v>
      </c>
      <c r="S1047" s="3"/>
      <c r="V1047" s="17"/>
      <c r="X1047" s="12"/>
      <c r="Y1047" s="10"/>
      <c r="AJ1047" s="188" t="s">
        <v>7</v>
      </c>
      <c r="AK1047" s="189"/>
      <c r="AL1047" s="189"/>
      <c r="AM1047" s="190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1"/>
      <c r="C1056" s="10"/>
      <c r="V1056" s="17"/>
      <c r="X1056" s="11"/>
      <c r="Y1056" s="10"/>
    </row>
    <row r="1057" spans="2:27">
      <c r="B1057" s="15" t="s">
        <v>18</v>
      </c>
      <c r="C1057" s="16">
        <f>SUM(C1038:C1056)</f>
        <v>0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0</v>
      </c>
      <c r="Z1057" t="s">
        <v>22</v>
      </c>
      <c r="AA1057" t="s">
        <v>21</v>
      </c>
    </row>
    <row r="1058" spans="2:27">
      <c r="E1058" s="1" t="s">
        <v>19</v>
      </c>
      <c r="V1058" s="17"/>
      <c r="AA1058" s="1" t="s">
        <v>19</v>
      </c>
    </row>
    <row r="1059" spans="2:27">
      <c r="V1059" s="17"/>
    </row>
    <row r="1060" spans="2:27">
      <c r="V1060" s="17"/>
    </row>
    <row r="1061" spans="2:27">
      <c r="V1061" s="17"/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</sheetData>
  <mergeCells count="292">
    <mergeCell ref="AJ1002:AM1002"/>
    <mergeCell ref="E1000:G1000"/>
    <mergeCell ref="AJ1047:AM1047"/>
    <mergeCell ref="E1045:G1045"/>
    <mergeCell ref="X1035:Y1035"/>
    <mergeCell ref="B1036:C1036"/>
    <mergeCell ref="B1037:C1037"/>
    <mergeCell ref="X1037:Y1037"/>
    <mergeCell ref="AA1045:AC1045"/>
    <mergeCell ref="N1047:Q1047"/>
    <mergeCell ref="N1002:Q1002"/>
    <mergeCell ref="AA1024:AC1025"/>
    <mergeCell ref="AA1029:AD1029"/>
    <mergeCell ref="E1029:H1029"/>
    <mergeCell ref="E984:H984"/>
    <mergeCell ref="B990:C990"/>
    <mergeCell ref="X990:Y990"/>
    <mergeCell ref="B991:C991"/>
    <mergeCell ref="X991:Y991"/>
    <mergeCell ref="AA1000:AC1000"/>
    <mergeCell ref="AA952:AC952"/>
    <mergeCell ref="N954:Q954"/>
    <mergeCell ref="AJ954:AM954"/>
    <mergeCell ref="E952:G952"/>
    <mergeCell ref="AC978:AE980"/>
    <mergeCell ref="AA984:AD984"/>
    <mergeCell ref="AA931:AC932"/>
    <mergeCell ref="AA936:AD936"/>
    <mergeCell ref="E936:H936"/>
    <mergeCell ref="X942:Y942"/>
    <mergeCell ref="B943:C943"/>
    <mergeCell ref="B944:C944"/>
    <mergeCell ref="X944:Y944"/>
    <mergeCell ref="B898:C898"/>
    <mergeCell ref="X898:Y898"/>
    <mergeCell ref="AA907:AC907"/>
    <mergeCell ref="N909:Q909"/>
    <mergeCell ref="AJ909:AM909"/>
    <mergeCell ref="E907:G907"/>
    <mergeCell ref="AJ860:AM860"/>
    <mergeCell ref="E858:G858"/>
    <mergeCell ref="AC885:AE887"/>
    <mergeCell ref="AA891:AD891"/>
    <mergeCell ref="E891:H891"/>
    <mergeCell ref="B897:C897"/>
    <mergeCell ref="X897:Y897"/>
    <mergeCell ref="X848:Y848"/>
    <mergeCell ref="B849:C849"/>
    <mergeCell ref="B850:C850"/>
    <mergeCell ref="X850:Y850"/>
    <mergeCell ref="AA858:AC858"/>
    <mergeCell ref="N860:Q860"/>
    <mergeCell ref="N815:Q815"/>
    <mergeCell ref="AJ815:AM815"/>
    <mergeCell ref="E813:G813"/>
    <mergeCell ref="AA837:AC838"/>
    <mergeCell ref="AA842:AD842"/>
    <mergeCell ref="E842:H842"/>
    <mergeCell ref="E797:H797"/>
    <mergeCell ref="B803:C803"/>
    <mergeCell ref="X803:Y803"/>
    <mergeCell ref="B804:C804"/>
    <mergeCell ref="X804:Y804"/>
    <mergeCell ref="AA813:AC813"/>
    <mergeCell ref="AA765:AC765"/>
    <mergeCell ref="N767:Q767"/>
    <mergeCell ref="AJ767:AM767"/>
    <mergeCell ref="E765:G765"/>
    <mergeCell ref="AC791:AE793"/>
    <mergeCell ref="AA797:AD797"/>
    <mergeCell ref="AA744:AC745"/>
    <mergeCell ref="AA749:AD749"/>
    <mergeCell ref="E749:H749"/>
    <mergeCell ref="X755:Y755"/>
    <mergeCell ref="B756:C756"/>
    <mergeCell ref="B757:C757"/>
    <mergeCell ref="X757:Y757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9"/>
  <sheetViews>
    <sheetView topLeftCell="A650" zoomScale="82" zoomScaleNormal="82" workbookViewId="0">
      <selection activeCell="I664" sqref="I664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2" t="s">
        <v>83</v>
      </c>
      <c r="F8" s="192"/>
      <c r="G8" s="192"/>
      <c r="H8" s="192"/>
      <c r="V8" s="17"/>
      <c r="X8" s="23" t="s">
        <v>130</v>
      </c>
      <c r="Y8" s="20">
        <f>IF(B8="PAGADO",0,C13)</f>
        <v>0</v>
      </c>
      <c r="AA8" s="192" t="s">
        <v>20</v>
      </c>
      <c r="AB8" s="192"/>
      <c r="AC8" s="192"/>
      <c r="AD8" s="192"/>
      <c r="AK8" s="207" t="s">
        <v>10</v>
      </c>
      <c r="AL8" s="207"/>
      <c r="AM8" s="207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8" t="s">
        <v>7</v>
      </c>
      <c r="AB24" s="189"/>
      <c r="AC24" s="190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102.65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2" t="s">
        <v>197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83</v>
      </c>
      <c r="AB53" s="192"/>
      <c r="AC53" s="192"/>
      <c r="AD53" s="192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4" t="s">
        <v>29</v>
      </c>
      <c r="AD96" s="194"/>
      <c r="AE96" s="194"/>
    </row>
    <row r="97" spans="2:41">
      <c r="H97" s="191" t="s">
        <v>28</v>
      </c>
      <c r="I97" s="191"/>
      <c r="J97" s="191"/>
      <c r="V97" s="17"/>
      <c r="AC97" s="194"/>
      <c r="AD97" s="194"/>
      <c r="AE97" s="194"/>
    </row>
    <row r="98" spans="2:41">
      <c r="H98" s="191"/>
      <c r="I98" s="191"/>
      <c r="J98" s="191"/>
      <c r="V98" s="17"/>
      <c r="AC98" s="194"/>
      <c r="AD98" s="194"/>
      <c r="AE98" s="194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2" t="s">
        <v>83</v>
      </c>
      <c r="F102" s="192"/>
      <c r="G102" s="192"/>
      <c r="H102" s="192"/>
      <c r="V102" s="17"/>
      <c r="X102" s="23" t="s">
        <v>32</v>
      </c>
      <c r="Y102" s="20">
        <f>IF(B102="PAGADO",0,C107)</f>
        <v>0</v>
      </c>
      <c r="AA102" s="192" t="s">
        <v>20</v>
      </c>
      <c r="AB102" s="192"/>
      <c r="AC102" s="192"/>
      <c r="AD102" s="192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5" t="str">
        <f>IF(C107&lt;0,"NO PAGAR","COBRAR")</f>
        <v>COBRAR</v>
      </c>
      <c r="C108" s="195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5" t="str">
        <f>IF(Y107&lt;0,"NO PAGAR","COBRAR")</f>
        <v>NO PAGAR</v>
      </c>
      <c r="Y108" s="195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86" t="s">
        <v>9</v>
      </c>
      <c r="C109" s="187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6" t="s">
        <v>9</v>
      </c>
      <c r="Y109" s="18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88" t="s">
        <v>7</v>
      </c>
      <c r="F118" s="189"/>
      <c r="G118" s="190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8" t="s">
        <v>7</v>
      </c>
      <c r="AB118" s="189"/>
      <c r="AC118" s="190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88" t="s">
        <v>7</v>
      </c>
      <c r="O120" s="189"/>
      <c r="P120" s="189"/>
      <c r="Q120" s="190"/>
      <c r="R120" s="18">
        <f>SUM(R104:R119)</f>
        <v>0</v>
      </c>
      <c r="S120" s="3"/>
      <c r="V120" s="17"/>
      <c r="X120" s="12"/>
      <c r="Y120" s="10"/>
      <c r="AJ120" s="188" t="s">
        <v>7</v>
      </c>
      <c r="AK120" s="189"/>
      <c r="AL120" s="189"/>
      <c r="AM120" s="190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1" t="s">
        <v>30</v>
      </c>
      <c r="I128" s="191"/>
      <c r="J128" s="191"/>
      <c r="V128" s="17"/>
      <c r="AA128" s="191" t="s">
        <v>31</v>
      </c>
      <c r="AB128" s="191"/>
      <c r="AC128" s="191"/>
    </row>
    <row r="129" spans="2:41">
      <c r="H129" s="191"/>
      <c r="I129" s="191"/>
      <c r="J129" s="191"/>
      <c r="V129" s="17"/>
      <c r="AA129" s="191"/>
      <c r="AB129" s="191"/>
      <c r="AC129" s="191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2" t="s">
        <v>20</v>
      </c>
      <c r="F133" s="192"/>
      <c r="G133" s="192"/>
      <c r="H133" s="192"/>
      <c r="V133" s="17"/>
      <c r="X133" s="23" t="s">
        <v>32</v>
      </c>
      <c r="Y133" s="20">
        <f>IF(B133="PAGADO",0,C138)</f>
        <v>0</v>
      </c>
      <c r="AA133" s="192" t="s">
        <v>20</v>
      </c>
      <c r="AB133" s="192"/>
      <c r="AC133" s="192"/>
      <c r="AD133" s="192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3" t="str">
        <f>IF(Y138&lt;0,"NO PAGAR","COBRAR'")</f>
        <v>COBRAR'</v>
      </c>
      <c r="Y139" s="193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3" t="str">
        <f>IF(C138&lt;0,"NO PAGAR","COBRAR'")</f>
        <v>COBRAR'</v>
      </c>
      <c r="C140" s="193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86" t="s">
        <v>9</v>
      </c>
      <c r="C141" s="18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6" t="s">
        <v>9</v>
      </c>
      <c r="Y141" s="187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88" t="s">
        <v>7</v>
      </c>
      <c r="F149" s="189"/>
      <c r="G149" s="190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8" t="s">
        <v>7</v>
      </c>
      <c r="AB149" s="189"/>
      <c r="AC149" s="190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88" t="s">
        <v>7</v>
      </c>
      <c r="O151" s="189"/>
      <c r="P151" s="189"/>
      <c r="Q151" s="190"/>
      <c r="R151" s="18">
        <f>SUM(R135:R150)</f>
        <v>0</v>
      </c>
      <c r="S151" s="3"/>
      <c r="V151" s="17"/>
      <c r="X151" s="12"/>
      <c r="Y151" s="10"/>
      <c r="AJ151" s="188" t="s">
        <v>7</v>
      </c>
      <c r="AK151" s="189"/>
      <c r="AL151" s="189"/>
      <c r="AM151" s="190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4" t="s">
        <v>29</v>
      </c>
      <c r="AD167" s="194"/>
      <c r="AE167" s="194"/>
    </row>
    <row r="168" spans="2:41">
      <c r="H168" s="191" t="s">
        <v>28</v>
      </c>
      <c r="I168" s="191"/>
      <c r="J168" s="191"/>
      <c r="V168" s="17"/>
      <c r="AC168" s="194"/>
      <c r="AD168" s="194"/>
      <c r="AE168" s="194"/>
    </row>
    <row r="169" spans="2:41">
      <c r="H169" s="191"/>
      <c r="I169" s="191"/>
      <c r="J169" s="191"/>
      <c r="V169" s="17"/>
      <c r="AC169" s="194"/>
      <c r="AD169" s="194"/>
      <c r="AE169" s="194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2" t="s">
        <v>20</v>
      </c>
      <c r="F173" s="192"/>
      <c r="G173" s="192"/>
      <c r="H173" s="192"/>
      <c r="V173" s="17"/>
      <c r="X173" s="23" t="s">
        <v>32</v>
      </c>
      <c r="Y173" s="20">
        <f>IF(B172="PAGADO",0,C177)</f>
        <v>76.029999999999973</v>
      </c>
      <c r="AA173" s="192" t="s">
        <v>435</v>
      </c>
      <c r="AB173" s="192"/>
      <c r="AC173" s="192"/>
      <c r="AD173" s="192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5" t="str">
        <f>IF(C177&lt;0,"NO PAGAR","COBRAR")</f>
        <v>COBRAR</v>
      </c>
      <c r="C178" s="195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86" t="s">
        <v>9</v>
      </c>
      <c r="C179" s="18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5" t="str">
        <f>IF(Y178&lt;0,"NO PAGAR","COBRAR")</f>
        <v>NO PAGAR</v>
      </c>
      <c r="Y179" s="195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6" t="s">
        <v>9</v>
      </c>
      <c r="Y180" s="18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88" t="s">
        <v>7</v>
      </c>
      <c r="F189" s="189"/>
      <c r="G189" s="190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8" t="s">
        <v>7</v>
      </c>
      <c r="AB189" s="189"/>
      <c r="AC189" s="190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88" t="s">
        <v>7</v>
      </c>
      <c r="O191" s="189"/>
      <c r="P191" s="189"/>
      <c r="Q191" s="190"/>
      <c r="R191" s="18">
        <f>SUM(R175:R190)</f>
        <v>0</v>
      </c>
      <c r="S191" s="3"/>
      <c r="V191" s="17"/>
      <c r="X191" s="12"/>
      <c r="Y191" s="10"/>
      <c r="AJ191" s="188" t="s">
        <v>7</v>
      </c>
      <c r="AK191" s="189"/>
      <c r="AL191" s="189"/>
      <c r="AM191" s="190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1" t="s">
        <v>30</v>
      </c>
      <c r="I213" s="191"/>
      <c r="J213" s="191"/>
      <c r="V213" s="17"/>
      <c r="AA213" s="191" t="s">
        <v>31</v>
      </c>
      <c r="AB213" s="191"/>
      <c r="AC213" s="191"/>
    </row>
    <row r="214" spans="1:43">
      <c r="H214" s="191"/>
      <c r="I214" s="191"/>
      <c r="J214" s="191"/>
      <c r="V214" s="17"/>
      <c r="AA214" s="191"/>
      <c r="AB214" s="191"/>
      <c r="AC214" s="191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2" t="s">
        <v>495</v>
      </c>
      <c r="F218" s="192"/>
      <c r="G218" s="192"/>
      <c r="H218" s="192"/>
      <c r="V218" s="17"/>
      <c r="X218" s="23" t="s">
        <v>32</v>
      </c>
      <c r="Y218" s="20">
        <f>IF(B239="PAGADO",0,C222)</f>
        <v>293.27999999999997</v>
      </c>
      <c r="AA218" s="192" t="s">
        <v>532</v>
      </c>
      <c r="AB218" s="192"/>
      <c r="AC218" s="192"/>
      <c r="AD218" s="192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3" t="str">
        <f>IF(C222&lt;0,"NO PAGAR","COBRAR'")</f>
        <v>COBRAR'</v>
      </c>
      <c r="C224" s="193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3" t="str">
        <f>IF(Y223&lt;0,"NO PAGAR","COBRAR'")</f>
        <v>NO PAGAR</v>
      </c>
      <c r="Y224" s="193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86" t="s">
        <v>9</v>
      </c>
      <c r="C225" s="187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6" t="s">
        <v>9</v>
      </c>
      <c r="Y226" s="187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88" t="s">
        <v>7</v>
      </c>
      <c r="F234" s="189"/>
      <c r="G234" s="190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8" t="s">
        <v>7</v>
      </c>
      <c r="AB234" s="189"/>
      <c r="AC234" s="190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88" t="s">
        <v>7</v>
      </c>
      <c r="O236" s="189"/>
      <c r="P236" s="189"/>
      <c r="Q236" s="190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8" t="s">
        <v>7</v>
      </c>
      <c r="AK236" s="189"/>
      <c r="AL236" s="189"/>
      <c r="AM236" s="190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4" t="s">
        <v>29</v>
      </c>
      <c r="AD259" s="194"/>
      <c r="AE259" s="194"/>
    </row>
    <row r="260" spans="2:41">
      <c r="H260" s="191" t="s">
        <v>28</v>
      </c>
      <c r="I260" s="191"/>
      <c r="J260" s="191"/>
      <c r="V260" s="17"/>
      <c r="AC260" s="194"/>
      <c r="AD260" s="194"/>
      <c r="AE260" s="194"/>
    </row>
    <row r="261" spans="2:41">
      <c r="H261" s="191"/>
      <c r="I261" s="191"/>
      <c r="J261" s="191"/>
      <c r="V261" s="17"/>
      <c r="AC261" s="194"/>
      <c r="AD261" s="194"/>
      <c r="AE261" s="194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2" t="s">
        <v>592</v>
      </c>
      <c r="F265" s="192"/>
      <c r="G265" s="192"/>
      <c r="H265" s="192"/>
      <c r="V265" s="17"/>
      <c r="X265" s="23" t="s">
        <v>32</v>
      </c>
      <c r="Y265" s="20">
        <f>IF(B264="PAGADO",0,C269)</f>
        <v>205.25000000000011</v>
      </c>
      <c r="AA265" s="192" t="s">
        <v>435</v>
      </c>
      <c r="AB265" s="192"/>
      <c r="AC265" s="192"/>
      <c r="AD265" s="192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5" t="str">
        <f>IF(C269&lt;0,"NO PAGAR","COBRAR")</f>
        <v>COBRAR</v>
      </c>
      <c r="C270" s="195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6" t="s">
        <v>9</v>
      </c>
      <c r="C271" s="18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5" t="str">
        <f>IF(Y270&lt;0,"NO PAGAR","COBRAR")</f>
        <v>COBRAR</v>
      </c>
      <c r="Y271" s="195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6" t="s">
        <v>9</v>
      </c>
      <c r="Y272" s="18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88" t="s">
        <v>7</v>
      </c>
      <c r="F281" s="189"/>
      <c r="G281" s="190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8" t="s">
        <v>7</v>
      </c>
      <c r="AB281" s="189"/>
      <c r="AC281" s="190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88" t="s">
        <v>7</v>
      </c>
      <c r="O283" s="189"/>
      <c r="P283" s="189"/>
      <c r="Q283" s="190"/>
      <c r="R283" s="18">
        <f>SUM(R267:R282)</f>
        <v>40</v>
      </c>
      <c r="S283" s="3"/>
      <c r="V283" s="17"/>
      <c r="X283" s="12"/>
      <c r="Y283" s="10"/>
      <c r="AJ283" s="188" t="s">
        <v>7</v>
      </c>
      <c r="AK283" s="189"/>
      <c r="AL283" s="189"/>
      <c r="AM283" s="190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1" t="s">
        <v>30</v>
      </c>
      <c r="I305" s="191"/>
      <c r="J305" s="191"/>
      <c r="V305" s="17"/>
      <c r="AA305" s="191" t="s">
        <v>31</v>
      </c>
      <c r="AB305" s="191"/>
      <c r="AC305" s="191"/>
    </row>
    <row r="306" spans="2:41">
      <c r="H306" s="191"/>
      <c r="I306" s="191"/>
      <c r="J306" s="191"/>
      <c r="V306" s="17"/>
      <c r="AA306" s="191"/>
      <c r="AB306" s="191"/>
      <c r="AC306" s="191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2" t="s">
        <v>435</v>
      </c>
      <c r="F310" s="192"/>
      <c r="G310" s="192"/>
      <c r="H310" s="192"/>
      <c r="V310" s="17"/>
      <c r="X310" s="23" t="s">
        <v>32</v>
      </c>
      <c r="Y310" s="20">
        <f>IF(B1029="PAGADO",0,C315)</f>
        <v>-647.71</v>
      </c>
      <c r="AA310" s="192" t="s">
        <v>702</v>
      </c>
      <c r="AB310" s="192"/>
      <c r="AC310" s="192"/>
      <c r="AD310" s="192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3" t="str">
        <f>IF(Y315&lt;0,"NO PAGAR","COBRAR'")</f>
        <v>NO PAGAR</v>
      </c>
      <c r="Y316" s="193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3" t="str">
        <f>IF(C315&lt;0,"NO PAGAR","COBRAR'")</f>
        <v>NO PAGAR</v>
      </c>
      <c r="C317" s="193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6" t="s">
        <v>9</v>
      </c>
      <c r="C318" s="187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6" t="s">
        <v>9</v>
      </c>
      <c r="Y318" s="187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88" t="s">
        <v>7</v>
      </c>
      <c r="F326" s="189"/>
      <c r="G326" s="190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8" t="s">
        <v>7</v>
      </c>
      <c r="AB326" s="189"/>
      <c r="AC326" s="190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88" t="s">
        <v>7</v>
      </c>
      <c r="O328" s="189"/>
      <c r="P328" s="189"/>
      <c r="Q328" s="190"/>
      <c r="R328" s="18">
        <f>SUM(R312:R327)</f>
        <v>2600</v>
      </c>
      <c r="S328" s="3"/>
      <c r="V328" s="17"/>
      <c r="X328" s="12"/>
      <c r="Y328" s="10"/>
      <c r="AJ328" s="188" t="s">
        <v>7</v>
      </c>
      <c r="AK328" s="189"/>
      <c r="AL328" s="189"/>
      <c r="AM328" s="190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1" t="s">
        <v>28</v>
      </c>
      <c r="I345" s="191"/>
      <c r="J345" s="191"/>
      <c r="V345" s="17"/>
    </row>
    <row r="346" spans="2:41">
      <c r="H346" s="191"/>
      <c r="I346" s="191"/>
      <c r="J346" s="191"/>
      <c r="V346" s="17"/>
    </row>
    <row r="347" spans="2:41">
      <c r="V347" s="17"/>
      <c r="X347" s="205" t="s">
        <v>64</v>
      </c>
      <c r="AB347" s="202" t="s">
        <v>29</v>
      </c>
      <c r="AC347" s="202"/>
      <c r="AD347" s="202"/>
    </row>
    <row r="348" spans="2:41">
      <c r="V348" s="17"/>
      <c r="X348" s="205"/>
      <c r="AB348" s="202"/>
      <c r="AC348" s="202"/>
      <c r="AD348" s="202"/>
    </row>
    <row r="349" spans="2:41" ht="23.25">
      <c r="B349" s="22" t="s">
        <v>64</v>
      </c>
      <c r="V349" s="17"/>
      <c r="X349" s="205"/>
      <c r="AB349" s="202"/>
      <c r="AC349" s="202"/>
      <c r="AD349" s="202"/>
    </row>
    <row r="350" spans="2:41" ht="23.25">
      <c r="B350" s="23" t="s">
        <v>32</v>
      </c>
      <c r="C350" s="20">
        <f>IF(X310="PAGADO",0,Y315)</f>
        <v>-785.77</v>
      </c>
      <c r="E350" s="192" t="s">
        <v>435</v>
      </c>
      <c r="F350" s="192"/>
      <c r="G350" s="192"/>
      <c r="H350" s="192"/>
      <c r="V350" s="17"/>
      <c r="X350" s="23" t="s">
        <v>32</v>
      </c>
      <c r="Y350" s="20">
        <f>IF(B350="PAGADO",0,C355)</f>
        <v>-215.76999999999998</v>
      </c>
      <c r="AA350" s="192" t="s">
        <v>702</v>
      </c>
      <c r="AB350" s="192"/>
      <c r="AC350" s="192"/>
      <c r="AD350" s="192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5" t="str">
        <f>IF(C355&lt;0,"NO PAGAR","COBRAR")</f>
        <v>NO PAGAR</v>
      </c>
      <c r="C356" s="195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5" t="str">
        <f>IF(Y355&lt;0,"NO PAGAR","COBRAR")</f>
        <v>COBRAR</v>
      </c>
      <c r="Y356" s="195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86" t="s">
        <v>9</v>
      </c>
      <c r="C357" s="187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6" t="s">
        <v>9</v>
      </c>
      <c r="Y357" s="187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8" t="s">
        <v>7</v>
      </c>
      <c r="AK361" s="189"/>
      <c r="AL361" s="189"/>
      <c r="AM361" s="190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88" t="s">
        <v>7</v>
      </c>
      <c r="F366" s="189"/>
      <c r="G366" s="190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8" t="s">
        <v>7</v>
      </c>
      <c r="AB366" s="189"/>
      <c r="AC366" s="190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88" t="s">
        <v>7</v>
      </c>
      <c r="O368" s="189"/>
      <c r="P368" s="189"/>
      <c r="Q368" s="190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1" t="s">
        <v>30</v>
      </c>
      <c r="I384" s="191"/>
      <c r="J384" s="191"/>
      <c r="V384" s="17"/>
      <c r="AA384" s="191" t="s">
        <v>31</v>
      </c>
      <c r="AB384" s="191"/>
      <c r="AC384" s="191"/>
    </row>
    <row r="385" spans="2:41">
      <c r="H385" s="191"/>
      <c r="I385" s="191"/>
      <c r="J385" s="191"/>
      <c r="V385" s="17"/>
      <c r="AA385" s="191"/>
      <c r="AB385" s="191"/>
      <c r="AC385" s="191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2" t="s">
        <v>778</v>
      </c>
      <c r="F389" s="192"/>
      <c r="G389" s="192"/>
      <c r="H389" s="192"/>
      <c r="V389" s="17"/>
      <c r="X389" s="23" t="s">
        <v>32</v>
      </c>
      <c r="Y389" s="20">
        <f>IF(B1122="PAGADO",0,C394)</f>
        <v>-132.38000000000011</v>
      </c>
      <c r="AA389" s="192" t="s">
        <v>842</v>
      </c>
      <c r="AB389" s="192"/>
      <c r="AC389" s="192"/>
      <c r="AD389" s="192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3" t="str">
        <f>IF(Y394&lt;0,"NO PAGAR","COBRAR'")</f>
        <v>COBRAR'</v>
      </c>
      <c r="Y395" s="193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3" t="str">
        <f>IF(C394&lt;0,"NO PAGAR","COBRAR'")</f>
        <v>NO PAGAR</v>
      </c>
      <c r="C396" s="193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86" t="s">
        <v>9</v>
      </c>
      <c r="C397" s="187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6" t="s">
        <v>9</v>
      </c>
      <c r="Y397" s="18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8" t="s">
        <v>7</v>
      </c>
      <c r="AK399" s="189"/>
      <c r="AL399" s="189"/>
      <c r="AM399" s="190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88" t="s">
        <v>7</v>
      </c>
      <c r="F405" s="189"/>
      <c r="G405" s="190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8" t="s">
        <v>7</v>
      </c>
      <c r="AB405" s="189"/>
      <c r="AC405" s="190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88" t="s">
        <v>7</v>
      </c>
      <c r="O407" s="189"/>
      <c r="P407" s="189"/>
      <c r="Q407" s="190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1" t="s">
        <v>28</v>
      </c>
      <c r="I419" s="191"/>
      <c r="J419" s="191"/>
      <c r="V419" s="17"/>
      <c r="AC419" s="24"/>
      <c r="AD419" s="24"/>
      <c r="AE419" s="24"/>
    </row>
    <row r="420" spans="2:41" ht="15" customHeight="1">
      <c r="H420" s="191"/>
      <c r="I420" s="191"/>
      <c r="J420" s="191"/>
      <c r="V420" s="17"/>
      <c r="AC420" s="24"/>
      <c r="AD420" s="24"/>
      <c r="AE420" s="24"/>
    </row>
    <row r="421" spans="2:41" ht="23.25">
      <c r="V421" s="17"/>
      <c r="AB421" s="194" t="s">
        <v>29</v>
      </c>
      <c r="AC421" s="194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2" t="s">
        <v>778</v>
      </c>
      <c r="F424" s="192"/>
      <c r="G424" s="192"/>
      <c r="H424" s="192"/>
      <c r="V424" s="17"/>
      <c r="X424" s="23" t="s">
        <v>32</v>
      </c>
      <c r="Y424" s="20">
        <f>IF(B424="PAGADO",0,C429)</f>
        <v>233.90999999999997</v>
      </c>
      <c r="AA424" s="192" t="s">
        <v>435</v>
      </c>
      <c r="AB424" s="192"/>
      <c r="AC424" s="192"/>
      <c r="AD424" s="192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5" t="str">
        <f>IF(C429&lt;0,"NO PAGAR","COBRAR")</f>
        <v>COBRAR</v>
      </c>
      <c r="C430" s="195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5" t="str">
        <f>IF(Y429&lt;0,"NO PAGAR","COBRAR")</f>
        <v>COBRAR</v>
      </c>
      <c r="Y430" s="195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86" t="s">
        <v>9</v>
      </c>
      <c r="C431" s="187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6" t="s">
        <v>9</v>
      </c>
      <c r="Y431" s="187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8" t="s">
        <v>7</v>
      </c>
      <c r="AK439" s="189"/>
      <c r="AL439" s="189"/>
      <c r="AM439" s="190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88" t="s">
        <v>7</v>
      </c>
      <c r="F440" s="189"/>
      <c r="G440" s="190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8" t="s">
        <v>7</v>
      </c>
      <c r="AB440" s="189"/>
      <c r="AC440" s="190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88" t="s">
        <v>7</v>
      </c>
      <c r="O442" s="189"/>
      <c r="P442" s="189"/>
      <c r="Q442" s="190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1" t="s">
        <v>30</v>
      </c>
      <c r="I459" s="191"/>
      <c r="J459" s="191"/>
      <c r="V459" s="17"/>
      <c r="AA459" s="191" t="s">
        <v>31</v>
      </c>
      <c r="AB459" s="191"/>
      <c r="AC459" s="191"/>
    </row>
    <row r="460" spans="1:43">
      <c r="H460" s="191"/>
      <c r="I460" s="191"/>
      <c r="J460" s="191"/>
      <c r="V460" s="17"/>
      <c r="AA460" s="191"/>
      <c r="AB460" s="191"/>
      <c r="AC460" s="191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2" t="s">
        <v>778</v>
      </c>
      <c r="F464" s="192"/>
      <c r="G464" s="192"/>
      <c r="H464" s="192"/>
      <c r="V464" s="17"/>
      <c r="X464" s="23" t="s">
        <v>32</v>
      </c>
      <c r="Y464" s="20">
        <f>IF(B464="PAGADO",0,C469)</f>
        <v>0</v>
      </c>
      <c r="AA464" s="192" t="s">
        <v>435</v>
      </c>
      <c r="AB464" s="192"/>
      <c r="AC464" s="192"/>
      <c r="AD464" s="192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3" t="str">
        <f>IF(Y469&lt;0,"NO PAGAR","COBRAR'")</f>
        <v>COBRAR'</v>
      </c>
      <c r="Y470" s="193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3" t="str">
        <f>IF(C469&lt;0,"NO PAGAR","COBRAR'")</f>
        <v>COBRAR'</v>
      </c>
      <c r="C471" s="193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86" t="s">
        <v>9</v>
      </c>
      <c r="C472" s="187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6" t="s">
        <v>9</v>
      </c>
      <c r="Y472" s="187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88" t="s">
        <v>7</v>
      </c>
      <c r="F480" s="189"/>
      <c r="G480" s="190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8" t="s">
        <v>7</v>
      </c>
      <c r="AB480" s="189"/>
      <c r="AC480" s="190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88" t="s">
        <v>7</v>
      </c>
      <c r="O482" s="189"/>
      <c r="P482" s="189"/>
      <c r="Q482" s="190"/>
      <c r="R482" s="18">
        <f>SUM(R466:R481)</f>
        <v>25</v>
      </c>
      <c r="S482" s="3"/>
      <c r="V482" s="17"/>
      <c r="X482" s="12"/>
      <c r="Y482" s="10"/>
      <c r="AJ482" s="188" t="s">
        <v>7</v>
      </c>
      <c r="AK482" s="189"/>
      <c r="AL482" s="189"/>
      <c r="AM482" s="190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4" t="s">
        <v>29</v>
      </c>
      <c r="AD491" s="194"/>
      <c r="AE491" s="194"/>
    </row>
    <row r="492" spans="2:42">
      <c r="H492" s="191" t="s">
        <v>28</v>
      </c>
      <c r="I492" s="191"/>
      <c r="J492" s="191"/>
      <c r="V492" s="17"/>
      <c r="AC492" s="194"/>
      <c r="AD492" s="194"/>
      <c r="AE492" s="194"/>
    </row>
    <row r="493" spans="2:42">
      <c r="H493" s="191"/>
      <c r="I493" s="191"/>
      <c r="J493" s="191"/>
      <c r="V493" s="17"/>
      <c r="AC493" s="194"/>
      <c r="AD493" s="194"/>
      <c r="AE493" s="194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2" t="s">
        <v>778</v>
      </c>
      <c r="F497" s="192"/>
      <c r="G497" s="192"/>
      <c r="H497" s="192"/>
      <c r="V497" s="17"/>
      <c r="X497" s="23" t="s">
        <v>32</v>
      </c>
      <c r="Y497" s="20">
        <f>IF(B497="PAGADO",0,C502)</f>
        <v>-76.500000000000227</v>
      </c>
      <c r="AA497" s="192" t="s">
        <v>532</v>
      </c>
      <c r="AB497" s="192"/>
      <c r="AC497" s="192"/>
      <c r="AD497" s="192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5" t="str">
        <f>IF(C502&lt;0,"NO PAGAR","COBRAR")</f>
        <v>NO PAGAR</v>
      </c>
      <c r="C503" s="195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5" t="str">
        <f>IF(Y502&lt;0,"NO PAGAR","COBRAR")</f>
        <v>COBRAR</v>
      </c>
      <c r="Y503" s="195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86" t="s">
        <v>9</v>
      </c>
      <c r="C504" s="187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6" t="s">
        <v>9</v>
      </c>
      <c r="Y504" s="187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1027</v>
      </c>
      <c r="C513" s="10">
        <v>183.51</v>
      </c>
      <c r="E513" s="188" t="s">
        <v>7</v>
      </c>
      <c r="F513" s="189"/>
      <c r="G513" s="190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8" t="s">
        <v>7</v>
      </c>
      <c r="AB513" s="189"/>
      <c r="AC513" s="190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88" t="s">
        <v>7</v>
      </c>
      <c r="O515" s="189"/>
      <c r="P515" s="189"/>
      <c r="Q515" s="190"/>
      <c r="R515" s="18">
        <f>SUM(R499:R514)</f>
        <v>1250.68</v>
      </c>
      <c r="S515" s="3"/>
      <c r="V515" s="17"/>
      <c r="X515" s="12"/>
      <c r="Y515" s="10"/>
      <c r="AJ515" s="188" t="s">
        <v>7</v>
      </c>
      <c r="AK515" s="189"/>
      <c r="AL515" s="189"/>
      <c r="AM515" s="190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1" t="s">
        <v>30</v>
      </c>
      <c r="I533" s="191"/>
      <c r="J533" s="191"/>
      <c r="V533" s="17"/>
      <c r="AA533" s="191" t="s">
        <v>31</v>
      </c>
      <c r="AB533" s="191"/>
      <c r="AC533" s="191"/>
    </row>
    <row r="534" spans="1:43">
      <c r="H534" s="191"/>
      <c r="I534" s="191"/>
      <c r="J534" s="191"/>
      <c r="V534" s="17"/>
      <c r="AA534" s="191"/>
      <c r="AB534" s="191"/>
      <c r="AC534" s="191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2" t="s">
        <v>435</v>
      </c>
      <c r="F538" s="192"/>
      <c r="G538" s="192"/>
      <c r="H538" s="192"/>
      <c r="V538" s="17"/>
      <c r="X538" s="23" t="s">
        <v>32</v>
      </c>
      <c r="Y538" s="20">
        <f>IF(B538="PAGADO",0,C543)</f>
        <v>0</v>
      </c>
      <c r="AA538" s="192" t="s">
        <v>435</v>
      </c>
      <c r="AB538" s="192"/>
      <c r="AC538" s="192"/>
      <c r="AD538" s="192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1096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3" t="str">
        <f>IF(Y543&lt;0,"NO PAGAR","COBRAR'")</f>
        <v>COBRAR'</v>
      </c>
      <c r="Y544" s="193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3" t="str">
        <f>IF(C543&lt;0,"NO PAGAR","COBRAR'")</f>
        <v>COBRAR'</v>
      </c>
      <c r="C545" s="193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86" t="s">
        <v>9</v>
      </c>
      <c r="C546" s="187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6" t="s">
        <v>9</v>
      </c>
      <c r="Y546" s="187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88" t="s">
        <v>7</v>
      </c>
      <c r="F554" s="189"/>
      <c r="G554" s="190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8" t="s">
        <v>7</v>
      </c>
      <c r="AB554" s="189"/>
      <c r="AC554" s="190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1076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8" t="s">
        <v>7</v>
      </c>
      <c r="O556" s="189"/>
      <c r="P556" s="189"/>
      <c r="Q556" s="190"/>
      <c r="R556" s="18">
        <f>SUM(R540:R555)</f>
        <v>0</v>
      </c>
      <c r="S556" s="3"/>
      <c r="V556" s="17"/>
      <c r="X556" s="12"/>
      <c r="Y556" s="10"/>
      <c r="AJ556" s="188" t="s">
        <v>7</v>
      </c>
      <c r="AK556" s="189"/>
      <c r="AL556" s="189"/>
      <c r="AM556" s="190"/>
      <c r="AN556" s="18">
        <f>SUM(AN540:AN555)</f>
        <v>0</v>
      </c>
      <c r="AO556" s="3"/>
    </row>
    <row r="557" spans="2:41" ht="15.75" thickBot="1">
      <c r="B557" s="12"/>
      <c r="C557" s="10"/>
      <c r="N557" t="s">
        <v>1075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1075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4" t="s">
        <v>29</v>
      </c>
      <c r="AD565" s="194"/>
      <c r="AE565" s="194"/>
    </row>
    <row r="566" spans="2:41">
      <c r="H566" s="191" t="s">
        <v>28</v>
      </c>
      <c r="I566" s="191"/>
      <c r="J566" s="191"/>
      <c r="V566" s="17"/>
      <c r="AC566" s="194"/>
      <c r="AD566" s="194"/>
      <c r="AE566" s="194"/>
    </row>
    <row r="567" spans="2:41">
      <c r="H567" s="191"/>
      <c r="I567" s="191"/>
      <c r="J567" s="191"/>
      <c r="V567" s="17"/>
      <c r="AC567" s="194"/>
      <c r="AD567" s="194"/>
      <c r="AE567" s="194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2" t="s">
        <v>20</v>
      </c>
      <c r="F571" s="192"/>
      <c r="G571" s="192"/>
      <c r="H571" s="192"/>
      <c r="V571" s="17"/>
      <c r="X571" s="23" t="s">
        <v>32</v>
      </c>
      <c r="Y571" s="20">
        <f>IF(B571="PAGADO",0,C576)</f>
        <v>0</v>
      </c>
      <c r="AA571" s="192" t="s">
        <v>1171</v>
      </c>
      <c r="AB571" s="192"/>
      <c r="AC571" s="192"/>
      <c r="AD571" s="192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1185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1128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5" t="str">
        <f>IF(C576&lt;0,"NO PAGAR","COBRAR")</f>
        <v>COBRAR</v>
      </c>
      <c r="C577" s="195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5" t="str">
        <f>IF(Y576&lt;0,"NO PAGAR","COBRAR")</f>
        <v>NO PAGAR</v>
      </c>
      <c r="Y577" s="195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86" t="s">
        <v>9</v>
      </c>
      <c r="C578" s="187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6" t="s">
        <v>9</v>
      </c>
      <c r="Y578" s="187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1184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88" t="s">
        <v>7</v>
      </c>
      <c r="F587" s="189"/>
      <c r="G587" s="190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8" t="s">
        <v>7</v>
      </c>
      <c r="AB587" s="189"/>
      <c r="AC587" s="190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88" t="s">
        <v>7</v>
      </c>
      <c r="O589" s="189"/>
      <c r="P589" s="189"/>
      <c r="Q589" s="190"/>
      <c r="R589" s="18">
        <f>SUM(R573:R588)</f>
        <v>0</v>
      </c>
      <c r="S589" s="3"/>
      <c r="V589" s="17"/>
      <c r="X589" s="12"/>
      <c r="Y589" s="10"/>
      <c r="AJ589" s="188" t="s">
        <v>7</v>
      </c>
      <c r="AK589" s="189"/>
      <c r="AL589" s="189"/>
      <c r="AM589" s="190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1" t="s">
        <v>30</v>
      </c>
      <c r="I611" s="191"/>
      <c r="J611" s="191"/>
      <c r="V611" s="17"/>
      <c r="AA611" s="191" t="s">
        <v>31</v>
      </c>
      <c r="AB611" s="191"/>
      <c r="AC611" s="191"/>
    </row>
    <row r="612" spans="1:43">
      <c r="H612" s="191"/>
      <c r="I612" s="191"/>
      <c r="J612" s="191"/>
      <c r="V612" s="17"/>
      <c r="AA612" s="191"/>
      <c r="AB612" s="191"/>
      <c r="AC612" s="191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2" t="s">
        <v>1171</v>
      </c>
      <c r="F616" s="192"/>
      <c r="G616" s="192"/>
      <c r="H616" s="192"/>
      <c r="V616" s="17"/>
      <c r="X616" s="23" t="s">
        <v>32</v>
      </c>
      <c r="Y616" s="20">
        <f>IF(B616="PAGADO",0,C621)</f>
        <v>0</v>
      </c>
      <c r="AA616" s="192" t="s">
        <v>1171</v>
      </c>
      <c r="AB616" s="192"/>
      <c r="AC616" s="192"/>
      <c r="AD616" s="192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3" t="str">
        <f>IF(Y621&lt;0,"NO PAGAR","COBRAR'")</f>
        <v>COBRAR'</v>
      </c>
      <c r="Y622" s="193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3" t="str">
        <f>IF(C621&lt;0,"NO PAGAR","COBRAR'")</f>
        <v>COBRAR'</v>
      </c>
      <c r="C623" s="193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86" t="s">
        <v>9</v>
      </c>
      <c r="C624" s="18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6" t="s">
        <v>9</v>
      </c>
      <c r="Y624" s="18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88" t="s">
        <v>7</v>
      </c>
      <c r="F632" s="189"/>
      <c r="G632" s="190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8" t="s">
        <v>7</v>
      </c>
      <c r="AB632" s="189"/>
      <c r="AC632" s="190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1269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88" t="s">
        <v>7</v>
      </c>
      <c r="O634" s="189"/>
      <c r="P634" s="189"/>
      <c r="Q634" s="190"/>
      <c r="R634" s="18">
        <f>SUM(R618:R633)</f>
        <v>0</v>
      </c>
      <c r="S634" s="3"/>
      <c r="V634" s="17"/>
      <c r="X634" s="12"/>
      <c r="Y634" s="10"/>
      <c r="AJ634" s="188" t="s">
        <v>7</v>
      </c>
      <c r="AK634" s="189"/>
      <c r="AL634" s="189"/>
      <c r="AM634" s="190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</row>
    <row r="653" spans="8:31">
      <c r="V653" s="17"/>
      <c r="AC653" s="194" t="s">
        <v>29</v>
      </c>
      <c r="AD653" s="194"/>
      <c r="AE653" s="194"/>
    </row>
    <row r="654" spans="8:31">
      <c r="H654" s="191" t="s">
        <v>28</v>
      </c>
      <c r="I654" s="191"/>
      <c r="J654" s="191"/>
      <c r="V654" s="17"/>
      <c r="AC654" s="194"/>
      <c r="AD654" s="194"/>
      <c r="AE654" s="194"/>
    </row>
    <row r="655" spans="8:31">
      <c r="H655" s="191"/>
      <c r="I655" s="191"/>
      <c r="J655" s="191"/>
      <c r="V655" s="17"/>
      <c r="AC655" s="194"/>
      <c r="AD655" s="194"/>
      <c r="AE655" s="194"/>
    </row>
    <row r="656" spans="8:31">
      <c r="V656" s="17"/>
    </row>
    <row r="657" spans="2:41">
      <c r="V657" s="17"/>
    </row>
    <row r="658" spans="2:41" ht="23.25">
      <c r="B658" s="22" t="s">
        <v>69</v>
      </c>
      <c r="V658" s="17"/>
      <c r="X658" s="22" t="s">
        <v>69</v>
      </c>
    </row>
    <row r="659" spans="2:41" ht="23.25">
      <c r="B659" s="23" t="s">
        <v>32</v>
      </c>
      <c r="C659" s="20">
        <f>IF(X616="PAGADO",0,Y621)</f>
        <v>469.59</v>
      </c>
      <c r="E659" s="192" t="s">
        <v>1171</v>
      </c>
      <c r="F659" s="192"/>
      <c r="G659" s="192"/>
      <c r="H659" s="192"/>
      <c r="V659" s="17"/>
      <c r="X659" s="23" t="s">
        <v>32</v>
      </c>
      <c r="Y659" s="20">
        <f>IF(B659="PAGADO",0,C664)</f>
        <v>1449.59</v>
      </c>
      <c r="AA659" s="192" t="s">
        <v>20</v>
      </c>
      <c r="AB659" s="192"/>
      <c r="AC659" s="192"/>
      <c r="AD659" s="192"/>
    </row>
    <row r="660" spans="2:41">
      <c r="B660" s="1" t="s">
        <v>0</v>
      </c>
      <c r="C660" s="19">
        <f>H675</f>
        <v>1330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>
        <v>45133</v>
      </c>
      <c r="F661" s="3" t="s">
        <v>414</v>
      </c>
      <c r="G661" s="3" t="s">
        <v>200</v>
      </c>
      <c r="H661" s="5">
        <v>200</v>
      </c>
      <c r="N661" s="25">
        <v>45163</v>
      </c>
      <c r="O661" s="3" t="s">
        <v>110</v>
      </c>
      <c r="P661" s="3"/>
      <c r="Q661" s="3"/>
      <c r="R661" s="18">
        <v>180</v>
      </c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1799.59</v>
      </c>
      <c r="E662" s="4">
        <v>45135</v>
      </c>
      <c r="F662" s="3" t="s">
        <v>414</v>
      </c>
      <c r="G662" s="3" t="s">
        <v>548</v>
      </c>
      <c r="H662" s="5">
        <v>630</v>
      </c>
      <c r="N662" s="25">
        <v>45166</v>
      </c>
      <c r="O662" s="3" t="s">
        <v>1281</v>
      </c>
      <c r="P662" s="3"/>
      <c r="Q662" s="3"/>
      <c r="R662" s="18">
        <v>170</v>
      </c>
      <c r="S662" s="3"/>
      <c r="V662" s="17"/>
      <c r="X662" s="1" t="s">
        <v>24</v>
      </c>
      <c r="Y662" s="19">
        <f>IF(Y659&gt;0,Y659+Y660,Y660)</f>
        <v>1449.59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350</v>
      </c>
      <c r="E663" s="4">
        <v>45135</v>
      </c>
      <c r="F663" s="3" t="s">
        <v>414</v>
      </c>
      <c r="G663" s="3" t="s">
        <v>1296</v>
      </c>
      <c r="H663" s="5">
        <v>300</v>
      </c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1449.59</v>
      </c>
      <c r="E664" s="4">
        <v>45138</v>
      </c>
      <c r="F664" s="3" t="s">
        <v>414</v>
      </c>
      <c r="G664" s="3" t="s">
        <v>200</v>
      </c>
      <c r="H664" s="5">
        <v>200</v>
      </c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1449.59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95" t="str">
        <f>IF(C664&lt;0,"NO PAGAR","COBRAR")</f>
        <v>COBRAR</v>
      </c>
      <c r="C665" s="195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95" t="str">
        <f>IF(Y664&lt;0,"NO PAGAR","COBRAR")</f>
        <v>COBRAR</v>
      </c>
      <c r="Y665" s="195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86" t="s">
        <v>9</v>
      </c>
      <c r="C666" s="187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86" t="s">
        <v>9</v>
      </c>
      <c r="Y666" s="187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IF(Y616&lt;=0,Y616*-1)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 t="b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350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88" t="s">
        <v>7</v>
      </c>
      <c r="F675" s="189"/>
      <c r="G675" s="190"/>
      <c r="H675" s="5">
        <f>SUM(H661:H674)</f>
        <v>1330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88" t="s">
        <v>7</v>
      </c>
      <c r="AB675" s="189"/>
      <c r="AC675" s="190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88" t="s">
        <v>7</v>
      </c>
      <c r="O677" s="189"/>
      <c r="P677" s="189"/>
      <c r="Q677" s="190"/>
      <c r="R677" s="18">
        <f>SUM(R661:R676)</f>
        <v>350</v>
      </c>
      <c r="S677" s="3"/>
      <c r="V677" s="17"/>
      <c r="X677" s="12"/>
      <c r="Y677" s="10"/>
      <c r="AJ677" s="188" t="s">
        <v>7</v>
      </c>
      <c r="AK677" s="189"/>
      <c r="AL677" s="189"/>
      <c r="AM677" s="190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350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V698" s="17"/>
    </row>
    <row r="699" spans="1:43">
      <c r="H699" s="191" t="s">
        <v>30</v>
      </c>
      <c r="I699" s="191"/>
      <c r="J699" s="191"/>
      <c r="V699" s="17"/>
      <c r="AA699" s="191" t="s">
        <v>31</v>
      </c>
      <c r="AB699" s="191"/>
      <c r="AC699" s="191"/>
    </row>
    <row r="700" spans="1:43">
      <c r="H700" s="191"/>
      <c r="I700" s="191"/>
      <c r="J700" s="191"/>
      <c r="V700" s="17"/>
      <c r="AA700" s="191"/>
      <c r="AB700" s="191"/>
      <c r="AC700" s="191"/>
    </row>
    <row r="701" spans="1:43">
      <c r="V701" s="17"/>
    </row>
    <row r="702" spans="1:43">
      <c r="V702" s="17"/>
    </row>
    <row r="703" spans="1:43" ht="23.25">
      <c r="B703" s="24" t="s">
        <v>69</v>
      </c>
      <c r="V703" s="17"/>
      <c r="X703" s="22" t="s">
        <v>69</v>
      </c>
    </row>
    <row r="704" spans="1:43" ht="23.25">
      <c r="B704" s="23" t="s">
        <v>32</v>
      </c>
      <c r="C704" s="20">
        <f>IF(X659="PAGADO",0,C664)</f>
        <v>1449.59</v>
      </c>
      <c r="E704" s="192" t="s">
        <v>20</v>
      </c>
      <c r="F704" s="192"/>
      <c r="G704" s="192"/>
      <c r="H704" s="192"/>
      <c r="V704" s="17"/>
      <c r="X704" s="23" t="s">
        <v>32</v>
      </c>
      <c r="Y704" s="20">
        <f>IF(B1504="PAGADO",0,C709)</f>
        <v>1449.59</v>
      </c>
      <c r="AA704" s="192" t="s">
        <v>20</v>
      </c>
      <c r="AB704" s="192"/>
      <c r="AC704" s="192"/>
      <c r="AD704" s="192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1449.59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1449.59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1449.59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1449.59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6"/>
      <c r="C710" s="7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3" t="str">
        <f>IF(Y709&lt;0,"NO PAGAR","COBRAR'")</f>
        <v>COBRAR'</v>
      </c>
      <c r="Y710" s="193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23.25">
      <c r="B711" s="193" t="str">
        <f>IF(C709&lt;0,"NO PAGAR","COBRAR'")</f>
        <v>COBRAR'</v>
      </c>
      <c r="C711" s="193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86" t="s">
        <v>9</v>
      </c>
      <c r="C712" s="18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6" t="s">
        <v>9</v>
      </c>
      <c r="Y712" s="18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 t="b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 t="b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16</v>
      </c>
      <c r="C720" s="10"/>
      <c r="E720" s="188" t="s">
        <v>7</v>
      </c>
      <c r="F720" s="189"/>
      <c r="G720" s="190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88" t="s">
        <v>7</v>
      </c>
      <c r="AB720" s="189"/>
      <c r="AC720" s="190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88" t="s">
        <v>7</v>
      </c>
      <c r="O722" s="189"/>
      <c r="P722" s="189"/>
      <c r="Q722" s="190"/>
      <c r="R722" s="18">
        <f>SUM(R706:R721)</f>
        <v>0</v>
      </c>
      <c r="S722" s="3"/>
      <c r="V722" s="17"/>
      <c r="X722" s="12"/>
      <c r="Y722" s="10"/>
      <c r="AJ722" s="188" t="s">
        <v>7</v>
      </c>
      <c r="AK722" s="189"/>
      <c r="AL722" s="189"/>
      <c r="AM722" s="190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1"/>
      <c r="C731" s="10"/>
      <c r="V731" s="17"/>
      <c r="X731" s="11"/>
      <c r="Y731" s="10"/>
    </row>
    <row r="732" spans="2:41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  <c r="AC746" s="194" t="s">
        <v>29</v>
      </c>
      <c r="AD746" s="194"/>
      <c r="AE746" s="194"/>
    </row>
    <row r="747" spans="2:31">
      <c r="H747" s="191" t="s">
        <v>28</v>
      </c>
      <c r="I747" s="191"/>
      <c r="J747" s="191"/>
      <c r="V747" s="17"/>
      <c r="AC747" s="194"/>
      <c r="AD747" s="194"/>
      <c r="AE747" s="194"/>
    </row>
    <row r="748" spans="2:31">
      <c r="H748" s="191"/>
      <c r="I748" s="191"/>
      <c r="J748" s="191"/>
      <c r="V748" s="17"/>
      <c r="AC748" s="194"/>
      <c r="AD748" s="194"/>
      <c r="AE748" s="194"/>
    </row>
    <row r="749" spans="2:31">
      <c r="V749" s="17"/>
    </row>
    <row r="750" spans="2:31">
      <c r="V750" s="17"/>
    </row>
    <row r="751" spans="2:31" ht="23.25">
      <c r="B751" s="22" t="s">
        <v>70</v>
      </c>
      <c r="V751" s="17"/>
      <c r="X751" s="22" t="s">
        <v>70</v>
      </c>
    </row>
    <row r="752" spans="2:31" ht="23.25">
      <c r="B752" s="23" t="s">
        <v>32</v>
      </c>
      <c r="C752" s="20">
        <f>IF(X704="PAGADO",0,Y709)</f>
        <v>1449.59</v>
      </c>
      <c r="E752" s="192" t="s">
        <v>20</v>
      </c>
      <c r="F752" s="192"/>
      <c r="G752" s="192"/>
      <c r="H752" s="192"/>
      <c r="V752" s="17"/>
      <c r="X752" s="23" t="s">
        <v>32</v>
      </c>
      <c r="Y752" s="20">
        <f>IF(B752="PAGADO",0,C757)</f>
        <v>1449.59</v>
      </c>
      <c r="AA752" s="192" t="s">
        <v>20</v>
      </c>
      <c r="AB752" s="192"/>
      <c r="AC752" s="192"/>
      <c r="AD752" s="192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1449.59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IF(Y752&gt;0,Y753+Y752,Y753)</f>
        <v>1449.59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1449.59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1449.59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95" t="str">
        <f>IF(C757&lt;0,"NO PAGAR","COBRAR")</f>
        <v>COBRAR</v>
      </c>
      <c r="C758" s="195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95" t="str">
        <f>IF(Y757&lt;0,"NO PAGAR","COBRAR")</f>
        <v>COBRAR</v>
      </c>
      <c r="Y758" s="195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86" t="s">
        <v>9</v>
      </c>
      <c r="C759" s="187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86" t="s">
        <v>9</v>
      </c>
      <c r="Y759" s="187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 t="b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 t="b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88" t="s">
        <v>7</v>
      </c>
      <c r="F768" s="189"/>
      <c r="G768" s="190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88" t="s">
        <v>7</v>
      </c>
      <c r="AB768" s="189"/>
      <c r="AC768" s="190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88" t="s">
        <v>7</v>
      </c>
      <c r="O770" s="189"/>
      <c r="P770" s="189"/>
      <c r="Q770" s="190"/>
      <c r="R770" s="18">
        <f>SUM(R754:R769)</f>
        <v>0</v>
      </c>
      <c r="S770" s="3"/>
      <c r="V770" s="17"/>
      <c r="X770" s="12"/>
      <c r="Y770" s="10"/>
      <c r="AJ770" s="188" t="s">
        <v>7</v>
      </c>
      <c r="AK770" s="189"/>
      <c r="AL770" s="189"/>
      <c r="AM770" s="190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V791" s="17"/>
    </row>
    <row r="792" spans="1:43">
      <c r="H792" s="191" t="s">
        <v>30</v>
      </c>
      <c r="I792" s="191"/>
      <c r="J792" s="191"/>
      <c r="V792" s="17"/>
      <c r="AA792" s="191" t="s">
        <v>31</v>
      </c>
      <c r="AB792" s="191"/>
      <c r="AC792" s="191"/>
    </row>
    <row r="793" spans="1:43">
      <c r="H793" s="191"/>
      <c r="I793" s="191"/>
      <c r="J793" s="191"/>
      <c r="V793" s="17"/>
      <c r="AA793" s="191"/>
      <c r="AB793" s="191"/>
      <c r="AC793" s="191"/>
    </row>
    <row r="794" spans="1:43">
      <c r="V794" s="17"/>
    </row>
    <row r="795" spans="1:43">
      <c r="V795" s="17"/>
    </row>
    <row r="796" spans="1:43" ht="23.25">
      <c r="B796" s="24" t="s">
        <v>70</v>
      </c>
      <c r="V796" s="17"/>
      <c r="X796" s="22" t="s">
        <v>70</v>
      </c>
    </row>
    <row r="797" spans="1:43" ht="23.25">
      <c r="B797" s="23" t="s">
        <v>32</v>
      </c>
      <c r="C797" s="20">
        <f>IF(X752="PAGADO",0,C757)</f>
        <v>1449.59</v>
      </c>
      <c r="E797" s="192" t="s">
        <v>20</v>
      </c>
      <c r="F797" s="192"/>
      <c r="G797" s="192"/>
      <c r="H797" s="192"/>
      <c r="V797" s="17"/>
      <c r="X797" s="23" t="s">
        <v>32</v>
      </c>
      <c r="Y797" s="20">
        <f>IF(B1597="PAGADO",0,C802)</f>
        <v>1449.59</v>
      </c>
      <c r="AA797" s="192" t="s">
        <v>20</v>
      </c>
      <c r="AB797" s="192"/>
      <c r="AC797" s="192"/>
      <c r="AD797" s="192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1449.59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1449.59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1449.59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1449.59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3" t="str">
        <f>IF(Y802&lt;0,"NO PAGAR","COBRAR'")</f>
        <v>COBRAR'</v>
      </c>
      <c r="Y803" s="193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93" t="str">
        <f>IF(C802&lt;0,"NO PAGAR","COBRAR'")</f>
        <v>COBRAR'</v>
      </c>
      <c r="C804" s="193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86" t="s">
        <v>9</v>
      </c>
      <c r="C805" s="18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6" t="s">
        <v>9</v>
      </c>
      <c r="Y805" s="18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 t="b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 t="b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16</v>
      </c>
      <c r="C813" s="10"/>
      <c r="E813" s="188" t="s">
        <v>7</v>
      </c>
      <c r="F813" s="189"/>
      <c r="G813" s="190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88" t="s">
        <v>7</v>
      </c>
      <c r="AB813" s="189"/>
      <c r="AC813" s="190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88" t="s">
        <v>7</v>
      </c>
      <c r="O815" s="189"/>
      <c r="P815" s="189"/>
      <c r="Q815" s="190"/>
      <c r="R815" s="18">
        <f>SUM(R799:R814)</f>
        <v>0</v>
      </c>
      <c r="S815" s="3"/>
      <c r="V815" s="17"/>
      <c r="X815" s="12"/>
      <c r="Y815" s="10"/>
      <c r="AJ815" s="188" t="s">
        <v>7</v>
      </c>
      <c r="AK815" s="189"/>
      <c r="AL815" s="189"/>
      <c r="AM815" s="190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  <c r="AC840" s="194" t="s">
        <v>29</v>
      </c>
      <c r="AD840" s="194"/>
      <c r="AE840" s="194"/>
    </row>
    <row r="841" spans="2:41">
      <c r="H841" s="191" t="s">
        <v>28</v>
      </c>
      <c r="I841" s="191"/>
      <c r="J841" s="191"/>
      <c r="V841" s="17"/>
      <c r="AC841" s="194"/>
      <c r="AD841" s="194"/>
      <c r="AE841" s="194"/>
    </row>
    <row r="842" spans="2:41">
      <c r="H842" s="191"/>
      <c r="I842" s="191"/>
      <c r="J842" s="191"/>
      <c r="V842" s="17"/>
      <c r="AC842" s="194"/>
      <c r="AD842" s="194"/>
      <c r="AE842" s="194"/>
    </row>
    <row r="843" spans="2:41">
      <c r="V843" s="17"/>
    </row>
    <row r="844" spans="2:41">
      <c r="V844" s="17"/>
    </row>
    <row r="845" spans="2:41" ht="23.25">
      <c r="B845" s="22" t="s">
        <v>71</v>
      </c>
      <c r="V845" s="17"/>
      <c r="X845" s="22" t="s">
        <v>71</v>
      </c>
    </row>
    <row r="846" spans="2:41" ht="23.25">
      <c r="B846" s="23" t="s">
        <v>32</v>
      </c>
      <c r="C846" s="20">
        <f>IF(X797="PAGADO",0,Y802)</f>
        <v>1449.59</v>
      </c>
      <c r="E846" s="192" t="s">
        <v>20</v>
      </c>
      <c r="F846" s="192"/>
      <c r="G846" s="192"/>
      <c r="H846" s="192"/>
      <c r="V846" s="17"/>
      <c r="X846" s="23" t="s">
        <v>32</v>
      </c>
      <c r="Y846" s="20">
        <f>IF(B846="PAGADO",0,C851)</f>
        <v>1449.59</v>
      </c>
      <c r="AA846" s="192" t="s">
        <v>20</v>
      </c>
      <c r="AB846" s="192"/>
      <c r="AC846" s="192"/>
      <c r="AD846" s="192"/>
    </row>
    <row r="847" spans="2:41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2:41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1449.59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IF(Y846&gt;0,Y847+Y846,Y847)</f>
        <v>1449.59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C873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Y873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25</v>
      </c>
      <c r="C851" s="21">
        <f>C849-C850</f>
        <v>1449.59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8</v>
      </c>
      <c r="Y851" s="21">
        <f>Y849-Y850</f>
        <v>1449.59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6.25">
      <c r="B852" s="195" t="str">
        <f>IF(C851&lt;0,"NO PAGAR","COBRAR")</f>
        <v>COBRAR</v>
      </c>
      <c r="C852" s="195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95" t="str">
        <f>IF(Y851&lt;0,"NO PAGAR","COBRAR")</f>
        <v>COBRAR</v>
      </c>
      <c r="Y852" s="195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86" t="s">
        <v>9</v>
      </c>
      <c r="C853" s="18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6" t="s">
        <v>9</v>
      </c>
      <c r="Y853" s="18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9" t="str">
        <f>IF(C887&lt;0,"SALDO A FAVOR","SALDO ADELANTAD0'")</f>
        <v>SALDO ADELANTAD0'</v>
      </c>
      <c r="C854" s="10" t="b">
        <f>IF(Y802&lt;=0,Y802*-1)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9" t="str">
        <f>IF(C851&lt;0,"SALDO ADELANTADO","SALDO A FAVOR'")</f>
        <v>SALDO A FAVOR'</v>
      </c>
      <c r="Y854" s="10" t="b">
        <f>IF(C851&lt;=0,C851*-1)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10</v>
      </c>
      <c r="C855" s="10">
        <f>R864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10</v>
      </c>
      <c r="Y855" s="10">
        <f>AN864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11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11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12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12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13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13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14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14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15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15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16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16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17</v>
      </c>
      <c r="C862" s="10"/>
      <c r="E862" s="188" t="s">
        <v>7</v>
      </c>
      <c r="F862" s="189"/>
      <c r="G862" s="190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17</v>
      </c>
      <c r="Y862" s="10"/>
      <c r="AA862" s="188" t="s">
        <v>7</v>
      </c>
      <c r="AB862" s="189"/>
      <c r="AC862" s="190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2"/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2"/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88" t="s">
        <v>7</v>
      </c>
      <c r="O864" s="189"/>
      <c r="P864" s="189"/>
      <c r="Q864" s="190"/>
      <c r="R864" s="18">
        <f>SUM(R848:R863)</f>
        <v>0</v>
      </c>
      <c r="S864" s="3"/>
      <c r="V864" s="17"/>
      <c r="X864" s="12"/>
      <c r="Y864" s="10"/>
      <c r="AJ864" s="188" t="s">
        <v>7</v>
      </c>
      <c r="AK864" s="189"/>
      <c r="AL864" s="189"/>
      <c r="AM864" s="190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1"/>
      <c r="C872" s="10"/>
      <c r="V872" s="17"/>
      <c r="X872" s="11"/>
      <c r="Y872" s="10"/>
    </row>
    <row r="873" spans="2:27">
      <c r="B873" s="15" t="s">
        <v>18</v>
      </c>
      <c r="C873" s="16">
        <f>SUM(C854:C872)</f>
        <v>0</v>
      </c>
      <c r="V873" s="17"/>
      <c r="X873" s="15" t="s">
        <v>18</v>
      </c>
      <c r="Y873" s="16">
        <f>SUM(Y854:Y872)</f>
        <v>0</v>
      </c>
    </row>
    <row r="874" spans="2:27">
      <c r="D874" t="s">
        <v>22</v>
      </c>
      <c r="E874" t="s">
        <v>21</v>
      </c>
      <c r="V874" s="17"/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V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V885" s="17"/>
    </row>
    <row r="886" spans="1:43">
      <c r="H886" s="191" t="s">
        <v>30</v>
      </c>
      <c r="I886" s="191"/>
      <c r="J886" s="191"/>
      <c r="V886" s="17"/>
      <c r="AA886" s="191" t="s">
        <v>31</v>
      </c>
      <c r="AB886" s="191"/>
      <c r="AC886" s="191"/>
    </row>
    <row r="887" spans="1:43">
      <c r="H887" s="191"/>
      <c r="I887" s="191"/>
      <c r="J887" s="191"/>
      <c r="V887" s="17"/>
      <c r="AA887" s="191"/>
      <c r="AB887" s="191"/>
      <c r="AC887" s="191"/>
    </row>
    <row r="888" spans="1:43">
      <c r="V888" s="17"/>
    </row>
    <row r="889" spans="1:43">
      <c r="V889" s="17"/>
    </row>
    <row r="890" spans="1:43" ht="23.25">
      <c r="B890" s="24" t="s">
        <v>73</v>
      </c>
      <c r="V890" s="17"/>
      <c r="X890" s="22" t="s">
        <v>71</v>
      </c>
    </row>
    <row r="891" spans="1:43" ht="23.25">
      <c r="B891" s="23" t="s">
        <v>32</v>
      </c>
      <c r="C891" s="20">
        <f>IF(X846="PAGADO",0,C851)</f>
        <v>1449.59</v>
      </c>
      <c r="E891" s="192" t="s">
        <v>20</v>
      </c>
      <c r="F891" s="192"/>
      <c r="G891" s="192"/>
      <c r="H891" s="192"/>
      <c r="V891" s="17"/>
      <c r="X891" s="23" t="s">
        <v>32</v>
      </c>
      <c r="Y891" s="20">
        <f>IF(B1691="PAGADO",0,C896)</f>
        <v>1449.59</v>
      </c>
      <c r="AA891" s="192" t="s">
        <v>20</v>
      </c>
      <c r="AB891" s="192"/>
      <c r="AC891" s="192"/>
      <c r="AD891" s="192"/>
    </row>
    <row r="892" spans="1:43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1:43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24</v>
      </c>
      <c r="C894" s="19">
        <f>IF(C891&gt;0,C891+C892,C892)</f>
        <v>1449.59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IF(Y891&gt;0,Y891+Y892,Y892)</f>
        <v>1449.59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9</v>
      </c>
      <c r="C895" s="20">
        <f>C919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Y919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6" t="s">
        <v>26</v>
      </c>
      <c r="C896" s="21">
        <f>C894-C895</f>
        <v>1449.59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27</v>
      </c>
      <c r="Y896" s="21">
        <f>Y894-Y895</f>
        <v>1449.59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6"/>
      <c r="C897" s="7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3" t="str">
        <f>IF(Y896&lt;0,"NO PAGAR","COBRAR'")</f>
        <v>COBRAR'</v>
      </c>
      <c r="Y897" s="193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193" t="str">
        <f>IF(C896&lt;0,"NO PAGAR","COBRAR'")</f>
        <v>COBRAR'</v>
      </c>
      <c r="C898" s="193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6"/>
      <c r="Y898" s="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86" t="s">
        <v>9</v>
      </c>
      <c r="C899" s="18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86" t="s">
        <v>9</v>
      </c>
      <c r="Y899" s="187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9" t="str">
        <f>IF(Y851&lt;0,"SALDO ADELANTADO","SALDO A FAVOR '")</f>
        <v>SALDO A FAVOR '</v>
      </c>
      <c r="C900" s="10" t="b">
        <f>IF(Y851&lt;=0,Y851*-1)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9" t="str">
        <f>IF(C896&lt;0,"SALDO ADELANTADO","SALDO A FAVOR'")</f>
        <v>SALDO A FAVOR'</v>
      </c>
      <c r="Y900" s="10" t="b">
        <f>IF(C896&lt;=0,C896*-1)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10</v>
      </c>
      <c r="C901" s="10">
        <f>R909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10</v>
      </c>
      <c r="Y901" s="10">
        <f>AN909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11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11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12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12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13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13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14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14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15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15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16</v>
      </c>
      <c r="C907" s="10"/>
      <c r="E907" s="188" t="s">
        <v>7</v>
      </c>
      <c r="F907" s="189"/>
      <c r="G907" s="190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16</v>
      </c>
      <c r="Y907" s="10"/>
      <c r="AA907" s="188" t="s">
        <v>7</v>
      </c>
      <c r="AB907" s="189"/>
      <c r="AC907" s="190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>
      <c r="B908" s="11" t="s">
        <v>17</v>
      </c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1" t="s">
        <v>17</v>
      </c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>
      <c r="B909" s="12"/>
      <c r="C909" s="10"/>
      <c r="N909" s="188" t="s">
        <v>7</v>
      </c>
      <c r="O909" s="189"/>
      <c r="P909" s="189"/>
      <c r="Q909" s="190"/>
      <c r="R909" s="18">
        <f>SUM(R893:R908)</f>
        <v>0</v>
      </c>
      <c r="S909" s="3"/>
      <c r="V909" s="17"/>
      <c r="X909" s="12"/>
      <c r="Y909" s="10"/>
      <c r="AJ909" s="188" t="s">
        <v>7</v>
      </c>
      <c r="AK909" s="189"/>
      <c r="AL909" s="189"/>
      <c r="AM909" s="190"/>
      <c r="AN909" s="18">
        <f>SUM(AN893:AN908)</f>
        <v>0</v>
      </c>
      <c r="AO909" s="3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E912" s="14"/>
      <c r="V912" s="17"/>
      <c r="X912" s="12"/>
      <c r="Y912" s="10"/>
      <c r="AA912" s="14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1"/>
      <c r="C918" s="10"/>
      <c r="V918" s="17"/>
      <c r="X918" s="11"/>
      <c r="Y918" s="10"/>
    </row>
    <row r="919" spans="2:27">
      <c r="B919" s="15" t="s">
        <v>18</v>
      </c>
      <c r="C919" s="16">
        <f>SUM(C900:C918)</f>
        <v>0</v>
      </c>
      <c r="D919" t="s">
        <v>22</v>
      </c>
      <c r="E919" t="s">
        <v>21</v>
      </c>
      <c r="V919" s="17"/>
      <c r="X919" s="15" t="s">
        <v>18</v>
      </c>
      <c r="Y919" s="16">
        <f>SUM(Y900:Y918)</f>
        <v>0</v>
      </c>
      <c r="Z919" t="s">
        <v>22</v>
      </c>
      <c r="AA919" t="s">
        <v>21</v>
      </c>
    </row>
    <row r="920" spans="2:27">
      <c r="E920" s="1" t="s">
        <v>19</v>
      </c>
      <c r="V920" s="17"/>
      <c r="AA920" s="1" t="s">
        <v>19</v>
      </c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  <c r="AC933" s="194" t="s">
        <v>29</v>
      </c>
      <c r="AD933" s="194"/>
      <c r="AE933" s="194"/>
    </row>
    <row r="934" spans="2:41">
      <c r="H934" s="191" t="s">
        <v>28</v>
      </c>
      <c r="I934" s="191"/>
      <c r="J934" s="191"/>
      <c r="V934" s="17"/>
      <c r="AC934" s="194"/>
      <c r="AD934" s="194"/>
      <c r="AE934" s="194"/>
    </row>
    <row r="935" spans="2:41">
      <c r="H935" s="191"/>
      <c r="I935" s="191"/>
      <c r="J935" s="191"/>
      <c r="V935" s="17"/>
      <c r="AC935" s="194"/>
      <c r="AD935" s="194"/>
      <c r="AE935" s="194"/>
    </row>
    <row r="936" spans="2:41">
      <c r="V936" s="17"/>
    </row>
    <row r="937" spans="2:41">
      <c r="V937" s="17"/>
    </row>
    <row r="938" spans="2:41" ht="23.25">
      <c r="B938" s="22" t="s">
        <v>72</v>
      </c>
      <c r="V938" s="17"/>
      <c r="X938" s="22" t="s">
        <v>74</v>
      </c>
    </row>
    <row r="939" spans="2:41" ht="23.25">
      <c r="B939" s="23" t="s">
        <v>32</v>
      </c>
      <c r="C939" s="20">
        <f>IF(X891="PAGADO",0,Y896)</f>
        <v>1449.59</v>
      </c>
      <c r="E939" s="192" t="s">
        <v>20</v>
      </c>
      <c r="F939" s="192"/>
      <c r="G939" s="192"/>
      <c r="H939" s="192"/>
      <c r="V939" s="17"/>
      <c r="X939" s="23" t="s">
        <v>32</v>
      </c>
      <c r="Y939" s="20">
        <f>IF(B939="PAGADO",0,C944)</f>
        <v>1449.59</v>
      </c>
      <c r="AA939" s="192" t="s">
        <v>20</v>
      </c>
      <c r="AB939" s="192"/>
      <c r="AC939" s="192"/>
      <c r="AD939" s="192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1449.59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1449.59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1449.59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1449.59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95" t="str">
        <f>IF(C944&lt;0,"NO PAGAR","COBRAR")</f>
        <v>COBRAR</v>
      </c>
      <c r="C945" s="195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95" t="str">
        <f>IF(Y944&lt;0,"NO PAGAR","COBRAR")</f>
        <v>COBRAR</v>
      </c>
      <c r="Y945" s="195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86" t="s">
        <v>9</v>
      </c>
      <c r="C946" s="18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86" t="s">
        <v>9</v>
      </c>
      <c r="Y946" s="187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 t="b">
        <f>IF(Y891&lt;=0,Y891*-1)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 t="b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88" t="s">
        <v>7</v>
      </c>
      <c r="F955" s="189"/>
      <c r="G955" s="190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88" t="s">
        <v>7</v>
      </c>
      <c r="AB955" s="189"/>
      <c r="AC955" s="190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88" t="s">
        <v>7</v>
      </c>
      <c r="O957" s="189"/>
      <c r="P957" s="189"/>
      <c r="Q957" s="190"/>
      <c r="R957" s="18">
        <f>SUM(R941:R956)</f>
        <v>0</v>
      </c>
      <c r="S957" s="3"/>
      <c r="V957" s="17"/>
      <c r="X957" s="12"/>
      <c r="Y957" s="10"/>
      <c r="AJ957" s="188" t="s">
        <v>7</v>
      </c>
      <c r="AK957" s="189"/>
      <c r="AL957" s="189"/>
      <c r="AM957" s="190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>
      <c r="E968" s="1" t="s">
        <v>19</v>
      </c>
      <c r="V968" s="17"/>
      <c r="AA968" s="1" t="s">
        <v>19</v>
      </c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V978" s="17"/>
    </row>
    <row r="979" spans="1:43">
      <c r="H979" s="191" t="s">
        <v>30</v>
      </c>
      <c r="I979" s="191"/>
      <c r="J979" s="191"/>
      <c r="V979" s="17"/>
      <c r="AA979" s="191" t="s">
        <v>31</v>
      </c>
      <c r="AB979" s="191"/>
      <c r="AC979" s="191"/>
    </row>
    <row r="980" spans="1:43">
      <c r="H980" s="191"/>
      <c r="I980" s="191"/>
      <c r="J980" s="191"/>
      <c r="V980" s="17"/>
      <c r="AA980" s="191"/>
      <c r="AB980" s="191"/>
      <c r="AC980" s="191"/>
    </row>
    <row r="981" spans="1:43">
      <c r="V981" s="17"/>
    </row>
    <row r="982" spans="1:43">
      <c r="V982" s="17"/>
    </row>
    <row r="983" spans="1:43" ht="23.25">
      <c r="B983" s="24" t="s">
        <v>72</v>
      </c>
      <c r="V983" s="17"/>
      <c r="X983" s="22" t="s">
        <v>72</v>
      </c>
    </row>
    <row r="984" spans="1:43" ht="23.25">
      <c r="B984" s="23" t="s">
        <v>32</v>
      </c>
      <c r="C984" s="20">
        <f>IF(X939="PAGADO",0,C944)</f>
        <v>1449.59</v>
      </c>
      <c r="E984" s="192" t="s">
        <v>20</v>
      </c>
      <c r="F984" s="192"/>
      <c r="G984" s="192"/>
      <c r="H984" s="192"/>
      <c r="V984" s="17"/>
      <c r="X984" s="23" t="s">
        <v>32</v>
      </c>
      <c r="Y984" s="20">
        <f>IF(B1784="PAGADO",0,C989)</f>
        <v>1449.59</v>
      </c>
      <c r="AA984" s="192" t="s">
        <v>20</v>
      </c>
      <c r="AB984" s="192"/>
      <c r="AC984" s="192"/>
      <c r="AD984" s="192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1449.59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1449.59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1449.59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1449.59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3" t="str">
        <f>IF(Y989&lt;0,"NO PAGAR","COBRAR'")</f>
        <v>COBRAR'</v>
      </c>
      <c r="Y990" s="193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93" t="str">
        <f>IF(C989&lt;0,"NO PAGAR","COBRAR'")</f>
        <v>COBRAR'</v>
      </c>
      <c r="C991" s="193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86" t="s">
        <v>9</v>
      </c>
      <c r="C992" s="18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6" t="s">
        <v>9</v>
      </c>
      <c r="Y992" s="18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 t="b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 t="b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16</v>
      </c>
      <c r="C1000" s="10"/>
      <c r="E1000" s="188" t="s">
        <v>7</v>
      </c>
      <c r="F1000" s="189"/>
      <c r="G1000" s="190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88" t="s">
        <v>7</v>
      </c>
      <c r="AB1000" s="189"/>
      <c r="AC1000" s="190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88" t="s">
        <v>7</v>
      </c>
      <c r="O1002" s="189"/>
      <c r="P1002" s="189"/>
      <c r="Q1002" s="190"/>
      <c r="R1002" s="18">
        <f>SUM(R986:R1001)</f>
        <v>0</v>
      </c>
      <c r="S1002" s="3"/>
      <c r="V1002" s="17"/>
      <c r="X1002" s="12"/>
      <c r="Y1002" s="10"/>
      <c r="AJ1002" s="188" t="s">
        <v>7</v>
      </c>
      <c r="AK1002" s="189"/>
      <c r="AL1002" s="189"/>
      <c r="AM1002" s="190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</sheetData>
  <mergeCells count="290">
    <mergeCell ref="B992:C992"/>
    <mergeCell ref="X992:Y992"/>
    <mergeCell ref="E1000:G1000"/>
    <mergeCell ref="AA1000:AC1000"/>
    <mergeCell ref="N1002:Q1002"/>
    <mergeCell ref="AJ1002:AM1002"/>
    <mergeCell ref="H979:J980"/>
    <mergeCell ref="AA979:AC980"/>
    <mergeCell ref="E984:H984"/>
    <mergeCell ref="AA984:AD984"/>
    <mergeCell ref="X990:Y990"/>
    <mergeCell ref="B991:C991"/>
    <mergeCell ref="B946:C946"/>
    <mergeCell ref="X946:Y946"/>
    <mergeCell ref="E955:G955"/>
    <mergeCell ref="AA955:AC955"/>
    <mergeCell ref="N957:Q957"/>
    <mergeCell ref="AJ957:AM957"/>
    <mergeCell ref="AC933:AE935"/>
    <mergeCell ref="H934:J935"/>
    <mergeCell ref="E939:H939"/>
    <mergeCell ref="AA939:AD939"/>
    <mergeCell ref="B945:C945"/>
    <mergeCell ref="X945:Y945"/>
    <mergeCell ref="B899:C899"/>
    <mergeCell ref="X899:Y899"/>
    <mergeCell ref="E907:G907"/>
    <mergeCell ref="AA907:AC907"/>
    <mergeCell ref="N909:Q909"/>
    <mergeCell ref="AJ909:AM909"/>
    <mergeCell ref="H886:J887"/>
    <mergeCell ref="AA886:AC887"/>
    <mergeCell ref="E891:H891"/>
    <mergeCell ref="AA891:AD891"/>
    <mergeCell ref="X897:Y897"/>
    <mergeCell ref="B898:C898"/>
    <mergeCell ref="B853:C853"/>
    <mergeCell ref="X853:Y853"/>
    <mergeCell ref="E862:G862"/>
    <mergeCell ref="AA862:AC862"/>
    <mergeCell ref="N864:Q864"/>
    <mergeCell ref="AJ864:AM864"/>
    <mergeCell ref="AC840:AE842"/>
    <mergeCell ref="H841:J842"/>
    <mergeCell ref="E846:H846"/>
    <mergeCell ref="AA846:AD846"/>
    <mergeCell ref="B852:C852"/>
    <mergeCell ref="X852:Y852"/>
    <mergeCell ref="B805:C805"/>
    <mergeCell ref="X805:Y805"/>
    <mergeCell ref="E813:G813"/>
    <mergeCell ref="AA813:AC813"/>
    <mergeCell ref="N815:Q815"/>
    <mergeCell ref="AJ815:AM815"/>
    <mergeCell ref="H792:J793"/>
    <mergeCell ref="AA792:AC793"/>
    <mergeCell ref="E797:H797"/>
    <mergeCell ref="AA797:AD797"/>
    <mergeCell ref="X803:Y803"/>
    <mergeCell ref="B804:C804"/>
    <mergeCell ref="B759:C759"/>
    <mergeCell ref="X759:Y759"/>
    <mergeCell ref="E768:G768"/>
    <mergeCell ref="AA768:AC768"/>
    <mergeCell ref="N770:Q770"/>
    <mergeCell ref="AJ770:AM770"/>
    <mergeCell ref="AC746:AE748"/>
    <mergeCell ref="H747:J748"/>
    <mergeCell ref="E752:H752"/>
    <mergeCell ref="AA752:AD752"/>
    <mergeCell ref="B758:C758"/>
    <mergeCell ref="X758:Y758"/>
    <mergeCell ref="B712:C712"/>
    <mergeCell ref="X712:Y712"/>
    <mergeCell ref="E720:G720"/>
    <mergeCell ref="AA720:AC720"/>
    <mergeCell ref="N722:Q722"/>
    <mergeCell ref="AJ722:AM722"/>
    <mergeCell ref="H699:J700"/>
    <mergeCell ref="AA699:AC700"/>
    <mergeCell ref="E704:H704"/>
    <mergeCell ref="AA704:AD704"/>
    <mergeCell ref="X710:Y710"/>
    <mergeCell ref="B711:C711"/>
    <mergeCell ref="B666:C666"/>
    <mergeCell ref="X666:Y666"/>
    <mergeCell ref="E675:G675"/>
    <mergeCell ref="AA675:AC675"/>
    <mergeCell ref="N677:Q677"/>
    <mergeCell ref="AJ677:AM677"/>
    <mergeCell ref="AC653:AE655"/>
    <mergeCell ref="H654:J655"/>
    <mergeCell ref="E659:H659"/>
    <mergeCell ref="AA659:AD659"/>
    <mergeCell ref="B665:C665"/>
    <mergeCell ref="X665:Y665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68"/>
  <sheetViews>
    <sheetView topLeftCell="A688" zoomScale="93" zoomScaleNormal="93" workbookViewId="0">
      <selection activeCell="O711" sqref="O711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80</v>
      </c>
      <c r="F8" s="192"/>
      <c r="G8" s="192"/>
      <c r="H8" s="192"/>
      <c r="V8" s="17"/>
      <c r="X8" s="23" t="s">
        <v>385</v>
      </c>
      <c r="Y8" s="20">
        <f>IF(B8="PAGADO",0,C13)</f>
        <v>-2248.4700000000003</v>
      </c>
      <c r="AA8" s="192" t="s">
        <v>80</v>
      </c>
      <c r="AB8" s="192"/>
      <c r="AC8" s="192"/>
      <c r="AD8" s="192"/>
      <c r="AK8" s="207" t="s">
        <v>10</v>
      </c>
      <c r="AL8" s="207"/>
      <c r="AM8" s="207"/>
      <c r="AN8" s="20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NO PAGAR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NO PAGAR</v>
      </c>
      <c r="Y14" s="195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8" t="s">
        <v>7</v>
      </c>
      <c r="AB24" s="189"/>
      <c r="AC24" s="190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102.65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2" t="s">
        <v>80</v>
      </c>
      <c r="F53" s="192"/>
      <c r="G53" s="192"/>
      <c r="H53" s="192"/>
      <c r="V53" s="17"/>
      <c r="X53" s="23" t="s">
        <v>32</v>
      </c>
      <c r="Y53" s="20">
        <f>IF(B53="PAGADO",0,C58)</f>
        <v>-2773.2900000000004</v>
      </c>
      <c r="AA53" s="192" t="s">
        <v>254</v>
      </c>
      <c r="AB53" s="192"/>
      <c r="AC53" s="192"/>
      <c r="AD53" s="192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NO PAGAR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NO PAGAR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1750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4" t="s">
        <v>29</v>
      </c>
      <c r="AD95" s="194"/>
      <c r="AE95" s="194"/>
    </row>
    <row r="96" spans="8:31">
      <c r="H96" s="191" t="s">
        <v>28</v>
      </c>
      <c r="I96" s="191"/>
      <c r="J96" s="191"/>
      <c r="V96" s="17"/>
      <c r="AC96" s="194"/>
      <c r="AD96" s="194"/>
      <c r="AE96" s="194"/>
    </row>
    <row r="97" spans="2:41">
      <c r="H97" s="191"/>
      <c r="I97" s="191"/>
      <c r="J97" s="191"/>
      <c r="V97" s="17"/>
      <c r="AC97" s="194"/>
      <c r="AD97" s="194"/>
      <c r="AE97" s="19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2" t="s">
        <v>80</v>
      </c>
      <c r="F101" s="192"/>
      <c r="G101" s="192"/>
      <c r="H101" s="192"/>
      <c r="V101" s="17"/>
      <c r="X101" s="23" t="s">
        <v>32</v>
      </c>
      <c r="Y101" s="20">
        <f>IF(B101="PAGADO",0,C106)</f>
        <v>-793.29000000000042</v>
      </c>
      <c r="AA101" s="192" t="s">
        <v>80</v>
      </c>
      <c r="AB101" s="192"/>
      <c r="AC101" s="192"/>
      <c r="AD101" s="192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5" t="str">
        <f>IF(C106&lt;0,"NO PAGAR","COBRAR")</f>
        <v>NO PAGAR</v>
      </c>
      <c r="C107" s="195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5" t="str">
        <f>IF(Y106&lt;0,"NO PAGAR","COBRAR")</f>
        <v>NO PAGAR</v>
      </c>
      <c r="Y107" s="19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6" t="s">
        <v>9</v>
      </c>
      <c r="C108" s="187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6" t="s">
        <v>9</v>
      </c>
      <c r="Y108" s="18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88" t="s">
        <v>7</v>
      </c>
      <c r="F117" s="189"/>
      <c r="G117" s="190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8" t="s">
        <v>7</v>
      </c>
      <c r="AB117" s="189"/>
      <c r="AC117" s="190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88" t="s">
        <v>7</v>
      </c>
      <c r="O119" s="189"/>
      <c r="P119" s="189"/>
      <c r="Q119" s="190"/>
      <c r="R119" s="18">
        <f>SUM(R103:R118)</f>
        <v>0</v>
      </c>
      <c r="S119" s="3"/>
      <c r="V119" s="17"/>
      <c r="X119" s="12"/>
      <c r="Y119" s="10"/>
      <c r="AJ119" s="188" t="s">
        <v>7</v>
      </c>
      <c r="AK119" s="189"/>
      <c r="AL119" s="189"/>
      <c r="AM119" s="190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1" t="s">
        <v>30</v>
      </c>
      <c r="I129" s="191"/>
      <c r="J129" s="191"/>
      <c r="V129" s="17"/>
      <c r="AA129" s="191" t="s">
        <v>31</v>
      </c>
      <c r="AB129" s="191"/>
      <c r="AC129" s="191"/>
    </row>
    <row r="130" spans="2:41">
      <c r="H130" s="191"/>
      <c r="I130" s="191"/>
      <c r="J130" s="191"/>
      <c r="V130" s="17"/>
      <c r="AA130" s="191"/>
      <c r="AB130" s="191"/>
      <c r="AC130" s="191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2" t="s">
        <v>254</v>
      </c>
      <c r="F134" s="192"/>
      <c r="G134" s="192"/>
      <c r="H134" s="192"/>
      <c r="V134" s="17"/>
      <c r="X134" s="23" t="s">
        <v>32</v>
      </c>
      <c r="Y134" s="20">
        <f>IF(B134="PAGADO",0,C139)</f>
        <v>-1640.3300000000004</v>
      </c>
      <c r="AA134" s="192" t="s">
        <v>357</v>
      </c>
      <c r="AB134" s="192"/>
      <c r="AC134" s="192"/>
      <c r="AD134" s="192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3" t="str">
        <f>IF(Y139&lt;0,"NO PAGAR","COBRAR'")</f>
        <v>NO PAGAR</v>
      </c>
      <c r="Y140" s="193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3" t="str">
        <f>IF(C139&lt;0,"NO PAGAR","COBRAR'")</f>
        <v>NO PAGAR</v>
      </c>
      <c r="C141" s="193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86" t="s">
        <v>9</v>
      </c>
      <c r="C142" s="18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6" t="s">
        <v>9</v>
      </c>
      <c r="Y142" s="18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88" t="s">
        <v>7</v>
      </c>
      <c r="F150" s="189"/>
      <c r="G150" s="190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8" t="s">
        <v>7</v>
      </c>
      <c r="AB150" s="189"/>
      <c r="AC150" s="190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88" t="s">
        <v>7</v>
      </c>
      <c r="O152" s="189"/>
      <c r="P152" s="189"/>
      <c r="Q152" s="190"/>
      <c r="R152" s="18">
        <f>SUM(R136:R151)</f>
        <v>1580</v>
      </c>
      <c r="S152" s="3"/>
      <c r="V152" s="17"/>
      <c r="X152" s="12"/>
      <c r="Y152" s="10"/>
      <c r="AJ152" s="188" t="s">
        <v>7</v>
      </c>
      <c r="AK152" s="189"/>
      <c r="AL152" s="189"/>
      <c r="AM152" s="190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4" t="s">
        <v>29</v>
      </c>
      <c r="AD168" s="194"/>
      <c r="AE168" s="194"/>
    </row>
    <row r="169" spans="2:41">
      <c r="H169" s="191" t="s">
        <v>28</v>
      </c>
      <c r="I169" s="191"/>
      <c r="J169" s="191"/>
      <c r="V169" s="17"/>
      <c r="AC169" s="194"/>
      <c r="AD169" s="194"/>
      <c r="AE169" s="194"/>
    </row>
    <row r="170" spans="2:41">
      <c r="H170" s="191"/>
      <c r="I170" s="191"/>
      <c r="J170" s="191"/>
      <c r="V170" s="17"/>
      <c r="AC170" s="194"/>
      <c r="AD170" s="194"/>
      <c r="AE170" s="194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2" t="s">
        <v>357</v>
      </c>
      <c r="F174" s="192"/>
      <c r="G174" s="192"/>
      <c r="H174" s="192"/>
      <c r="V174" s="17"/>
      <c r="X174" s="23" t="s">
        <v>32</v>
      </c>
      <c r="Y174" s="20">
        <f>IF(B173="PAGADO",0,C178)</f>
        <v>-1065.8100000000004</v>
      </c>
      <c r="AA174" s="192" t="s">
        <v>357</v>
      </c>
      <c r="AB174" s="192"/>
      <c r="AC174" s="192"/>
      <c r="AD174" s="192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5" t="str">
        <f>IF(C178&lt;0,"NO PAGAR","COBRAR")</f>
        <v>NO PAGAR</v>
      </c>
      <c r="C179" s="195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86" t="s">
        <v>9</v>
      </c>
      <c r="C180" s="187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5" t="str">
        <f>IF(Y179&lt;0,"NO PAGAR","COBRAR")</f>
        <v>NO PAGAR</v>
      </c>
      <c r="Y180" s="195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6" t="s">
        <v>9</v>
      </c>
      <c r="Y181" s="18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88" t="s">
        <v>7</v>
      </c>
      <c r="F190" s="189"/>
      <c r="G190" s="190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8" t="s">
        <v>7</v>
      </c>
      <c r="AB190" s="189"/>
      <c r="AC190" s="190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88" t="s">
        <v>7</v>
      </c>
      <c r="O192" s="189"/>
      <c r="P192" s="189"/>
      <c r="Q192" s="190"/>
      <c r="R192" s="18">
        <f>SUM(R176:R191)</f>
        <v>450</v>
      </c>
      <c r="S192" s="3"/>
      <c r="V192" s="17"/>
      <c r="X192" s="12"/>
      <c r="Y192" s="10"/>
      <c r="AJ192" s="188" t="s">
        <v>7</v>
      </c>
      <c r="AK192" s="189"/>
      <c r="AL192" s="189"/>
      <c r="AM192" s="190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1" t="s">
        <v>30</v>
      </c>
      <c r="I214" s="191"/>
      <c r="J214" s="191"/>
      <c r="V214" s="17"/>
      <c r="AA214" s="191" t="s">
        <v>31</v>
      </c>
      <c r="AB214" s="191"/>
      <c r="AC214" s="191"/>
    </row>
    <row r="215" spans="1:43">
      <c r="H215" s="191"/>
      <c r="I215" s="191"/>
      <c r="J215" s="191"/>
      <c r="V215" s="17"/>
      <c r="AA215" s="191"/>
      <c r="AB215" s="191"/>
      <c r="AC215" s="191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2" t="s">
        <v>357</v>
      </c>
      <c r="F219" s="192"/>
      <c r="G219" s="192"/>
      <c r="H219" s="192"/>
      <c r="V219" s="17"/>
      <c r="X219" s="23" t="s">
        <v>32</v>
      </c>
      <c r="Y219" s="20">
        <f>IF(B239="PAGADO",0,C223)</f>
        <v>-2403.2800000000007</v>
      </c>
      <c r="AA219" s="192" t="s">
        <v>531</v>
      </c>
      <c r="AB219" s="192"/>
      <c r="AC219" s="192"/>
      <c r="AD219" s="192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3" t="str">
        <f>IF(C223&lt;0,"NO PAGAR","COBRAR'")</f>
        <v>NO PAGAR</v>
      </c>
      <c r="C225" s="193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3" t="str">
        <f>IF(Y224&lt;0,"NO PAGAR","COBRAR'")</f>
        <v>NO PAGAR</v>
      </c>
      <c r="Y225" s="193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86" t="s">
        <v>9</v>
      </c>
      <c r="C226" s="187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6" t="s">
        <v>9</v>
      </c>
      <c r="Y227" s="187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88" t="s">
        <v>7</v>
      </c>
      <c r="F235" s="189"/>
      <c r="G235" s="190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8" t="s">
        <v>7</v>
      </c>
      <c r="AB235" s="189"/>
      <c r="AC235" s="190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88" t="s">
        <v>7</v>
      </c>
      <c r="O237" s="189"/>
      <c r="P237" s="189"/>
      <c r="Q237" s="190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8" t="s">
        <v>7</v>
      </c>
      <c r="AK237" s="189"/>
      <c r="AL237" s="189"/>
      <c r="AM237" s="190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4" t="s">
        <v>29</v>
      </c>
      <c r="AD260" s="194"/>
      <c r="AE260" s="194"/>
    </row>
    <row r="261" spans="2:41">
      <c r="H261" s="191" t="s">
        <v>28</v>
      </c>
      <c r="I261" s="191"/>
      <c r="J261" s="191"/>
      <c r="V261" s="17"/>
      <c r="AC261" s="194"/>
      <c r="AD261" s="194"/>
      <c r="AE261" s="194"/>
    </row>
    <row r="262" spans="2:41">
      <c r="H262" s="191"/>
      <c r="I262" s="191"/>
      <c r="J262" s="191"/>
      <c r="V262" s="17"/>
      <c r="AC262" s="194"/>
      <c r="AD262" s="194"/>
      <c r="AE262" s="194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2" t="s">
        <v>593</v>
      </c>
      <c r="F266" s="192"/>
      <c r="G266" s="192"/>
      <c r="H266" s="192"/>
      <c r="V266" s="17"/>
      <c r="X266" s="23" t="s">
        <v>32</v>
      </c>
      <c r="Y266" s="20">
        <f>IF(B265="PAGADO",0,C270)</f>
        <v>-1680.7380000000007</v>
      </c>
      <c r="AA266" s="192" t="s">
        <v>593</v>
      </c>
      <c r="AB266" s="192"/>
      <c r="AC266" s="192"/>
      <c r="AD266" s="192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5" t="str">
        <f>IF(C270&lt;0,"NO PAGAR","COBRAR")</f>
        <v>NO PAGAR</v>
      </c>
      <c r="C271" s="195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86" t="s">
        <v>9</v>
      </c>
      <c r="C272" s="187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5" t="str">
        <f>IF(Y271&lt;0,"NO PAGAR","COBRAR")</f>
        <v>NO PAGAR</v>
      </c>
      <c r="Y272" s="195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6" t="s">
        <v>9</v>
      </c>
      <c r="Y273" s="187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88" t="s">
        <v>7</v>
      </c>
      <c r="F282" s="189"/>
      <c r="G282" s="190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8" t="s">
        <v>7</v>
      </c>
      <c r="AB282" s="189"/>
      <c r="AC282" s="190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88" t="s">
        <v>7</v>
      </c>
      <c r="O284" s="189"/>
      <c r="P284" s="189"/>
      <c r="Q284" s="190"/>
      <c r="R284" s="18">
        <f>SUM(R268:R283)</f>
        <v>190</v>
      </c>
      <c r="S284" s="3"/>
      <c r="V284" s="17"/>
      <c r="X284" s="12"/>
      <c r="Y284" s="10"/>
      <c r="AJ284" s="188" t="s">
        <v>7</v>
      </c>
      <c r="AK284" s="189"/>
      <c r="AL284" s="189"/>
      <c r="AM284" s="190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1" t="s">
        <v>30</v>
      </c>
      <c r="I306" s="191"/>
      <c r="J306" s="191"/>
      <c r="V306" s="17"/>
      <c r="AA306" s="191" t="s">
        <v>31</v>
      </c>
      <c r="AB306" s="191"/>
      <c r="AC306" s="191"/>
    </row>
    <row r="307" spans="2:41">
      <c r="H307" s="191"/>
      <c r="I307" s="191"/>
      <c r="J307" s="191"/>
      <c r="V307" s="17"/>
      <c r="AA307" s="191"/>
      <c r="AB307" s="191"/>
      <c r="AC307" s="191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2" t="s">
        <v>357</v>
      </c>
      <c r="F311" s="192"/>
      <c r="G311" s="192"/>
      <c r="H311" s="192"/>
      <c r="V311" s="17"/>
      <c r="X311" s="23" t="s">
        <v>32</v>
      </c>
      <c r="Y311" s="20">
        <f>IF(B1068="PAGADO",0,C315)</f>
        <v>-3648.456000000001</v>
      </c>
      <c r="AA311" s="192" t="s">
        <v>681</v>
      </c>
      <c r="AB311" s="192"/>
      <c r="AC311" s="192"/>
      <c r="AD311" s="192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3" t="str">
        <f>IF(C315&lt;0,"NO PAGAR","COBRAR'")</f>
        <v>NO PAGAR</v>
      </c>
      <c r="C317" s="193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3" t="str">
        <f>IF(Y316&lt;0,"NO PAGAR","COBRAR'")</f>
        <v>NO PAGAR</v>
      </c>
      <c r="Y317" s="193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6" t="s">
        <v>9</v>
      </c>
      <c r="C318" s="187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6" t="s">
        <v>9</v>
      </c>
      <c r="Y319" s="187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88" t="s">
        <v>7</v>
      </c>
      <c r="F327" s="189"/>
      <c r="G327" s="190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8" t="s">
        <v>7</v>
      </c>
      <c r="AB327" s="189"/>
      <c r="AC327" s="190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88" t="s">
        <v>7</v>
      </c>
      <c r="O329" s="189"/>
      <c r="P329" s="189"/>
      <c r="Q329" s="190"/>
      <c r="R329" s="18">
        <f>SUM(R313:R328)</f>
        <v>2680</v>
      </c>
      <c r="S329" s="3"/>
      <c r="V329" s="17"/>
      <c r="X329" s="12"/>
      <c r="Y329" s="10"/>
      <c r="AJ329" s="188" t="s">
        <v>7</v>
      </c>
      <c r="AK329" s="189"/>
      <c r="AL329" s="189"/>
      <c r="AM329" s="190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1" t="s">
        <v>28</v>
      </c>
      <c r="I354" s="191"/>
      <c r="J354" s="191"/>
      <c r="V354" s="17"/>
    </row>
    <row r="355" spans="2:40">
      <c r="H355" s="191"/>
      <c r="I355" s="191"/>
      <c r="J355" s="191"/>
      <c r="V355" s="17"/>
    </row>
    <row r="356" spans="2:40">
      <c r="V356" s="17"/>
      <c r="X356" s="205" t="s">
        <v>64</v>
      </c>
      <c r="AB356" s="202" t="s">
        <v>29</v>
      </c>
      <c r="AC356" s="202"/>
      <c r="AD356" s="202"/>
    </row>
    <row r="357" spans="2:40" ht="23.25">
      <c r="B357" s="22" t="s">
        <v>64</v>
      </c>
      <c r="V357" s="17"/>
      <c r="X357" s="205"/>
      <c r="AB357" s="202"/>
      <c r="AC357" s="202"/>
      <c r="AD357" s="202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5"/>
      <c r="AB358" s="202"/>
      <c r="AC358" s="202"/>
      <c r="AD358" s="202"/>
    </row>
    <row r="359" spans="2:40" ht="23.25">
      <c r="B359" s="1" t="s">
        <v>0</v>
      </c>
      <c r="C359" s="19">
        <f>H375</f>
        <v>600</v>
      </c>
      <c r="E359" s="192" t="s">
        <v>593</v>
      </c>
      <c r="F359" s="192"/>
      <c r="G359" s="192"/>
      <c r="H359" s="192"/>
      <c r="V359" s="17"/>
      <c r="X359" s="23" t="s">
        <v>32</v>
      </c>
      <c r="Y359" s="20">
        <f>IF(B358="PAGADO",0,C363)</f>
        <v>-3418.3760000000011</v>
      </c>
      <c r="AA359" s="192" t="s">
        <v>681</v>
      </c>
      <c r="AB359" s="192"/>
      <c r="AC359" s="192"/>
      <c r="AD359" s="192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5" t="str">
        <f>IF(C363&lt;0,"NO PAGAR","COBRAR")</f>
        <v>NO PAGAR</v>
      </c>
      <c r="C364" s="195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86" t="s">
        <v>9</v>
      </c>
      <c r="C365" s="187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5" t="str">
        <f>IF(Y364&lt;0,"NO PAGAR","COBRAR")</f>
        <v>NO PAGAR</v>
      </c>
      <c r="Y365" s="195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6" t="s">
        <v>9</v>
      </c>
      <c r="Y366" s="187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8" t="s">
        <v>7</v>
      </c>
      <c r="AK371" s="189"/>
      <c r="AL371" s="189"/>
      <c r="AM371" s="190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8" t="s">
        <v>7</v>
      </c>
      <c r="AB374" s="189"/>
      <c r="AC374" s="190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88" t="s">
        <v>7</v>
      </c>
      <c r="F375" s="189"/>
      <c r="G375" s="190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88" t="s">
        <v>7</v>
      </c>
      <c r="O377" s="189"/>
      <c r="P377" s="189"/>
      <c r="Q377" s="190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1" t="s">
        <v>30</v>
      </c>
      <c r="I392" s="191"/>
      <c r="J392" s="191"/>
      <c r="V392" s="17"/>
      <c r="AA392" s="191" t="s">
        <v>31</v>
      </c>
      <c r="AB392" s="191"/>
      <c r="AC392" s="191"/>
    </row>
    <row r="393" spans="1:43">
      <c r="H393" s="191"/>
      <c r="I393" s="191"/>
      <c r="J393" s="191"/>
      <c r="V393" s="17"/>
      <c r="AA393" s="191"/>
      <c r="AB393" s="191"/>
      <c r="AC393" s="191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2" t="s">
        <v>80</v>
      </c>
      <c r="F397" s="192"/>
      <c r="G397" s="192"/>
      <c r="H397" s="192"/>
      <c r="V397" s="17"/>
      <c r="X397" s="23" t="s">
        <v>32</v>
      </c>
      <c r="Y397" s="20">
        <f>IF(B1161="PAGADO",0,C402)</f>
        <v>-3884.1160000000018</v>
      </c>
      <c r="AA397" s="192" t="s">
        <v>593</v>
      </c>
      <c r="AB397" s="192"/>
      <c r="AC397" s="192"/>
      <c r="AD397" s="192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3" t="str">
        <f>IF(Y402&lt;0,"NO PAGAR","COBRAR'")</f>
        <v>NO PAGAR</v>
      </c>
      <c r="Y403" s="193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3" t="str">
        <f>IF(C402&lt;0,"NO PAGAR","COBRAR'")</f>
        <v>NO PAGAR</v>
      </c>
      <c r="C404" s="193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86" t="s">
        <v>9</v>
      </c>
      <c r="C405" s="187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6" t="s">
        <v>9</v>
      </c>
      <c r="Y405" s="187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8" t="s">
        <v>7</v>
      </c>
      <c r="AK408" s="189"/>
      <c r="AL408" s="189"/>
      <c r="AM408" s="190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88" t="s">
        <v>7</v>
      </c>
      <c r="F413" s="189"/>
      <c r="G413" s="190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8" t="s">
        <v>7</v>
      </c>
      <c r="AB413" s="189"/>
      <c r="AC413" s="190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88" t="s">
        <v>7</v>
      </c>
      <c r="O415" s="189"/>
      <c r="P415" s="189"/>
      <c r="Q415" s="190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1" t="s">
        <v>28</v>
      </c>
      <c r="I438" s="191"/>
      <c r="J438" s="191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1"/>
      <c r="I439" s="191"/>
      <c r="J439" s="191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4" t="s">
        <v>29</v>
      </c>
      <c r="AC440" s="194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2" t="s">
        <v>616</v>
      </c>
      <c r="F443" s="192"/>
      <c r="G443" s="192"/>
      <c r="H443" s="192"/>
      <c r="V443" s="17"/>
      <c r="X443" s="23" t="s">
        <v>32</v>
      </c>
      <c r="Y443" s="20">
        <f>IF(B443="PAGADO",0,C448)</f>
        <v>-3182.3660000000018</v>
      </c>
      <c r="AA443" s="192" t="s">
        <v>357</v>
      </c>
      <c r="AB443" s="192"/>
      <c r="AC443" s="192"/>
      <c r="AD443" s="192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5" t="str">
        <f>IF(C448&lt;0,"NO PAGAR","COBRAR")</f>
        <v>NO PAGAR</v>
      </c>
      <c r="C449" s="195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5" t="str">
        <f>IF(Y448&lt;0,"NO PAGAR","COBRAR")</f>
        <v>NO PAGAR</v>
      </c>
      <c r="Y449" s="195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86" t="s">
        <v>9</v>
      </c>
      <c r="C450" s="187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6" t="s">
        <v>9</v>
      </c>
      <c r="Y450" s="187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8" t="s">
        <v>7</v>
      </c>
      <c r="AK454" s="189"/>
      <c r="AL454" s="189"/>
      <c r="AM454" s="190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88" t="s">
        <v>7</v>
      </c>
      <c r="F459" s="189"/>
      <c r="G459" s="190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8" t="s">
        <v>7</v>
      </c>
      <c r="AB459" s="189"/>
      <c r="AC459" s="190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88" t="s">
        <v>7</v>
      </c>
      <c r="O461" s="189"/>
      <c r="P461" s="189"/>
      <c r="Q461" s="190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1" t="s">
        <v>30</v>
      </c>
      <c r="I477" s="191"/>
      <c r="J477" s="191"/>
      <c r="V477" s="17"/>
      <c r="AA477" s="191" t="s">
        <v>31</v>
      </c>
      <c r="AB477" s="191"/>
      <c r="AC477" s="191"/>
    </row>
    <row r="478" spans="1:43">
      <c r="H478" s="191"/>
      <c r="I478" s="191"/>
      <c r="J478" s="191"/>
      <c r="V478" s="17"/>
      <c r="AA478" s="191"/>
      <c r="AB478" s="191"/>
      <c r="AC478" s="191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2" t="s">
        <v>357</v>
      </c>
      <c r="F482" s="192"/>
      <c r="G482" s="192"/>
      <c r="H482" s="192"/>
      <c r="V482" s="17"/>
      <c r="X482" s="23" t="s">
        <v>32</v>
      </c>
      <c r="Y482" s="20">
        <f>IF(B1258="PAGADO",0,C487)</f>
        <v>-4170.7470000000021</v>
      </c>
      <c r="AA482" s="192" t="s">
        <v>531</v>
      </c>
      <c r="AB482" s="192"/>
      <c r="AC482" s="192"/>
      <c r="AD482" s="192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3" t="str">
        <f>IF(Y487&lt;0,"NO PAGAR","COBRAR'")</f>
        <v>NO PAGAR</v>
      </c>
      <c r="Y488" s="193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3" t="str">
        <f>IF(C487&lt;0,"NO PAGAR","COBRAR'")</f>
        <v>NO PAGAR</v>
      </c>
      <c r="C489" s="193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86" t="s">
        <v>9</v>
      </c>
      <c r="C490" s="187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6" t="s">
        <v>9</v>
      </c>
      <c r="Y490" s="187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88" t="s">
        <v>7</v>
      </c>
      <c r="F498" s="189"/>
      <c r="G498" s="190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8" t="s">
        <v>7</v>
      </c>
      <c r="AB498" s="189"/>
      <c r="AC498" s="190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88" t="s">
        <v>7</v>
      </c>
      <c r="O500" s="189"/>
      <c r="P500" s="189"/>
      <c r="Q500" s="190"/>
      <c r="R500" s="18">
        <f>SUM(R484:R499)</f>
        <v>1705</v>
      </c>
      <c r="S500" s="3"/>
      <c r="V500" s="17"/>
      <c r="X500" s="12"/>
      <c r="Y500" s="10"/>
      <c r="AJ500" s="188" t="s">
        <v>7</v>
      </c>
      <c r="AK500" s="189"/>
      <c r="AL500" s="189"/>
      <c r="AM500" s="190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4" t="s">
        <v>29</v>
      </c>
      <c r="AD524" s="194"/>
      <c r="AE524" s="194"/>
    </row>
    <row r="525" spans="2:31">
      <c r="H525" s="191" t="s">
        <v>28</v>
      </c>
      <c r="I525" s="191"/>
      <c r="J525" s="191"/>
      <c r="V525" s="17"/>
      <c r="AC525" s="194"/>
      <c r="AD525" s="194"/>
      <c r="AE525" s="194"/>
    </row>
    <row r="526" spans="2:31">
      <c r="H526" s="191"/>
      <c r="I526" s="191"/>
      <c r="J526" s="191"/>
      <c r="V526" s="17"/>
      <c r="AC526" s="194"/>
      <c r="AD526" s="194"/>
      <c r="AE526" s="194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2" t="s">
        <v>593</v>
      </c>
      <c r="F528" s="192"/>
      <c r="G528" s="192"/>
      <c r="H528" s="192"/>
      <c r="V528" s="17"/>
      <c r="X528" s="23" t="s">
        <v>32</v>
      </c>
      <c r="Y528" s="20">
        <f>IF(B528="PAGADO",0,C533)</f>
        <v>-2703.3370000000023</v>
      </c>
      <c r="AA528" s="192" t="s">
        <v>357</v>
      </c>
      <c r="AB528" s="192"/>
      <c r="AC528" s="192"/>
      <c r="AD528" s="192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5" t="str">
        <f>IF(C533&lt;0,"NO PAGAR","COBRAR")</f>
        <v>NO PAGAR</v>
      </c>
      <c r="C534" s="19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5" t="str">
        <f>IF(Y533&lt;0,"NO PAGAR","COBRAR")</f>
        <v>NO PAGAR</v>
      </c>
      <c r="Y534" s="195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6" t="s">
        <v>9</v>
      </c>
      <c r="C535" s="18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6" t="s">
        <v>9</v>
      </c>
      <c r="Y535" s="18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1027</v>
      </c>
      <c r="C544" s="10">
        <v>281.19</v>
      </c>
      <c r="E544" s="188" t="s">
        <v>7</v>
      </c>
      <c r="F544" s="189"/>
      <c r="G544" s="190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8" t="s">
        <v>7</v>
      </c>
      <c r="AB544" s="189"/>
      <c r="AC544" s="190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88" t="s">
        <v>7</v>
      </c>
      <c r="O546" s="189"/>
      <c r="P546" s="189"/>
      <c r="Q546" s="190"/>
      <c r="R546" s="18">
        <f>SUM(R530:R545)</f>
        <v>526.5</v>
      </c>
      <c r="S546" s="3"/>
      <c r="V546" s="17"/>
      <c r="X546" s="12"/>
      <c r="Y546" s="10"/>
      <c r="AJ546" s="188" t="s">
        <v>7</v>
      </c>
      <c r="AK546" s="189"/>
      <c r="AL546" s="189"/>
      <c r="AM546" s="190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1" t="s">
        <v>30</v>
      </c>
      <c r="I564" s="191"/>
      <c r="J564" s="191"/>
      <c r="V564" s="17"/>
      <c r="AA564" s="191" t="s">
        <v>31</v>
      </c>
      <c r="AB564" s="191"/>
      <c r="AC564" s="191"/>
    </row>
    <row r="565" spans="1:43">
      <c r="H565" s="191"/>
      <c r="I565" s="191"/>
      <c r="J565" s="191"/>
      <c r="V565" s="17"/>
      <c r="AA565" s="191"/>
      <c r="AB565" s="191"/>
      <c r="AC565" s="191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2" t="s">
        <v>593</v>
      </c>
      <c r="F569" s="192"/>
      <c r="G569" s="192"/>
      <c r="H569" s="192"/>
      <c r="V569" s="17"/>
      <c r="X569" s="23" t="s">
        <v>32</v>
      </c>
      <c r="Y569" s="20">
        <f>IF(B1357="PAGADO",0,C574)</f>
        <v>-2187.0370000000021</v>
      </c>
      <c r="AA569" s="192" t="s">
        <v>357</v>
      </c>
      <c r="AB569" s="192"/>
      <c r="AC569" s="192"/>
      <c r="AD569" s="192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1078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1085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1092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3" t="str">
        <f>IF(Y574&lt;0,"NO PAGAR","COBRAR'")</f>
        <v>NO PAGAR</v>
      </c>
      <c r="Y575" s="193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3" t="str">
        <f>IF(C574&lt;0,"NO PAGAR","COBRAR'")</f>
        <v>NO PAGAR</v>
      </c>
      <c r="C576" s="193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86" t="s">
        <v>9</v>
      </c>
      <c r="C577" s="187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6" t="s">
        <v>9</v>
      </c>
      <c r="Y577" s="18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88" t="s">
        <v>7</v>
      </c>
      <c r="F585" s="189"/>
      <c r="G585" s="190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8" t="s">
        <v>7</v>
      </c>
      <c r="AB585" s="189"/>
      <c r="AC585" s="190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1076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88" t="s">
        <v>7</v>
      </c>
      <c r="O587" s="189"/>
      <c r="P587" s="189"/>
      <c r="Q587" s="190"/>
      <c r="R587" s="18">
        <f>SUM(R571:R586)</f>
        <v>1580</v>
      </c>
      <c r="S587" s="3"/>
      <c r="V587" s="17"/>
      <c r="X587" s="12"/>
      <c r="Y587" s="10"/>
      <c r="AJ587" s="188" t="s">
        <v>7</v>
      </c>
      <c r="AK587" s="189"/>
      <c r="AL587" s="189"/>
      <c r="AM587" s="190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1075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4" t="s">
        <v>29</v>
      </c>
      <c r="AD607" s="194"/>
      <c r="AE607" s="194"/>
    </row>
    <row r="608" spans="2:31">
      <c r="H608" s="191" t="s">
        <v>28</v>
      </c>
      <c r="I608" s="191"/>
      <c r="J608" s="191"/>
      <c r="V608" s="17"/>
      <c r="AC608" s="194"/>
      <c r="AD608" s="194"/>
      <c r="AE608" s="194"/>
    </row>
    <row r="609" spans="2:41">
      <c r="H609" s="191"/>
      <c r="I609" s="191"/>
      <c r="J609" s="191"/>
      <c r="V609" s="17"/>
      <c r="AC609" s="194"/>
      <c r="AD609" s="194"/>
      <c r="AE609" s="194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2" t="s">
        <v>357</v>
      </c>
      <c r="F611" s="192"/>
      <c r="G611" s="192"/>
      <c r="H611" s="192"/>
      <c r="V611" s="17"/>
      <c r="X611" s="23" t="s">
        <v>32</v>
      </c>
      <c r="Y611" s="20">
        <f>IF(B611="PAGADO",0,C616)</f>
        <v>-1752.9910000000023</v>
      </c>
      <c r="AA611" s="192" t="s">
        <v>254</v>
      </c>
      <c r="AB611" s="192"/>
      <c r="AC611" s="192"/>
      <c r="AD611" s="192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1120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1169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1130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1188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1131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1133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5" t="str">
        <f>IF(C616&lt;0,"NO PAGAR","COBRAR")</f>
        <v>NO PAGAR</v>
      </c>
      <c r="C617" s="195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5" t="str">
        <f>IF(Y616&lt;0,"NO PAGAR","COBRAR")</f>
        <v>NO PAGAR</v>
      </c>
      <c r="Y617" s="195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86" t="s">
        <v>9</v>
      </c>
      <c r="C618" s="187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6" t="s">
        <v>9</v>
      </c>
      <c r="Y618" s="187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1186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88" t="s">
        <v>7</v>
      </c>
      <c r="F627" s="189"/>
      <c r="G627" s="190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8" t="s">
        <v>7</v>
      </c>
      <c r="AB627" s="189"/>
      <c r="AC627" s="190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88" t="s">
        <v>7</v>
      </c>
      <c r="O629" s="189"/>
      <c r="P629" s="189"/>
      <c r="Q629" s="190"/>
      <c r="R629" s="18">
        <f>SUM(R613:R628)</f>
        <v>179</v>
      </c>
      <c r="S629" s="3"/>
      <c r="V629" s="17"/>
      <c r="X629" s="12"/>
      <c r="Y629" s="10"/>
      <c r="AJ629" s="188" t="s">
        <v>7</v>
      </c>
      <c r="AK629" s="189"/>
      <c r="AL629" s="189"/>
      <c r="AM629" s="190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1" t="s">
        <v>30</v>
      </c>
      <c r="I651" s="191"/>
      <c r="J651" s="191"/>
      <c r="V651" s="17"/>
      <c r="AA651" s="191" t="s">
        <v>31</v>
      </c>
      <c r="AB651" s="191"/>
      <c r="AC651" s="191"/>
    </row>
    <row r="652" spans="1:43">
      <c r="H652" s="191"/>
      <c r="I652" s="191"/>
      <c r="J652" s="191"/>
      <c r="V652" s="17"/>
      <c r="AA652" s="191"/>
      <c r="AB652" s="191"/>
      <c r="AC652" s="191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2" t="s">
        <v>357</v>
      </c>
      <c r="F656" s="192"/>
      <c r="G656" s="192"/>
      <c r="H656" s="192"/>
      <c r="V656" s="17"/>
      <c r="X656" s="23" t="s">
        <v>32</v>
      </c>
      <c r="Y656" s="20">
        <f>IF(B1450="PAGADO",0,C661)</f>
        <v>-2262.0810000000019</v>
      </c>
      <c r="AA656" s="192" t="s">
        <v>254</v>
      </c>
      <c r="AB656" s="192"/>
      <c r="AC656" s="192"/>
      <c r="AD656" s="192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1209</v>
      </c>
      <c r="G658" s="3" t="s">
        <v>1211</v>
      </c>
      <c r="H658" s="5">
        <v>330</v>
      </c>
      <c r="N658" s="25">
        <v>45155</v>
      </c>
      <c r="O658" s="3" t="s">
        <v>1228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1237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1209</v>
      </c>
      <c r="G659" s="3" t="s">
        <v>1211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1209</v>
      </c>
      <c r="G660" s="3" t="s">
        <v>1215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1223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1225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3" t="str">
        <f>IF(Y661&lt;0,"NO PAGAR","COBRAR'")</f>
        <v>NO PAGAR</v>
      </c>
      <c r="Y662" s="193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3" t="str">
        <f>IF(C661&lt;0,"NO PAGAR","COBRAR'")</f>
        <v>NO PAGAR</v>
      </c>
      <c r="C663" s="193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86" t="s">
        <v>9</v>
      </c>
      <c r="C664" s="18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6" t="s">
        <v>9</v>
      </c>
      <c r="Y664" s="18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88" t="s">
        <v>7</v>
      </c>
      <c r="F672" s="189"/>
      <c r="G672" s="190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8" t="s">
        <v>7</v>
      </c>
      <c r="AB672" s="189"/>
      <c r="AC672" s="190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1269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88" t="s">
        <v>7</v>
      </c>
      <c r="O674" s="189"/>
      <c r="P674" s="189"/>
      <c r="Q674" s="190"/>
      <c r="R674" s="18">
        <f>SUM(R658:R673)</f>
        <v>1500</v>
      </c>
      <c r="S674" s="3"/>
      <c r="V674" s="17"/>
      <c r="X674" s="12"/>
      <c r="Y674" s="10"/>
      <c r="AJ674" s="188" t="s">
        <v>7</v>
      </c>
      <c r="AK674" s="189"/>
      <c r="AL674" s="189"/>
      <c r="AM674" s="190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4" t="s">
        <v>29</v>
      </c>
      <c r="AD692" s="194"/>
      <c r="AE692" s="194"/>
    </row>
    <row r="693" spans="2:41">
      <c r="H693" s="191" t="s">
        <v>28</v>
      </c>
      <c r="I693" s="191"/>
      <c r="J693" s="191"/>
      <c r="V693" s="17"/>
      <c r="AC693" s="194"/>
      <c r="AD693" s="194"/>
      <c r="AE693" s="194"/>
    </row>
    <row r="694" spans="2:41">
      <c r="H694" s="191"/>
      <c r="I694" s="191"/>
      <c r="J694" s="191"/>
      <c r="V694" s="17"/>
      <c r="AC694" s="194"/>
      <c r="AD694" s="194"/>
      <c r="AE694" s="194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3.25">
      <c r="B698" s="23" t="s">
        <v>32</v>
      </c>
      <c r="C698" s="20">
        <f>IF(X656="PAGADO",0,Y661)</f>
        <v>-2480.981000000002</v>
      </c>
      <c r="E698" s="192" t="s">
        <v>357</v>
      </c>
      <c r="F698" s="192"/>
      <c r="G698" s="192"/>
      <c r="H698" s="192"/>
      <c r="V698" s="17"/>
      <c r="X698" s="23" t="s">
        <v>32</v>
      </c>
      <c r="Y698" s="20">
        <f>IF(B698="PAGADO",0,C703)</f>
        <v>-435.98100000000204</v>
      </c>
      <c r="AA698" s="192" t="s">
        <v>20</v>
      </c>
      <c r="AB698" s="192"/>
      <c r="AC698" s="192"/>
      <c r="AD698" s="192"/>
    </row>
    <row r="699" spans="2:41">
      <c r="B699" s="1" t="s">
        <v>0</v>
      </c>
      <c r="C699" s="19">
        <f>H714</f>
        <v>2215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1291</v>
      </c>
      <c r="P700" s="3"/>
      <c r="Q700" s="3"/>
      <c r="R700" s="18">
        <v>20</v>
      </c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" t="s">
        <v>24</v>
      </c>
      <c r="C701" s="19">
        <f>IF(C698&gt;0,C698+C699,C699)</f>
        <v>2215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" t="s">
        <v>9</v>
      </c>
      <c r="C702" s="20">
        <f>C725</f>
        <v>2650.981000000002</v>
      </c>
      <c r="E702" s="4">
        <v>45134</v>
      </c>
      <c r="F702" s="3" t="s">
        <v>87</v>
      </c>
      <c r="G702" s="3" t="s">
        <v>548</v>
      </c>
      <c r="H702" s="5">
        <v>620</v>
      </c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435.98100000000204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6" t="s">
        <v>25</v>
      </c>
      <c r="C703" s="21">
        <f>C701-C702</f>
        <v>-435.98100000000204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-435.98100000000204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>
      <c r="B704" s="195" t="str">
        <f>IF(C703&lt;0,"NO PAGAR","COBRAR")</f>
        <v>NO PAGAR</v>
      </c>
      <c r="C704" s="195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5" t="str">
        <f>IF(Y703&lt;0,"NO PAGAR","COBRAR")</f>
        <v>NO PAGAR</v>
      </c>
      <c r="Y704" s="195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86" t="s">
        <v>9</v>
      </c>
      <c r="C705" s="187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86" t="s">
        <v>9</v>
      </c>
      <c r="Y705" s="187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IF(C739&lt;0,"SALDO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435.98100000000204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170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88" t="s">
        <v>7</v>
      </c>
      <c r="F714" s="189"/>
      <c r="G714" s="190"/>
      <c r="H714" s="5">
        <f>SUM(H700:H713)</f>
        <v>2215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8" t="s">
        <v>7</v>
      </c>
      <c r="AB714" s="189"/>
      <c r="AC714" s="190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88" t="s">
        <v>7</v>
      </c>
      <c r="O716" s="189"/>
      <c r="P716" s="189"/>
      <c r="Q716" s="190"/>
      <c r="R716" s="18">
        <f>SUM(R700:R715)</f>
        <v>170</v>
      </c>
      <c r="S716" s="3"/>
      <c r="V716" s="17"/>
      <c r="X716" s="12"/>
      <c r="Y716" s="10"/>
      <c r="AJ716" s="188" t="s">
        <v>7</v>
      </c>
      <c r="AK716" s="189"/>
      <c r="AL716" s="189"/>
      <c r="AM716" s="190"/>
      <c r="AN716" s="18">
        <f>SUM(AN700:AN715)</f>
        <v>0</v>
      </c>
      <c r="AO716" s="3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E719" s="14"/>
      <c r="V719" s="17"/>
      <c r="X719" s="12"/>
      <c r="Y719" s="10"/>
      <c r="AA719" s="14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V721" s="17"/>
      <c r="X721" s="12"/>
      <c r="Y721" s="10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1"/>
      <c r="C724" s="10"/>
      <c r="V724" s="17"/>
      <c r="X724" s="11"/>
      <c r="Y724" s="10"/>
    </row>
    <row r="725" spans="1:43">
      <c r="B725" s="15" t="s">
        <v>18</v>
      </c>
      <c r="C725" s="16">
        <f>SUM(C706:C724)</f>
        <v>2650.981000000002</v>
      </c>
      <c r="V725" s="17"/>
      <c r="X725" s="15" t="s">
        <v>18</v>
      </c>
      <c r="Y725" s="16">
        <f>SUM(Y706:Y724)</f>
        <v>435.98100000000204</v>
      </c>
    </row>
    <row r="726" spans="1:43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>
      <c r="E727" s="1" t="s">
        <v>19</v>
      </c>
      <c r="V727" s="17"/>
      <c r="AA727" s="1" t="s">
        <v>19</v>
      </c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V732" s="17"/>
    </row>
    <row r="733" spans="1:43">
      <c r="V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>
      <c r="V737" s="17"/>
    </row>
    <row r="738" spans="2:41">
      <c r="H738" s="191" t="s">
        <v>30</v>
      </c>
      <c r="I738" s="191"/>
      <c r="J738" s="191"/>
      <c r="V738" s="17"/>
      <c r="AA738" s="191" t="s">
        <v>31</v>
      </c>
      <c r="AB738" s="191"/>
      <c r="AC738" s="191"/>
    </row>
    <row r="739" spans="2:41">
      <c r="H739" s="191"/>
      <c r="I739" s="191"/>
      <c r="J739" s="191"/>
      <c r="V739" s="17"/>
      <c r="AA739" s="191"/>
      <c r="AB739" s="191"/>
      <c r="AC739" s="191"/>
    </row>
    <row r="740" spans="2:41">
      <c r="V740" s="17"/>
    </row>
    <row r="741" spans="2:41">
      <c r="V741" s="17"/>
    </row>
    <row r="742" spans="2:41" ht="23.25">
      <c r="B742" s="24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IF(X698="PAGADO",0,C703)</f>
        <v>-435.98100000000204</v>
      </c>
      <c r="E743" s="192" t="s">
        <v>20</v>
      </c>
      <c r="F743" s="192"/>
      <c r="G743" s="192"/>
      <c r="H743" s="192"/>
      <c r="V743" s="17"/>
      <c r="X743" s="23" t="s">
        <v>32</v>
      </c>
      <c r="Y743" s="20">
        <f>IF(B1543="PAGADO",0,C748)</f>
        <v>-435.98100000000204</v>
      </c>
      <c r="AA743" s="192" t="s">
        <v>20</v>
      </c>
      <c r="AB743" s="192"/>
      <c r="AC743" s="192"/>
      <c r="AD743" s="192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C771</f>
        <v>435.98100000000204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435.98100000000204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26</v>
      </c>
      <c r="C748" s="21">
        <f>C746-C747</f>
        <v>-435.98100000000204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-435.98100000000204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3" t="str">
        <f>IF(Y748&lt;0,"NO PAGAR","COBRAR'")</f>
        <v>NO PAGAR</v>
      </c>
      <c r="Y749" s="193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>
      <c r="B750" s="193" t="str">
        <f>IF(C748&lt;0,"NO PAGAR","COBRAR'")</f>
        <v>NO PAGAR</v>
      </c>
      <c r="C750" s="193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86" t="s">
        <v>9</v>
      </c>
      <c r="C751" s="18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6" t="s">
        <v>9</v>
      </c>
      <c r="Y751" s="18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IF(Y703&lt;0,"SALDO ADELANTADO","SALDO A FAVOR '")</f>
        <v>SALDO ADELANTADO</v>
      </c>
      <c r="C752" s="10">
        <f>IF(Y703&lt;=0,Y703*-1)</f>
        <v>435.98100000000204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ADELANTADO</v>
      </c>
      <c r="Y752" s="10">
        <f>IF(C748&lt;=0,C748*-1)</f>
        <v>435.98100000000204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188" t="s">
        <v>7</v>
      </c>
      <c r="F759" s="189"/>
      <c r="G759" s="190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8" t="s">
        <v>7</v>
      </c>
      <c r="AB759" s="189"/>
      <c r="AC759" s="190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88" t="s">
        <v>7</v>
      </c>
      <c r="O761" s="189"/>
      <c r="P761" s="189"/>
      <c r="Q761" s="190"/>
      <c r="R761" s="18">
        <f>SUM(R745:R760)</f>
        <v>0</v>
      </c>
      <c r="S761" s="3"/>
      <c r="V761" s="17"/>
      <c r="X761" s="12"/>
      <c r="Y761" s="10"/>
      <c r="AJ761" s="188" t="s">
        <v>7</v>
      </c>
      <c r="AK761" s="189"/>
      <c r="AL761" s="189"/>
      <c r="AM761" s="190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1"/>
      <c r="C770" s="10"/>
      <c r="V770" s="17"/>
      <c r="X770" s="11"/>
      <c r="Y770" s="10"/>
    </row>
    <row r="771" spans="2:27">
      <c r="B771" s="15" t="s">
        <v>18</v>
      </c>
      <c r="C771" s="16">
        <f>SUM(C752:C770)</f>
        <v>435.98100000000204</v>
      </c>
      <c r="D771" t="s">
        <v>22</v>
      </c>
      <c r="E771" t="s">
        <v>21</v>
      </c>
      <c r="V771" s="17"/>
      <c r="X771" s="15" t="s">
        <v>18</v>
      </c>
      <c r="Y771" s="16">
        <f>SUM(Y752:Y770)</f>
        <v>435.98100000000204</v>
      </c>
      <c r="Z771" t="s">
        <v>22</v>
      </c>
      <c r="AA771" t="s">
        <v>21</v>
      </c>
    </row>
    <row r="772" spans="2:27">
      <c r="E772" s="1" t="s">
        <v>19</v>
      </c>
      <c r="V772" s="17"/>
      <c r="AA772" s="1" t="s">
        <v>19</v>
      </c>
    </row>
    <row r="773" spans="2:27">
      <c r="V773" s="17"/>
    </row>
    <row r="774" spans="2:27">
      <c r="V774" s="17"/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  <c r="AC785" s="194" t="s">
        <v>29</v>
      </c>
      <c r="AD785" s="194"/>
      <c r="AE785" s="194"/>
    </row>
    <row r="786" spans="2:41">
      <c r="H786" s="191" t="s">
        <v>28</v>
      </c>
      <c r="I786" s="191"/>
      <c r="J786" s="191"/>
      <c r="V786" s="17"/>
      <c r="AC786" s="194"/>
      <c r="AD786" s="194"/>
      <c r="AE786" s="194"/>
    </row>
    <row r="787" spans="2:41">
      <c r="H787" s="191"/>
      <c r="I787" s="191"/>
      <c r="J787" s="191"/>
      <c r="V787" s="17"/>
      <c r="AC787" s="194"/>
      <c r="AD787" s="194"/>
      <c r="AE787" s="194"/>
    </row>
    <row r="788" spans="2:41">
      <c r="V788" s="17"/>
    </row>
    <row r="789" spans="2:41">
      <c r="V789" s="17"/>
    </row>
    <row r="790" spans="2:41" ht="23.25">
      <c r="B790" s="22" t="s">
        <v>70</v>
      </c>
      <c r="V790" s="17"/>
      <c r="X790" s="22" t="s">
        <v>70</v>
      </c>
    </row>
    <row r="791" spans="2:41" ht="23.25">
      <c r="B791" s="23" t="s">
        <v>32</v>
      </c>
      <c r="C791" s="20">
        <f>IF(X743="PAGADO",0,Y748)</f>
        <v>-435.98100000000204</v>
      </c>
      <c r="E791" s="192" t="s">
        <v>20</v>
      </c>
      <c r="F791" s="192"/>
      <c r="G791" s="192"/>
      <c r="H791" s="192"/>
      <c r="V791" s="17"/>
      <c r="X791" s="23" t="s">
        <v>32</v>
      </c>
      <c r="Y791" s="20">
        <f>IF(B791="PAGADO",0,C796)</f>
        <v>-435.98100000000204</v>
      </c>
      <c r="AA791" s="192" t="s">
        <v>20</v>
      </c>
      <c r="AB791" s="192"/>
      <c r="AC791" s="192"/>
      <c r="AD791" s="192"/>
    </row>
    <row r="792" spans="2:41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24</v>
      </c>
      <c r="C794" s="19">
        <f>IF(C791&gt;0,C791+C792,C792)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" t="s">
        <v>9</v>
      </c>
      <c r="C795" s="20">
        <f>C818</f>
        <v>435.98100000000204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435.98100000000204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6" t="s">
        <v>25</v>
      </c>
      <c r="C796" s="21">
        <f>C794-C795</f>
        <v>-435.98100000000204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-435.98100000000204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>
      <c r="B797" s="195" t="str">
        <f>IF(C796&lt;0,"NO PAGAR","COBRAR")</f>
        <v>NO PAGAR</v>
      </c>
      <c r="C797" s="195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95" t="str">
        <f>IF(Y796&lt;0,"NO PAGAR","COBRAR")</f>
        <v>NO PAGAR</v>
      </c>
      <c r="Y797" s="195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86" t="s">
        <v>9</v>
      </c>
      <c r="C798" s="18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6" t="s">
        <v>9</v>
      </c>
      <c r="Y798" s="187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IF(C832&lt;0,"SALDO A FAVOR","SALDO ADELANTAD0'")</f>
        <v>SALDO ADELANTAD0'</v>
      </c>
      <c r="C799" s="10">
        <f>IF(Y743&lt;=0,Y743*-1)</f>
        <v>435.98100000000204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ADELANTADO</v>
      </c>
      <c r="Y799" s="10">
        <f>IF(C796&lt;=0,C796*-1)</f>
        <v>435.98100000000204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88" t="s">
        <v>7</v>
      </c>
      <c r="F807" s="189"/>
      <c r="G807" s="190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8" t="s">
        <v>7</v>
      </c>
      <c r="AB807" s="189"/>
      <c r="AC807" s="190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>
      <c r="B809" s="12"/>
      <c r="C809" s="10"/>
      <c r="N809" s="188" t="s">
        <v>7</v>
      </c>
      <c r="O809" s="189"/>
      <c r="P809" s="189"/>
      <c r="Q809" s="190"/>
      <c r="R809" s="18">
        <f>SUM(R793:R808)</f>
        <v>0</v>
      </c>
      <c r="S809" s="3"/>
      <c r="V809" s="17"/>
      <c r="X809" s="12"/>
      <c r="Y809" s="10"/>
      <c r="AJ809" s="188" t="s">
        <v>7</v>
      </c>
      <c r="AK809" s="189"/>
      <c r="AL809" s="189"/>
      <c r="AM809" s="190"/>
      <c r="AN809" s="18">
        <f>SUM(AN793:AN808)</f>
        <v>0</v>
      </c>
      <c r="AO809" s="3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E812" s="14"/>
      <c r="V812" s="17"/>
      <c r="X812" s="12"/>
      <c r="Y812" s="10"/>
      <c r="AA812" s="14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1"/>
      <c r="C817" s="10"/>
      <c r="V817" s="17"/>
      <c r="X817" s="11"/>
      <c r="Y817" s="10"/>
    </row>
    <row r="818" spans="1:43">
      <c r="B818" s="15" t="s">
        <v>18</v>
      </c>
      <c r="C818" s="16">
        <f>SUM(C799:C817)</f>
        <v>435.98100000000204</v>
      </c>
      <c r="V818" s="17"/>
      <c r="X818" s="15" t="s">
        <v>18</v>
      </c>
      <c r="Y818" s="16">
        <f>SUM(Y799:Y817)</f>
        <v>435.98100000000204</v>
      </c>
    </row>
    <row r="819" spans="1:43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>
      <c r="E820" s="1" t="s">
        <v>19</v>
      </c>
      <c r="V820" s="17"/>
      <c r="AA820" s="1" t="s">
        <v>19</v>
      </c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V825" s="17"/>
    </row>
    <row r="826" spans="1:43">
      <c r="V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V830" s="17"/>
    </row>
    <row r="831" spans="1:43">
      <c r="H831" s="191" t="s">
        <v>30</v>
      </c>
      <c r="I831" s="191"/>
      <c r="J831" s="191"/>
      <c r="V831" s="17"/>
      <c r="AA831" s="191" t="s">
        <v>31</v>
      </c>
      <c r="AB831" s="191"/>
      <c r="AC831" s="191"/>
    </row>
    <row r="832" spans="1:43">
      <c r="H832" s="191"/>
      <c r="I832" s="191"/>
      <c r="J832" s="191"/>
      <c r="V832" s="17"/>
      <c r="AA832" s="191"/>
      <c r="AB832" s="191"/>
      <c r="AC832" s="191"/>
    </row>
    <row r="833" spans="2:41">
      <c r="V833" s="17"/>
    </row>
    <row r="834" spans="2:41">
      <c r="V834" s="17"/>
    </row>
    <row r="835" spans="2:41" ht="23.25">
      <c r="B835" s="24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IF(X791="PAGADO",0,C796)</f>
        <v>-435.98100000000204</v>
      </c>
      <c r="E836" s="192" t="s">
        <v>20</v>
      </c>
      <c r="F836" s="192"/>
      <c r="G836" s="192"/>
      <c r="H836" s="192"/>
      <c r="V836" s="17"/>
      <c r="X836" s="23" t="s">
        <v>32</v>
      </c>
      <c r="Y836" s="20">
        <f>IF(B1636="PAGADO",0,C841)</f>
        <v>-435.98100000000204</v>
      </c>
      <c r="AA836" s="192" t="s">
        <v>20</v>
      </c>
      <c r="AB836" s="192"/>
      <c r="AC836" s="192"/>
      <c r="AD836" s="192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C864</f>
        <v>435.98100000000204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435.98100000000204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26</v>
      </c>
      <c r="C841" s="21">
        <f>C839-C840</f>
        <v>-435.98100000000204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-435.98100000000204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3" t="str">
        <f>IF(Y841&lt;0,"NO PAGAR","COBRAR'")</f>
        <v>NO PAGAR</v>
      </c>
      <c r="Y842" s="193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>
      <c r="B843" s="193" t="str">
        <f>IF(C841&lt;0,"NO PAGAR","COBRAR'")</f>
        <v>NO PAGAR</v>
      </c>
      <c r="C843" s="193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86" t="s">
        <v>9</v>
      </c>
      <c r="C844" s="18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6" t="s">
        <v>9</v>
      </c>
      <c r="Y844" s="187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IF(Y796&lt;0,"SALDO ADELANTADO","SALDO A FAVOR '")</f>
        <v>SALDO ADELANTADO</v>
      </c>
      <c r="C845" s="10">
        <f>IF(Y796&lt;=0,Y796*-1)</f>
        <v>435.98100000000204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ADELANTADO</v>
      </c>
      <c r="Y845" s="10">
        <f>IF(C841&lt;=0,C841*-1)</f>
        <v>435.98100000000204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188" t="s">
        <v>7</v>
      </c>
      <c r="F852" s="189"/>
      <c r="G852" s="190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8" t="s">
        <v>7</v>
      </c>
      <c r="AB852" s="189"/>
      <c r="AC852" s="190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88" t="s">
        <v>7</v>
      </c>
      <c r="O854" s="189"/>
      <c r="P854" s="189"/>
      <c r="Q854" s="190"/>
      <c r="R854" s="18">
        <f>SUM(R838:R853)</f>
        <v>0</v>
      </c>
      <c r="S854" s="3"/>
      <c r="V854" s="17"/>
      <c r="X854" s="12"/>
      <c r="Y854" s="10"/>
      <c r="AJ854" s="188" t="s">
        <v>7</v>
      </c>
      <c r="AK854" s="189"/>
      <c r="AL854" s="189"/>
      <c r="AM854" s="190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435.98100000000204</v>
      </c>
      <c r="D864" t="s">
        <v>22</v>
      </c>
      <c r="E864" t="s">
        <v>21</v>
      </c>
      <c r="V864" s="17"/>
      <c r="X864" s="15" t="s">
        <v>18</v>
      </c>
      <c r="Y864" s="16">
        <f>SUM(Y845:Y863)</f>
        <v>435.98100000000204</v>
      </c>
      <c r="Z864" t="s">
        <v>22</v>
      </c>
      <c r="AA864" t="s">
        <v>21</v>
      </c>
    </row>
    <row r="865" spans="5:31">
      <c r="E865" s="1" t="s">
        <v>19</v>
      </c>
      <c r="V865" s="17"/>
      <c r="AA865" s="1" t="s">
        <v>19</v>
      </c>
    </row>
    <row r="866" spans="5:31">
      <c r="V866" s="17"/>
    </row>
    <row r="867" spans="5:31">
      <c r="V867" s="17"/>
    </row>
    <row r="868" spans="5:31">
      <c r="V868" s="17"/>
    </row>
    <row r="869" spans="5:31">
      <c r="V869" s="17"/>
    </row>
    <row r="870" spans="5:31">
      <c r="V870" s="17"/>
    </row>
    <row r="871" spans="5:31">
      <c r="V871" s="17"/>
    </row>
    <row r="872" spans="5:31">
      <c r="V872" s="17"/>
    </row>
    <row r="873" spans="5:31">
      <c r="V873" s="17"/>
    </row>
    <row r="874" spans="5:31">
      <c r="V874" s="17"/>
    </row>
    <row r="875" spans="5:31">
      <c r="V875" s="17"/>
    </row>
    <row r="876" spans="5:31">
      <c r="V876" s="17"/>
    </row>
    <row r="877" spans="5:31">
      <c r="V877" s="17"/>
    </row>
    <row r="878" spans="5:31">
      <c r="V878" s="17"/>
    </row>
    <row r="879" spans="5:31">
      <c r="V879" s="17"/>
      <c r="AC879" s="194" t="s">
        <v>29</v>
      </c>
      <c r="AD879" s="194"/>
      <c r="AE879" s="194"/>
    </row>
    <row r="880" spans="5:31">
      <c r="H880" s="191" t="s">
        <v>28</v>
      </c>
      <c r="I880" s="191"/>
      <c r="J880" s="191"/>
      <c r="V880" s="17"/>
      <c r="AC880" s="194"/>
      <c r="AD880" s="194"/>
      <c r="AE880" s="194"/>
    </row>
    <row r="881" spans="2:41">
      <c r="H881" s="191"/>
      <c r="I881" s="191"/>
      <c r="J881" s="191"/>
      <c r="V881" s="17"/>
      <c r="AC881" s="194"/>
      <c r="AD881" s="194"/>
      <c r="AE881" s="194"/>
    </row>
    <row r="882" spans="2:41">
      <c r="V882" s="17"/>
    </row>
    <row r="883" spans="2:41">
      <c r="V883" s="17"/>
    </row>
    <row r="884" spans="2:41" ht="23.25">
      <c r="B884" s="22" t="s">
        <v>71</v>
      </c>
      <c r="V884" s="17"/>
      <c r="X884" s="22" t="s">
        <v>71</v>
      </c>
    </row>
    <row r="885" spans="2:41" ht="23.25">
      <c r="B885" s="23" t="s">
        <v>32</v>
      </c>
      <c r="C885" s="20">
        <f>IF(X836="PAGADO",0,Y841)</f>
        <v>-435.98100000000204</v>
      </c>
      <c r="E885" s="192" t="s">
        <v>20</v>
      </c>
      <c r="F885" s="192"/>
      <c r="G885" s="192"/>
      <c r="H885" s="192"/>
      <c r="V885" s="17"/>
      <c r="X885" s="23" t="s">
        <v>32</v>
      </c>
      <c r="Y885" s="20">
        <f>IF(B885="PAGADO",0,C890)</f>
        <v>-435.98100000000204</v>
      </c>
      <c r="AA885" s="192" t="s">
        <v>20</v>
      </c>
      <c r="AB885" s="192"/>
      <c r="AC885" s="192"/>
      <c r="AD885" s="192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C912</f>
        <v>435.98100000000204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435.98100000000204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25</v>
      </c>
      <c r="C890" s="21">
        <f>C888-C889</f>
        <v>-435.98100000000204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-435.98100000000204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>
      <c r="B891" s="195" t="str">
        <f>IF(C890&lt;0,"NO PAGAR","COBRAR")</f>
        <v>NO PAGAR</v>
      </c>
      <c r="C891" s="195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95" t="str">
        <f>IF(Y890&lt;0,"NO PAGAR","COBRAR")</f>
        <v>NO PAGAR</v>
      </c>
      <c r="Y891" s="195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86" t="s">
        <v>9</v>
      </c>
      <c r="C892" s="187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6" t="s">
        <v>9</v>
      </c>
      <c r="Y892" s="187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IF(C926&lt;0,"SALDO A FAVOR","SALDO ADELANTAD0'")</f>
        <v>SALDO ADELANTAD0'</v>
      </c>
      <c r="C893" s="10">
        <f>IF(Y841&lt;=0,Y841*-1)</f>
        <v>435.98100000000204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ADELANTADO</v>
      </c>
      <c r="Y893" s="10">
        <f>IF(C890&lt;=0,C890*-1)</f>
        <v>435.98100000000204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88" t="s">
        <v>7</v>
      </c>
      <c r="F901" s="189"/>
      <c r="G901" s="190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8" t="s">
        <v>7</v>
      </c>
      <c r="AB901" s="189"/>
      <c r="AC901" s="190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>
      <c r="B903" s="12"/>
      <c r="C903" s="10"/>
      <c r="N903" s="188" t="s">
        <v>7</v>
      </c>
      <c r="O903" s="189"/>
      <c r="P903" s="189"/>
      <c r="Q903" s="190"/>
      <c r="R903" s="18">
        <f>SUM(R887:R902)</f>
        <v>0</v>
      </c>
      <c r="S903" s="3"/>
      <c r="V903" s="17"/>
      <c r="X903" s="12"/>
      <c r="Y903" s="10"/>
      <c r="AJ903" s="188" t="s">
        <v>7</v>
      </c>
      <c r="AK903" s="189"/>
      <c r="AL903" s="189"/>
      <c r="AM903" s="190"/>
      <c r="AN903" s="18">
        <f>SUM(AN887:AN902)</f>
        <v>0</v>
      </c>
      <c r="AO903" s="3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E906" s="14"/>
      <c r="V906" s="17"/>
      <c r="X906" s="12"/>
      <c r="Y906" s="10"/>
      <c r="AA906" s="14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435.98100000000204</v>
      </c>
      <c r="V912" s="17"/>
      <c r="X912" s="15" t="s">
        <v>18</v>
      </c>
      <c r="Y912" s="16">
        <f>SUM(Y893:Y911)</f>
        <v>435.98100000000204</v>
      </c>
    </row>
    <row r="913" spans="1:43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>
      <c r="E914" s="1" t="s">
        <v>19</v>
      </c>
      <c r="V914" s="17"/>
      <c r="AA914" s="1" t="s">
        <v>19</v>
      </c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V919" s="17"/>
    </row>
    <row r="920" spans="1:43">
      <c r="V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V924" s="17"/>
    </row>
    <row r="925" spans="1:43">
      <c r="H925" s="191" t="s">
        <v>30</v>
      </c>
      <c r="I925" s="191"/>
      <c r="J925" s="191"/>
      <c r="V925" s="17"/>
      <c r="AA925" s="191" t="s">
        <v>31</v>
      </c>
      <c r="AB925" s="191"/>
      <c r="AC925" s="191"/>
    </row>
    <row r="926" spans="1:43">
      <c r="H926" s="191"/>
      <c r="I926" s="191"/>
      <c r="J926" s="191"/>
      <c r="V926" s="17"/>
      <c r="AA926" s="191"/>
      <c r="AB926" s="191"/>
      <c r="AC926" s="191"/>
    </row>
    <row r="927" spans="1:43">
      <c r="V927" s="17"/>
    </row>
    <row r="928" spans="1:43">
      <c r="V928" s="17"/>
    </row>
    <row r="929" spans="2:41" ht="23.25">
      <c r="B929" s="24" t="s">
        <v>73</v>
      </c>
      <c r="V929" s="17"/>
      <c r="X929" s="22" t="s">
        <v>71</v>
      </c>
    </row>
    <row r="930" spans="2:41" ht="23.25">
      <c r="B930" s="23" t="s">
        <v>32</v>
      </c>
      <c r="C930" s="20">
        <f>IF(X885="PAGADO",0,C890)</f>
        <v>-435.98100000000204</v>
      </c>
      <c r="E930" s="192" t="s">
        <v>20</v>
      </c>
      <c r="F930" s="192"/>
      <c r="G930" s="192"/>
      <c r="H930" s="192"/>
      <c r="V930" s="17"/>
      <c r="X930" s="23" t="s">
        <v>32</v>
      </c>
      <c r="Y930" s="20">
        <f>IF(B1730="PAGADO",0,C935)</f>
        <v>-435.98100000000204</v>
      </c>
      <c r="AA930" s="192" t="s">
        <v>20</v>
      </c>
      <c r="AB930" s="192"/>
      <c r="AC930" s="192"/>
      <c r="AD930" s="192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C958</f>
        <v>435.98100000000204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435.98100000000204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26</v>
      </c>
      <c r="C935" s="21">
        <f>C933-C934</f>
        <v>-435.98100000000204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-435.98100000000204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3" t="str">
        <f>IF(Y935&lt;0,"NO PAGAR","COBRAR'")</f>
        <v>NO PAGAR</v>
      </c>
      <c r="Y936" s="193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>
      <c r="B937" s="193" t="str">
        <f>IF(C935&lt;0,"NO PAGAR","COBRAR'")</f>
        <v>NO PAGAR</v>
      </c>
      <c r="C937" s="193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86" t="s">
        <v>9</v>
      </c>
      <c r="C938" s="18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6" t="s">
        <v>9</v>
      </c>
      <c r="Y938" s="187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IF(Y890&lt;0,"SALDO ADELANTADO","SALDO A FAVOR '")</f>
        <v>SALDO ADELANTADO</v>
      </c>
      <c r="C939" s="10">
        <f>IF(Y890&lt;=0,Y890*-1)</f>
        <v>435.98100000000204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ADELANTADO</v>
      </c>
      <c r="Y939" s="10">
        <f>IF(C935&lt;=0,C935*-1)</f>
        <v>435.98100000000204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188" t="s">
        <v>7</v>
      </c>
      <c r="F946" s="189"/>
      <c r="G946" s="190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8" t="s">
        <v>7</v>
      </c>
      <c r="AB946" s="189"/>
      <c r="AC946" s="190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88" t="s">
        <v>7</v>
      </c>
      <c r="O948" s="189"/>
      <c r="P948" s="189"/>
      <c r="Q948" s="190"/>
      <c r="R948" s="18">
        <f>SUM(R932:R947)</f>
        <v>0</v>
      </c>
      <c r="S948" s="3"/>
      <c r="V948" s="17"/>
      <c r="X948" s="12"/>
      <c r="Y948" s="10"/>
      <c r="AJ948" s="188" t="s">
        <v>7</v>
      </c>
      <c r="AK948" s="189"/>
      <c r="AL948" s="189"/>
      <c r="AM948" s="190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435.98100000000204</v>
      </c>
      <c r="D958" t="s">
        <v>22</v>
      </c>
      <c r="E958" t="s">
        <v>21</v>
      </c>
      <c r="V958" s="17"/>
      <c r="X958" s="15" t="s">
        <v>18</v>
      </c>
      <c r="Y958" s="16">
        <f>SUM(Y939:Y957)</f>
        <v>435.98100000000204</v>
      </c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8:31">
      <c r="V961" s="17"/>
    </row>
    <row r="962" spans="8:31">
      <c r="V962" s="17"/>
    </row>
    <row r="963" spans="8:31">
      <c r="V963" s="17"/>
    </row>
    <row r="964" spans="8:31">
      <c r="V964" s="17"/>
    </row>
    <row r="965" spans="8:31">
      <c r="V965" s="17"/>
    </row>
    <row r="966" spans="8:31">
      <c r="V966" s="17"/>
    </row>
    <row r="967" spans="8:31">
      <c r="V967" s="17"/>
    </row>
    <row r="968" spans="8:31">
      <c r="V968" s="17"/>
    </row>
    <row r="969" spans="8:31">
      <c r="V969" s="17"/>
    </row>
    <row r="970" spans="8:31">
      <c r="V970" s="17"/>
    </row>
    <row r="971" spans="8:31">
      <c r="V971" s="17"/>
    </row>
    <row r="972" spans="8:31">
      <c r="V972" s="17"/>
      <c r="AC972" s="194" t="s">
        <v>29</v>
      </c>
      <c r="AD972" s="194"/>
      <c r="AE972" s="194"/>
    </row>
    <row r="973" spans="8:31">
      <c r="H973" s="191" t="s">
        <v>28</v>
      </c>
      <c r="I973" s="191"/>
      <c r="J973" s="191"/>
      <c r="V973" s="17"/>
      <c r="AC973" s="194"/>
      <c r="AD973" s="194"/>
      <c r="AE973" s="194"/>
    </row>
    <row r="974" spans="8:31">
      <c r="H974" s="191"/>
      <c r="I974" s="191"/>
      <c r="J974" s="191"/>
      <c r="V974" s="17"/>
      <c r="AC974" s="194"/>
      <c r="AD974" s="194"/>
      <c r="AE974" s="194"/>
    </row>
    <row r="975" spans="8:31">
      <c r="V975" s="17"/>
    </row>
    <row r="976" spans="8:31">
      <c r="V976" s="17"/>
    </row>
    <row r="977" spans="2:41" ht="23.25">
      <c r="B977" s="22" t="s">
        <v>72</v>
      </c>
      <c r="V977" s="17"/>
      <c r="X977" s="22" t="s">
        <v>74</v>
      </c>
    </row>
    <row r="978" spans="2:41" ht="23.25">
      <c r="B978" s="23" t="s">
        <v>32</v>
      </c>
      <c r="C978" s="20">
        <f>IF(X930="PAGADO",0,Y935)</f>
        <v>-435.98100000000204</v>
      </c>
      <c r="E978" s="192" t="s">
        <v>20</v>
      </c>
      <c r="F978" s="192"/>
      <c r="G978" s="192"/>
      <c r="H978" s="192"/>
      <c r="V978" s="17"/>
      <c r="X978" s="23" t="s">
        <v>32</v>
      </c>
      <c r="Y978" s="20">
        <f>IF(B978="PAGADO",0,C983)</f>
        <v>-435.98100000000204</v>
      </c>
      <c r="AA978" s="192" t="s">
        <v>20</v>
      </c>
      <c r="AB978" s="192"/>
      <c r="AC978" s="192"/>
      <c r="AD978" s="192"/>
    </row>
    <row r="979" spans="2:41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24</v>
      </c>
      <c r="C981" s="19">
        <f>IF(C978&gt;0,C978+C979,C979)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9</v>
      </c>
      <c r="C982" s="20">
        <f>C1005</f>
        <v>435.98100000000204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435.98100000000204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6" t="s">
        <v>25</v>
      </c>
      <c r="C983" s="21">
        <f>C981-C982</f>
        <v>-435.98100000000204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-435.98100000000204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>
      <c r="B984" s="195" t="str">
        <f>IF(C983&lt;0,"NO PAGAR","COBRAR")</f>
        <v>NO PAGAR</v>
      </c>
      <c r="C984" s="195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95" t="str">
        <f>IF(Y983&lt;0,"NO PAGAR","COBRAR")</f>
        <v>NO PAGAR</v>
      </c>
      <c r="Y984" s="195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86" t="s">
        <v>9</v>
      </c>
      <c r="C985" s="18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6" t="s">
        <v>9</v>
      </c>
      <c r="Y985" s="187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IF(C1019&lt;0,"SALDO A FAVOR","SALDO ADELANTAD0'")</f>
        <v>SALDO ADELANTAD0'</v>
      </c>
      <c r="C986" s="10">
        <f>IF(Y930&lt;=0,Y930*-1)</f>
        <v>435.98100000000204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ADELANTADO</v>
      </c>
      <c r="Y986" s="10">
        <f>IF(C983&lt;=0,C983*-1)</f>
        <v>435.98100000000204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88" t="s">
        <v>7</v>
      </c>
      <c r="F994" s="189"/>
      <c r="G994" s="190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8" t="s">
        <v>7</v>
      </c>
      <c r="AB994" s="189"/>
      <c r="AC994" s="190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>
      <c r="B996" s="12"/>
      <c r="C996" s="10"/>
      <c r="N996" s="188" t="s">
        <v>7</v>
      </c>
      <c r="O996" s="189"/>
      <c r="P996" s="189"/>
      <c r="Q996" s="190"/>
      <c r="R996" s="18">
        <f>SUM(R980:R995)</f>
        <v>0</v>
      </c>
      <c r="S996" s="3"/>
      <c r="V996" s="17"/>
      <c r="X996" s="12"/>
      <c r="Y996" s="10"/>
      <c r="AJ996" s="188" t="s">
        <v>7</v>
      </c>
      <c r="AK996" s="189"/>
      <c r="AL996" s="189"/>
      <c r="AM996" s="190"/>
      <c r="AN996" s="18">
        <f>SUM(AN980:AN995)</f>
        <v>0</v>
      </c>
      <c r="AO996" s="3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E999" s="14"/>
      <c r="V999" s="17"/>
      <c r="X999" s="12"/>
      <c r="Y999" s="10"/>
      <c r="AA999" s="14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435.98100000000204</v>
      </c>
      <c r="V1005" s="17"/>
      <c r="X1005" s="15" t="s">
        <v>18</v>
      </c>
      <c r="Y1005" s="16">
        <f>SUM(Y986:Y1004)</f>
        <v>435.98100000000204</v>
      </c>
    </row>
    <row r="1006" spans="2:41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>
      <c r="E1007" s="1" t="s">
        <v>19</v>
      </c>
      <c r="V1007" s="17"/>
      <c r="AA1007" s="1" t="s">
        <v>19</v>
      </c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V1017" s="17"/>
    </row>
    <row r="1018" spans="1:43">
      <c r="H1018" s="191" t="s">
        <v>30</v>
      </c>
      <c r="I1018" s="191"/>
      <c r="J1018" s="191"/>
      <c r="V1018" s="17"/>
      <c r="AA1018" s="191" t="s">
        <v>31</v>
      </c>
      <c r="AB1018" s="191"/>
      <c r="AC1018" s="191"/>
    </row>
    <row r="1019" spans="1:43">
      <c r="H1019" s="191"/>
      <c r="I1019" s="191"/>
      <c r="J1019" s="191"/>
      <c r="V1019" s="17"/>
      <c r="AA1019" s="191"/>
      <c r="AB1019" s="191"/>
      <c r="AC1019" s="191"/>
    </row>
    <row r="1020" spans="1:43">
      <c r="V1020" s="17"/>
    </row>
    <row r="1021" spans="1:43">
      <c r="V1021" s="17"/>
    </row>
    <row r="1022" spans="1:43" ht="23.25">
      <c r="B1022" s="24" t="s">
        <v>72</v>
      </c>
      <c r="V1022" s="17"/>
      <c r="X1022" s="22" t="s">
        <v>72</v>
      </c>
    </row>
    <row r="1023" spans="1:43" ht="23.25">
      <c r="B1023" s="23" t="s">
        <v>32</v>
      </c>
      <c r="C1023" s="20">
        <f>IF(X978="PAGADO",0,C983)</f>
        <v>-435.98100000000204</v>
      </c>
      <c r="E1023" s="192" t="s">
        <v>20</v>
      </c>
      <c r="F1023" s="192"/>
      <c r="G1023" s="192"/>
      <c r="H1023" s="192"/>
      <c r="V1023" s="17"/>
      <c r="X1023" s="23" t="s">
        <v>32</v>
      </c>
      <c r="Y1023" s="20">
        <f>IF(B1823="PAGADO",0,C1028)</f>
        <v>-435.98100000000204</v>
      </c>
      <c r="AA1023" s="192" t="s">
        <v>20</v>
      </c>
      <c r="AB1023" s="192"/>
      <c r="AC1023" s="192"/>
      <c r="AD1023" s="192"/>
    </row>
    <row r="1024" spans="1:43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C1051</f>
        <v>435.98100000000204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435.98100000000204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26</v>
      </c>
      <c r="C1028" s="21">
        <f>C1026-C1027</f>
        <v>-435.98100000000204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-435.98100000000204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3" t="str">
        <f>IF(Y1028&lt;0,"NO PAGAR","COBRAR'")</f>
        <v>NO PAGAR</v>
      </c>
      <c r="Y1029" s="193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>
      <c r="B1030" s="193" t="str">
        <f>IF(C1028&lt;0,"NO PAGAR","COBRAR'")</f>
        <v>NO PAGAR</v>
      </c>
      <c r="C1030" s="193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86" t="s">
        <v>9</v>
      </c>
      <c r="C1031" s="18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6" t="s">
        <v>9</v>
      </c>
      <c r="Y1031" s="187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IF(Y983&lt;0,"SALDO ADELANTADO","SALDO A FAVOR '")</f>
        <v>SALDO ADELANTADO</v>
      </c>
      <c r="C1032" s="10">
        <f>IF(Y983&lt;=0,Y983*-1)</f>
        <v>435.98100000000204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ADELANTADO</v>
      </c>
      <c r="Y1032" s="10">
        <f>IF(C1028&lt;=0,C1028*-1)</f>
        <v>435.98100000000204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188" t="s">
        <v>7</v>
      </c>
      <c r="F1039" s="189"/>
      <c r="G1039" s="190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8" t="s">
        <v>7</v>
      </c>
      <c r="AB1039" s="189"/>
      <c r="AC1039" s="190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88" t="s">
        <v>7</v>
      </c>
      <c r="O1041" s="189"/>
      <c r="P1041" s="189"/>
      <c r="Q1041" s="190"/>
      <c r="R1041" s="18">
        <f>SUM(R1025:R1040)</f>
        <v>0</v>
      </c>
      <c r="S1041" s="3"/>
      <c r="V1041" s="17"/>
      <c r="X1041" s="12"/>
      <c r="Y1041" s="10"/>
      <c r="AJ1041" s="188" t="s">
        <v>7</v>
      </c>
      <c r="AK1041" s="189"/>
      <c r="AL1041" s="189"/>
      <c r="AM1041" s="190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435.98100000000204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435.98100000000204</v>
      </c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98:H698"/>
    <mergeCell ref="AA698:AD698"/>
    <mergeCell ref="B704:C704"/>
    <mergeCell ref="X704:Y704"/>
    <mergeCell ref="B705:C705"/>
    <mergeCell ref="X705:Y705"/>
    <mergeCell ref="E672:G672"/>
    <mergeCell ref="AA672:AC672"/>
    <mergeCell ref="N674:Q674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4"/>
  <sheetViews>
    <sheetView topLeftCell="A690" zoomScale="93" zoomScaleNormal="93" workbookViewId="0">
      <selection activeCell="I696" sqref="I696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2" t="s">
        <v>79</v>
      </c>
      <c r="F8" s="192"/>
      <c r="G8" s="192"/>
      <c r="H8" s="192"/>
      <c r="V8" s="17"/>
      <c r="X8" s="23" t="s">
        <v>32</v>
      </c>
      <c r="Y8" s="20">
        <f>IF(B8="PAGADO",0,C13)</f>
        <v>0</v>
      </c>
      <c r="AA8" s="192" t="s">
        <v>148</v>
      </c>
      <c r="AB8" s="192"/>
      <c r="AC8" s="192"/>
      <c r="AD8" s="192"/>
      <c r="AK8" s="206" t="s">
        <v>110</v>
      </c>
      <c r="AL8" s="206"/>
      <c r="AM8" s="20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NO PAGAR</v>
      </c>
      <c r="Y14" s="195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8" t="s">
        <v>7</v>
      </c>
      <c r="AB24" s="189"/>
      <c r="AC24" s="190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2" t="s">
        <v>79</v>
      </c>
      <c r="F53" s="192"/>
      <c r="G53" s="192"/>
      <c r="H53" s="192"/>
      <c r="V53" s="17"/>
      <c r="X53" s="23" t="s">
        <v>32</v>
      </c>
      <c r="Y53" s="20">
        <f>IF(B53="PAGADO",0,C58)</f>
        <v>251.97000000000011</v>
      </c>
      <c r="AA53" s="192" t="s">
        <v>148</v>
      </c>
      <c r="AB53" s="192"/>
      <c r="AC53" s="192"/>
      <c r="AD53" s="192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88" t="s">
        <v>7</v>
      </c>
      <c r="F69" s="189"/>
      <c r="G69" s="190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4" t="s">
        <v>29</v>
      </c>
      <c r="AD97" s="194"/>
      <c r="AE97" s="194"/>
    </row>
    <row r="98" spans="2:41">
      <c r="H98" s="191" t="s">
        <v>28</v>
      </c>
      <c r="I98" s="191"/>
      <c r="J98" s="191"/>
      <c r="V98" s="17"/>
      <c r="AC98" s="194"/>
      <c r="AD98" s="194"/>
      <c r="AE98" s="194"/>
    </row>
    <row r="99" spans="2:41">
      <c r="H99" s="191"/>
      <c r="I99" s="191"/>
      <c r="J99" s="191"/>
      <c r="V99" s="17"/>
      <c r="AC99" s="194"/>
      <c r="AD99" s="194"/>
      <c r="AE99" s="19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2" t="s">
        <v>79</v>
      </c>
      <c r="F103" s="192"/>
      <c r="G103" s="192"/>
      <c r="H103" s="192"/>
      <c r="V103" s="17"/>
      <c r="X103" s="23" t="s">
        <v>156</v>
      </c>
      <c r="Y103" s="20">
        <f>IF(B103="PAGADO",0,C108)</f>
        <v>1501.97</v>
      </c>
      <c r="AA103" s="192" t="s">
        <v>79</v>
      </c>
      <c r="AB103" s="192"/>
      <c r="AC103" s="192"/>
      <c r="AD103" s="192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5" t="str">
        <f>IF(C108&lt;0,"NO PAGAR","COBRAR")</f>
        <v>COBRAR</v>
      </c>
      <c r="C109" s="195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5" t="str">
        <f>IF(Y108&lt;0,"NO PAGAR","COBRAR")</f>
        <v>COBRAR</v>
      </c>
      <c r="Y109" s="19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6" t="s">
        <v>9</v>
      </c>
      <c r="C110" s="187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6" t="s">
        <v>9</v>
      </c>
      <c r="Y110" s="18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8" t="s">
        <v>7</v>
      </c>
      <c r="F119" s="189"/>
      <c r="G119" s="190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8" t="s">
        <v>7</v>
      </c>
      <c r="AB119" s="189"/>
      <c r="AC119" s="190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8" t="s">
        <v>7</v>
      </c>
      <c r="O121" s="189"/>
      <c r="P121" s="189"/>
      <c r="Q121" s="190"/>
      <c r="R121" s="18">
        <f>SUM(R105:R120)</f>
        <v>0</v>
      </c>
      <c r="S121" s="3"/>
      <c r="V121" s="17"/>
      <c r="X121" s="12"/>
      <c r="Y121" s="10"/>
      <c r="AJ121" s="188" t="s">
        <v>7</v>
      </c>
      <c r="AK121" s="189"/>
      <c r="AL121" s="189"/>
      <c r="AM121" s="190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1" t="s">
        <v>30</v>
      </c>
      <c r="I130" s="191"/>
      <c r="J130" s="191"/>
      <c r="V130" s="17"/>
      <c r="AA130" s="191" t="s">
        <v>31</v>
      </c>
      <c r="AB130" s="191"/>
      <c r="AC130" s="191"/>
    </row>
    <row r="131" spans="2:41">
      <c r="H131" s="191"/>
      <c r="I131" s="191"/>
      <c r="J131" s="191"/>
      <c r="V131" s="17"/>
      <c r="AA131" s="191"/>
      <c r="AB131" s="191"/>
      <c r="AC131" s="191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2" t="s">
        <v>148</v>
      </c>
      <c r="F135" s="192"/>
      <c r="G135" s="192"/>
      <c r="H135" s="192"/>
      <c r="V135" s="17"/>
      <c r="X135" s="23" t="s">
        <v>32</v>
      </c>
      <c r="Y135" s="20">
        <f>IF(B135="PAGADO",0,C140)</f>
        <v>0</v>
      </c>
      <c r="AA135" s="192" t="s">
        <v>356</v>
      </c>
      <c r="AB135" s="192"/>
      <c r="AC135" s="192"/>
      <c r="AD135" s="192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3" t="str">
        <f>IF(Y140&lt;0,"NO PAGAR","COBRAR'")</f>
        <v>COBRAR'</v>
      </c>
      <c r="Y141" s="193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3" t="str">
        <f>IF(C140&lt;0,"NO PAGAR","COBRAR'")</f>
        <v>COBRAR'</v>
      </c>
      <c r="C142" s="193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86" t="s">
        <v>9</v>
      </c>
      <c r="C143" s="187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6" t="s">
        <v>9</v>
      </c>
      <c r="Y143" s="187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88" t="s">
        <v>7</v>
      </c>
      <c r="F151" s="189"/>
      <c r="G151" s="190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8" t="s">
        <v>7</v>
      </c>
      <c r="AB151" s="189"/>
      <c r="AC151" s="190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88" t="s">
        <v>7</v>
      </c>
      <c r="O153" s="189"/>
      <c r="P153" s="189"/>
      <c r="Q153" s="190"/>
      <c r="R153" s="18">
        <f>SUM(R137:R152)</f>
        <v>0</v>
      </c>
      <c r="S153" s="3"/>
      <c r="V153" s="17"/>
      <c r="X153" s="12"/>
      <c r="Y153" s="10"/>
      <c r="AJ153" s="188" t="s">
        <v>7</v>
      </c>
      <c r="AK153" s="189"/>
      <c r="AL153" s="189"/>
      <c r="AM153" s="190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4" t="s">
        <v>29</v>
      </c>
      <c r="AD169" s="194"/>
      <c r="AE169" s="194"/>
    </row>
    <row r="170" spans="2:41">
      <c r="H170" s="191" t="s">
        <v>28</v>
      </c>
      <c r="I170" s="191"/>
      <c r="J170" s="191"/>
      <c r="V170" s="17"/>
      <c r="AC170" s="194"/>
      <c r="AD170" s="194"/>
      <c r="AE170" s="194"/>
    </row>
    <row r="171" spans="2:41">
      <c r="H171" s="191"/>
      <c r="I171" s="191"/>
      <c r="J171" s="191"/>
      <c r="V171" s="17"/>
      <c r="AC171" s="194"/>
      <c r="AD171" s="194"/>
      <c r="AE171" s="194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2" t="s">
        <v>79</v>
      </c>
      <c r="F175" s="192"/>
      <c r="G175" s="192"/>
      <c r="H175" s="192"/>
      <c r="V175" s="17"/>
      <c r="X175" s="23" t="s">
        <v>32</v>
      </c>
      <c r="Y175" s="20">
        <f>IF(B175="PAGADO",0,C180)</f>
        <v>0</v>
      </c>
      <c r="AA175" s="192" t="s">
        <v>356</v>
      </c>
      <c r="AB175" s="192"/>
      <c r="AC175" s="192"/>
      <c r="AD175" s="192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5" t="str">
        <f>IF(C180&lt;0,"NO PAGAR","COBRAR")</f>
        <v>COBRAR</v>
      </c>
      <c r="C181" s="195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5" t="str">
        <f>IF(Y180&lt;0,"NO PAGAR","COBRAR")</f>
        <v>NO PAGAR</v>
      </c>
      <c r="Y181" s="195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86" t="s">
        <v>9</v>
      </c>
      <c r="C182" s="187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6" t="s">
        <v>9</v>
      </c>
      <c r="Y182" s="187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88" t="s">
        <v>7</v>
      </c>
      <c r="F191" s="189"/>
      <c r="G191" s="190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8" t="s">
        <v>7</v>
      </c>
      <c r="AB191" s="189"/>
      <c r="AC191" s="190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88" t="s">
        <v>7</v>
      </c>
      <c r="O193" s="189"/>
      <c r="P193" s="189"/>
      <c r="Q193" s="190"/>
      <c r="R193" s="18">
        <f>SUM(R177:R192)</f>
        <v>400</v>
      </c>
      <c r="S193" s="3"/>
      <c r="V193" s="17"/>
      <c r="X193" s="12"/>
      <c r="Y193" s="10"/>
      <c r="AJ193" s="188" t="s">
        <v>7</v>
      </c>
      <c r="AK193" s="189"/>
      <c r="AL193" s="189"/>
      <c r="AM193" s="190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1" t="s">
        <v>30</v>
      </c>
      <c r="I207" s="191"/>
      <c r="J207" s="191"/>
      <c r="V207" s="17"/>
      <c r="AA207" s="191" t="s">
        <v>31</v>
      </c>
      <c r="AB207" s="191"/>
      <c r="AC207" s="191"/>
    </row>
    <row r="208" spans="1:43">
      <c r="H208" s="191"/>
      <c r="I208" s="191"/>
      <c r="J208" s="191"/>
      <c r="V208" s="17"/>
      <c r="AA208" s="191"/>
      <c r="AB208" s="191"/>
      <c r="AC208" s="191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2" t="s">
        <v>356</v>
      </c>
      <c r="F212" s="192"/>
      <c r="G212" s="192"/>
      <c r="H212" s="192"/>
      <c r="V212" s="17"/>
      <c r="X212" s="23" t="s">
        <v>130</v>
      </c>
      <c r="Y212" s="20">
        <f>IF(B212="PAGADO",0,C217)</f>
        <v>0</v>
      </c>
      <c r="AA212" s="192" t="s">
        <v>545</v>
      </c>
      <c r="AB212" s="192"/>
      <c r="AC212" s="192"/>
      <c r="AD212" s="192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3" t="str">
        <f>IF(Y217&lt;0,"NO PAGAR","COBRAR'")</f>
        <v>COBRAR'</v>
      </c>
      <c r="Y218" s="193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3" t="str">
        <f>IF(C217&lt;0,"NO PAGAR","COBRAR'")</f>
        <v>COBRAR'</v>
      </c>
      <c r="C219" s="193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86" t="s">
        <v>9</v>
      </c>
      <c r="C220" s="187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6" t="s">
        <v>9</v>
      </c>
      <c r="Y220" s="187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88" t="s">
        <v>7</v>
      </c>
      <c r="F228" s="189"/>
      <c r="G228" s="190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8" t="s">
        <v>7</v>
      </c>
      <c r="AB228" s="189"/>
      <c r="AC228" s="190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88" t="s">
        <v>7</v>
      </c>
      <c r="O230" s="189"/>
      <c r="P230" s="189"/>
      <c r="Q230" s="190"/>
      <c r="R230" s="18">
        <f>SUM(R214:R229)</f>
        <v>0</v>
      </c>
      <c r="S230" s="3"/>
      <c r="V230" s="17"/>
      <c r="X230" s="12"/>
      <c r="Y230" s="10"/>
      <c r="AJ230" s="188" t="s">
        <v>7</v>
      </c>
      <c r="AK230" s="189"/>
      <c r="AL230" s="189"/>
      <c r="AM230" s="190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4" t="s">
        <v>29</v>
      </c>
      <c r="AD253" s="194"/>
      <c r="AE253" s="194"/>
    </row>
    <row r="254" spans="5:31">
      <c r="H254" s="191" t="s">
        <v>28</v>
      </c>
      <c r="I254" s="191"/>
      <c r="J254" s="191"/>
      <c r="V254" s="17"/>
      <c r="AC254" s="194"/>
      <c r="AD254" s="194"/>
      <c r="AE254" s="194"/>
    </row>
    <row r="255" spans="5:31">
      <c r="H255" s="191"/>
      <c r="I255" s="191"/>
      <c r="J255" s="191"/>
      <c r="V255" s="17"/>
      <c r="AC255" s="194"/>
      <c r="AD255" s="194"/>
      <c r="AE255" s="194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2" t="s">
        <v>545</v>
      </c>
      <c r="F259" s="192"/>
      <c r="G259" s="192"/>
      <c r="H259" s="192"/>
      <c r="V259" s="17"/>
      <c r="X259" s="23" t="s">
        <v>32</v>
      </c>
      <c r="Y259" s="20">
        <f>IF(B259="PAGADO",0,C264)</f>
        <v>0</v>
      </c>
      <c r="AA259" s="192" t="s">
        <v>600</v>
      </c>
      <c r="AB259" s="192"/>
      <c r="AC259" s="192"/>
      <c r="AD259" s="192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5" t="str">
        <f>IF(C264&lt;0,"NO PAGAR","COBRAR")</f>
        <v>COBRAR</v>
      </c>
      <c r="C265" s="195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5" t="str">
        <f>IF(Y264&lt;0,"NO PAGAR","COBRAR")</f>
        <v>COBRAR</v>
      </c>
      <c r="Y265" s="195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86" t="s">
        <v>9</v>
      </c>
      <c r="C266" s="187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6" t="s">
        <v>9</v>
      </c>
      <c r="Y266" s="187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88" t="s">
        <v>7</v>
      </c>
      <c r="F275" s="189"/>
      <c r="G275" s="190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8" t="s">
        <v>7</v>
      </c>
      <c r="AB275" s="189"/>
      <c r="AC275" s="190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88" t="s">
        <v>7</v>
      </c>
      <c r="O277" s="189"/>
      <c r="P277" s="189"/>
      <c r="Q277" s="190"/>
      <c r="R277" s="18">
        <f>SUM(R261:R276)</f>
        <v>100</v>
      </c>
      <c r="S277" s="3"/>
      <c r="V277" s="17"/>
      <c r="X277" s="12"/>
      <c r="Y277" s="10"/>
      <c r="AJ277" s="188" t="s">
        <v>7</v>
      </c>
      <c r="AK277" s="189"/>
      <c r="AL277" s="189"/>
      <c r="AM277" s="190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1" t="s">
        <v>30</v>
      </c>
      <c r="I299" s="191"/>
      <c r="J299" s="191"/>
      <c r="V299" s="17"/>
      <c r="AA299" s="191" t="s">
        <v>31</v>
      </c>
      <c r="AB299" s="191"/>
      <c r="AC299" s="191"/>
    </row>
    <row r="300" spans="1:43">
      <c r="H300" s="191"/>
      <c r="I300" s="191"/>
      <c r="J300" s="191"/>
      <c r="V300" s="17"/>
      <c r="AA300" s="191"/>
      <c r="AB300" s="191"/>
      <c r="AC300" s="191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2" t="s">
        <v>356</v>
      </c>
      <c r="F304" s="192"/>
      <c r="G304" s="192"/>
      <c r="H304" s="192"/>
      <c r="V304" s="17"/>
      <c r="X304" s="23" t="s">
        <v>32</v>
      </c>
      <c r="Y304" s="20">
        <f>IF(B1064="PAGADO",0,C309)</f>
        <v>240</v>
      </c>
      <c r="AA304" s="192" t="s">
        <v>677</v>
      </c>
      <c r="AB304" s="192"/>
      <c r="AC304" s="192"/>
      <c r="AD304" s="192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3" t="str">
        <f>IF(Y309&lt;0,"NO PAGAR","COBRAR'")</f>
        <v>COBRAR'</v>
      </c>
      <c r="Y310" s="193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3" t="str">
        <f>IF(C309&lt;0,"NO PAGAR","COBRAR'")</f>
        <v>COBRAR'</v>
      </c>
      <c r="C311" s="193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86" t="s">
        <v>9</v>
      </c>
      <c r="C312" s="187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6" t="s">
        <v>9</v>
      </c>
      <c r="Y312" s="187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88" t="s">
        <v>7</v>
      </c>
      <c r="F320" s="189"/>
      <c r="G320" s="190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8" t="s">
        <v>7</v>
      </c>
      <c r="AB320" s="189"/>
      <c r="AC320" s="190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88" t="s">
        <v>7</v>
      </c>
      <c r="O322" s="189"/>
      <c r="P322" s="189"/>
      <c r="Q322" s="190"/>
      <c r="R322" s="18">
        <f>SUM(R306:R321)</f>
        <v>2552.6999999999998</v>
      </c>
      <c r="S322" s="3"/>
      <c r="V322" s="17"/>
      <c r="X322" s="11"/>
      <c r="Y322" s="10"/>
      <c r="AJ322" s="188" t="s">
        <v>7</v>
      </c>
      <c r="AK322" s="189"/>
      <c r="AL322" s="189"/>
      <c r="AM322" s="190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1" t="s">
        <v>28</v>
      </c>
      <c r="I347" s="191"/>
      <c r="J347" s="191"/>
      <c r="V347" s="17"/>
    </row>
    <row r="348" spans="2:30">
      <c r="H348" s="191"/>
      <c r="I348" s="191"/>
      <c r="J348" s="191"/>
      <c r="V348" s="17"/>
    </row>
    <row r="349" spans="2:30">
      <c r="V349" s="17"/>
      <c r="X349" s="205" t="s">
        <v>64</v>
      </c>
      <c r="AB349" s="202" t="s">
        <v>29</v>
      </c>
      <c r="AC349" s="202"/>
      <c r="AD349" s="202"/>
    </row>
    <row r="350" spans="2:30">
      <c r="V350" s="17"/>
      <c r="X350" s="205"/>
      <c r="AB350" s="202"/>
      <c r="AC350" s="202"/>
      <c r="AD350" s="202"/>
    </row>
    <row r="351" spans="2:30" ht="23.25">
      <c r="B351" s="22" t="s">
        <v>64</v>
      </c>
      <c r="V351" s="17"/>
      <c r="X351" s="205"/>
      <c r="AB351" s="202"/>
      <c r="AC351" s="202"/>
      <c r="AD351" s="202"/>
    </row>
    <row r="352" spans="2:30" ht="23.25">
      <c r="B352" s="23" t="s">
        <v>130</v>
      </c>
      <c r="C352" s="20">
        <f>IF(X304="PAGADO",0,Y309)</f>
        <v>229.98</v>
      </c>
      <c r="E352" s="192" t="s">
        <v>545</v>
      </c>
      <c r="F352" s="192"/>
      <c r="G352" s="192"/>
      <c r="H352" s="192"/>
      <c r="V352" s="17"/>
      <c r="X352" s="23" t="s">
        <v>130</v>
      </c>
      <c r="Y352" s="20">
        <f>IF(B352="PAGADO",0,C357)</f>
        <v>0</v>
      </c>
      <c r="AA352" s="192" t="s">
        <v>677</v>
      </c>
      <c r="AB352" s="192"/>
      <c r="AC352" s="192"/>
      <c r="AD352" s="192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5" t="str">
        <f>IF(C357&lt;0,"NO PAGAR","COBRAR")</f>
        <v>COBRAR</v>
      </c>
      <c r="C358" s="195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5" t="str">
        <f>IF(Y357&lt;0,"NO PAGAR","COBRAR")</f>
        <v>COBRAR</v>
      </c>
      <c r="Y358" s="195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86" t="s">
        <v>9</v>
      </c>
      <c r="C359" s="187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6" t="s">
        <v>9</v>
      </c>
      <c r="Y359" s="187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8" t="s">
        <v>7</v>
      </c>
      <c r="AK363" s="189"/>
      <c r="AL363" s="189"/>
      <c r="AM363" s="190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88" t="s">
        <v>7</v>
      </c>
      <c r="F368" s="189"/>
      <c r="G368" s="190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8" t="s">
        <v>7</v>
      </c>
      <c r="AB368" s="189"/>
      <c r="AC368" s="190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88" t="s">
        <v>7</v>
      </c>
      <c r="O370" s="189"/>
      <c r="P370" s="189"/>
      <c r="Q370" s="190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1" t="s">
        <v>30</v>
      </c>
      <c r="I386" s="191"/>
      <c r="J386" s="191"/>
      <c r="V386" s="17"/>
      <c r="AA386" s="191" t="s">
        <v>31</v>
      </c>
      <c r="AB386" s="191"/>
      <c r="AC386" s="191"/>
    </row>
    <row r="387" spans="2:41">
      <c r="H387" s="191"/>
      <c r="I387" s="191"/>
      <c r="J387" s="191"/>
      <c r="V387" s="17"/>
      <c r="AA387" s="191"/>
      <c r="AB387" s="191"/>
      <c r="AC387" s="191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2" t="s">
        <v>545</v>
      </c>
      <c r="F391" s="192"/>
      <c r="G391" s="192"/>
      <c r="H391" s="192"/>
      <c r="V391" s="17"/>
      <c r="X391" s="23" t="s">
        <v>32</v>
      </c>
      <c r="Y391" s="20">
        <f>IF(B391="PAGADO",0,C396)</f>
        <v>0</v>
      </c>
      <c r="AA391" s="192" t="s">
        <v>841</v>
      </c>
      <c r="AB391" s="192"/>
      <c r="AC391" s="192"/>
      <c r="AD391" s="192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3" t="str">
        <f>IF(Y396&lt;0,"NO PAGAR","COBRAR'")</f>
        <v>COBRAR'</v>
      </c>
      <c r="Y397" s="193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3" t="str">
        <f>IF(C396&lt;0,"NO PAGAR","COBRAR'")</f>
        <v>COBRAR'</v>
      </c>
      <c r="C398" s="193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86" t="s">
        <v>9</v>
      </c>
      <c r="C399" s="187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6" t="s">
        <v>9</v>
      </c>
      <c r="Y399" s="187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8" t="s">
        <v>7</v>
      </c>
      <c r="AK402" s="189"/>
      <c r="AL402" s="189"/>
      <c r="AM402" s="190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88" t="s">
        <v>7</v>
      </c>
      <c r="F407" s="189"/>
      <c r="G407" s="190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8" t="s">
        <v>7</v>
      </c>
      <c r="AB407" s="189"/>
      <c r="AC407" s="190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88" t="s">
        <v>7</v>
      </c>
      <c r="O409" s="189"/>
      <c r="P409" s="189"/>
      <c r="Q409" s="190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4" t="s">
        <v>29</v>
      </c>
      <c r="AD431" s="194"/>
      <c r="AE431" s="194"/>
    </row>
    <row r="432" spans="8:31">
      <c r="H432" s="191" t="s">
        <v>28</v>
      </c>
      <c r="I432" s="191"/>
      <c r="J432" s="191"/>
      <c r="V432" s="17"/>
      <c r="AC432" s="194"/>
      <c r="AD432" s="194"/>
      <c r="AE432" s="194"/>
    </row>
    <row r="433" spans="2:41">
      <c r="H433" s="191"/>
      <c r="I433" s="191"/>
      <c r="J433" s="191"/>
      <c r="V433" s="17"/>
      <c r="AC433" s="194"/>
      <c r="AD433" s="194"/>
      <c r="AE433" s="194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2" t="s">
        <v>356</v>
      </c>
      <c r="F437" s="192"/>
      <c r="G437" s="192"/>
      <c r="H437" s="192"/>
      <c r="V437" s="17"/>
      <c r="X437" s="23" t="s">
        <v>32</v>
      </c>
      <c r="Y437" s="20">
        <f>IF(B437="PAGADO",0,C442)</f>
        <v>0</v>
      </c>
      <c r="AA437" s="192" t="s">
        <v>356</v>
      </c>
      <c r="AB437" s="192"/>
      <c r="AC437" s="192"/>
      <c r="AD437" s="192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5" t="str">
        <f>IF(C442&lt;0,"NO PAGAR","COBRAR")</f>
        <v>COBRAR</v>
      </c>
      <c r="C443" s="195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5" t="str">
        <f>IF(Y442&lt;0,"NO PAGAR","COBRAR")</f>
        <v>NO PAGAR</v>
      </c>
      <c r="Y443" s="195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86" t="s">
        <v>9</v>
      </c>
      <c r="C444" s="187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6" t="s">
        <v>9</v>
      </c>
      <c r="Y444" s="187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8" t="s">
        <v>7</v>
      </c>
      <c r="AK452" s="189"/>
      <c r="AL452" s="189"/>
      <c r="AM452" s="190"/>
      <c r="AN452" s="18">
        <f>SUM(AN436:AN451)</f>
        <v>600</v>
      </c>
      <c r="AO452" s="3"/>
    </row>
    <row r="453" spans="2:42">
      <c r="B453" s="11" t="s">
        <v>17</v>
      </c>
      <c r="C453" s="10"/>
      <c r="E453" s="188" t="s">
        <v>7</v>
      </c>
      <c r="F453" s="189"/>
      <c r="G453" s="190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8" t="s">
        <v>7</v>
      </c>
      <c r="AB453" s="189"/>
      <c r="AC453" s="190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88" t="s">
        <v>7</v>
      </c>
      <c r="O455" s="189"/>
      <c r="P455" s="189"/>
      <c r="Q455" s="190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1" t="s">
        <v>30</v>
      </c>
      <c r="I471" s="191"/>
      <c r="J471" s="191"/>
      <c r="V471" s="17"/>
      <c r="AA471" s="191" t="s">
        <v>31</v>
      </c>
      <c r="AB471" s="191"/>
      <c r="AC471" s="191"/>
    </row>
    <row r="472" spans="1:43">
      <c r="H472" s="191"/>
      <c r="I472" s="191"/>
      <c r="J472" s="191"/>
      <c r="V472" s="17"/>
      <c r="AA472" s="191"/>
      <c r="AB472" s="191"/>
      <c r="AC472" s="191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2" t="s">
        <v>545</v>
      </c>
      <c r="F474" s="192"/>
      <c r="G474" s="192"/>
      <c r="H474" s="192"/>
      <c r="V474" s="17"/>
      <c r="X474" s="23" t="s">
        <v>130</v>
      </c>
      <c r="Y474" s="20">
        <f>IF(B474="PAGADO",0,C479)</f>
        <v>0</v>
      </c>
      <c r="AA474" s="192" t="s">
        <v>545</v>
      </c>
      <c r="AB474" s="192"/>
      <c r="AC474" s="192"/>
      <c r="AD474" s="192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3" t="str">
        <f>IF(Y479&lt;0,"NO PAGAR","COBRAR'")</f>
        <v>COBRAR'</v>
      </c>
      <c r="Y480" s="193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3" t="str">
        <f>IF(C479&lt;0,"NO PAGAR","COBRAR'")</f>
        <v>COBRAR'</v>
      </c>
      <c r="C481" s="193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86" t="s">
        <v>9</v>
      </c>
      <c r="C482" s="18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6" t="s">
        <v>9</v>
      </c>
      <c r="Y482" s="187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88" t="s">
        <v>7</v>
      </c>
      <c r="F490" s="189"/>
      <c r="G490" s="190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8" t="s">
        <v>7</v>
      </c>
      <c r="AB490" s="189"/>
      <c r="AC490" s="190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8" t="s">
        <v>7</v>
      </c>
      <c r="O492" s="189"/>
      <c r="P492" s="189"/>
      <c r="Q492" s="190"/>
      <c r="R492" s="18">
        <f>SUM(R476:R491)</f>
        <v>25</v>
      </c>
      <c r="S492" s="3"/>
      <c r="V492" s="17"/>
      <c r="X492" s="12"/>
      <c r="Y492" s="10"/>
      <c r="AJ492" s="188" t="s">
        <v>7</v>
      </c>
      <c r="AK492" s="189"/>
      <c r="AL492" s="189"/>
      <c r="AM492" s="190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4" t="s">
        <v>29</v>
      </c>
      <c r="AD516" s="194"/>
      <c r="AE516" s="194"/>
    </row>
    <row r="517" spans="2:41" ht="15.75" customHeight="1">
      <c r="H517" s="191" t="s">
        <v>28</v>
      </c>
      <c r="I517" s="191"/>
      <c r="J517" s="191"/>
      <c r="V517" s="17"/>
      <c r="AC517" s="194"/>
      <c r="AD517" s="194"/>
      <c r="AE517" s="194"/>
    </row>
    <row r="518" spans="2:41">
      <c r="H518" s="191"/>
      <c r="I518" s="191"/>
      <c r="J518" s="191"/>
      <c r="V518" s="17"/>
      <c r="AC518" s="194"/>
      <c r="AD518" s="194"/>
      <c r="AE518" s="194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2" t="s">
        <v>545</v>
      </c>
      <c r="F520" s="192"/>
      <c r="G520" s="192"/>
      <c r="H520" s="192"/>
      <c r="V520" s="17"/>
      <c r="X520" s="23" t="s">
        <v>32</v>
      </c>
      <c r="Y520" s="20">
        <f>IF(B520="PAGADO",0,C525)</f>
        <v>-1429.17</v>
      </c>
      <c r="AA520" s="192" t="s">
        <v>1052</v>
      </c>
      <c r="AB520" s="192"/>
      <c r="AC520" s="192"/>
      <c r="AD520" s="192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5" t="str">
        <f>IF(C525&lt;0,"NO PAGAR","COBRAR")</f>
        <v>NO PAGAR</v>
      </c>
      <c r="C526" s="19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5" t="str">
        <f>IF(Y525&lt;0,"NO PAGAR","COBRAR")</f>
        <v>NO PAGAR</v>
      </c>
      <c r="Y526" s="195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86" t="s">
        <v>9</v>
      </c>
      <c r="C527" s="18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6" t="s">
        <v>9</v>
      </c>
      <c r="Y527" s="187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1027</v>
      </c>
      <c r="C536" s="10">
        <v>255.53</v>
      </c>
      <c r="E536" s="188" t="s">
        <v>7</v>
      </c>
      <c r="F536" s="189"/>
      <c r="G536" s="190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8" t="s">
        <v>7</v>
      </c>
      <c r="AB536" s="189"/>
      <c r="AC536" s="190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88" t="s">
        <v>7</v>
      </c>
      <c r="O538" s="189"/>
      <c r="P538" s="189"/>
      <c r="Q538" s="190"/>
      <c r="R538" s="18">
        <f>SUM(R522:R537)</f>
        <v>1064.5</v>
      </c>
      <c r="S538" s="3"/>
      <c r="V538" s="17"/>
      <c r="X538" s="12"/>
      <c r="Y538" s="10"/>
      <c r="AJ538" s="188" t="s">
        <v>7</v>
      </c>
      <c r="AK538" s="189"/>
      <c r="AL538" s="189"/>
      <c r="AM538" s="190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1" t="s">
        <v>30</v>
      </c>
      <c r="I556" s="191"/>
      <c r="J556" s="191"/>
      <c r="V556" s="17"/>
      <c r="AA556" s="191" t="s">
        <v>31</v>
      </c>
      <c r="AB556" s="191"/>
      <c r="AC556" s="191"/>
    </row>
    <row r="557" spans="1:43">
      <c r="H557" s="191"/>
      <c r="I557" s="191"/>
      <c r="J557" s="191"/>
      <c r="V557" s="17"/>
      <c r="AA557" s="191"/>
      <c r="AB557" s="191"/>
      <c r="AC557" s="191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2" t="s">
        <v>356</v>
      </c>
      <c r="F561" s="192"/>
      <c r="G561" s="192"/>
      <c r="H561" s="192"/>
      <c r="V561" s="17"/>
      <c r="X561" s="23" t="s">
        <v>32</v>
      </c>
      <c r="Y561" s="20">
        <f>IF(B561="PAGADO",0,C566)</f>
        <v>0</v>
      </c>
      <c r="AA561" s="192" t="s">
        <v>356</v>
      </c>
      <c r="AB561" s="192"/>
      <c r="AC561" s="192"/>
      <c r="AD561" s="192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3" t="str">
        <f>IF(Y566&lt;0,"NO PAGAR","COBRAR'")</f>
        <v>COBRAR'</v>
      </c>
      <c r="Y567" s="193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3" t="str">
        <f>IF(C566&lt;0,"NO PAGAR","COBRAR'")</f>
        <v>COBRAR'</v>
      </c>
      <c r="C568" s="193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86" t="s">
        <v>9</v>
      </c>
      <c r="C569" s="187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6" t="s">
        <v>9</v>
      </c>
      <c r="Y569" s="187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88" t="s">
        <v>7</v>
      </c>
      <c r="F577" s="189"/>
      <c r="G577" s="190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8" t="s">
        <v>7</v>
      </c>
      <c r="AB577" s="189"/>
      <c r="AC577" s="190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1076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88" t="s">
        <v>7</v>
      </c>
      <c r="O579" s="189"/>
      <c r="P579" s="189"/>
      <c r="Q579" s="190"/>
      <c r="R579" s="18">
        <f>SUM(R563:R578)</f>
        <v>0</v>
      </c>
      <c r="S579" s="3"/>
      <c r="V579" s="17"/>
      <c r="X579" s="12"/>
      <c r="Y579" s="10"/>
      <c r="AJ579" s="188" t="s">
        <v>7</v>
      </c>
      <c r="AK579" s="189"/>
      <c r="AL579" s="189"/>
      <c r="AM579" s="190"/>
      <c r="AN579" s="18">
        <f>SUM(AN563:AN578)</f>
        <v>0</v>
      </c>
      <c r="AO579" s="3"/>
    </row>
    <row r="580" spans="2:41" ht="15.75" thickBot="1">
      <c r="B580" s="12"/>
      <c r="C580" s="10"/>
      <c r="N580" t="s">
        <v>1075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1075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1075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1075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1075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4" t="s">
        <v>29</v>
      </c>
      <c r="AD599" s="194"/>
      <c r="AE599" s="194"/>
    </row>
    <row r="600" spans="2:41">
      <c r="H600" s="191" t="s">
        <v>28</v>
      </c>
      <c r="I600" s="191"/>
      <c r="J600" s="191"/>
      <c r="V600" s="17"/>
      <c r="AC600" s="194"/>
      <c r="AD600" s="194"/>
      <c r="AE600" s="194"/>
    </row>
    <row r="601" spans="2:41">
      <c r="H601" s="191"/>
      <c r="I601" s="191"/>
      <c r="J601" s="191"/>
      <c r="V601" s="17"/>
      <c r="AC601" s="194"/>
      <c r="AD601" s="194"/>
      <c r="AE601" s="194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2" t="s">
        <v>545</v>
      </c>
      <c r="F605" s="192"/>
      <c r="G605" s="192"/>
      <c r="H605" s="192"/>
      <c r="V605" s="17"/>
      <c r="X605" s="23" t="s">
        <v>32</v>
      </c>
      <c r="Y605" s="20">
        <f>IF(B605="PAGADO",0,C610)</f>
        <v>-867.90000000000009</v>
      </c>
      <c r="AA605" s="192" t="s">
        <v>79</v>
      </c>
      <c r="AB605" s="192"/>
      <c r="AC605" s="192"/>
      <c r="AD605" s="192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1102</v>
      </c>
      <c r="G607" s="3" t="s">
        <v>89</v>
      </c>
      <c r="H607" s="5">
        <v>135</v>
      </c>
      <c r="N607" s="25">
        <v>45140</v>
      </c>
      <c r="O607" s="3" t="s">
        <v>1107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1102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1102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5" t="str">
        <f>IF(C610&lt;0,"NO PAGAR","COBRAR")</f>
        <v>NO PAGAR</v>
      </c>
      <c r="C611" s="195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5" t="str">
        <f>IF(Y610&lt;0,"NO PAGAR","COBRAR")</f>
        <v>NO PAGAR</v>
      </c>
      <c r="Y611" s="195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86" t="s">
        <v>9</v>
      </c>
      <c r="C612" s="187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6" t="s">
        <v>9</v>
      </c>
      <c r="Y612" s="187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1104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1194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88" t="s">
        <v>7</v>
      </c>
      <c r="F621" s="189"/>
      <c r="G621" s="190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8" t="s">
        <v>7</v>
      </c>
      <c r="AB621" s="189"/>
      <c r="AC621" s="190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88" t="s">
        <v>7</v>
      </c>
      <c r="O623" s="189"/>
      <c r="P623" s="189"/>
      <c r="Q623" s="190"/>
      <c r="R623" s="18">
        <f>SUM(R607:R622)</f>
        <v>1800</v>
      </c>
      <c r="S623" s="3"/>
      <c r="V623" s="17"/>
      <c r="X623" s="12"/>
      <c r="Y623" s="10"/>
      <c r="AJ623" s="188" t="s">
        <v>7</v>
      </c>
      <c r="AK623" s="189"/>
      <c r="AL623" s="189"/>
      <c r="AM623" s="190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1" t="s">
        <v>30</v>
      </c>
      <c r="I645" s="191"/>
      <c r="J645" s="191"/>
      <c r="V645" s="17"/>
      <c r="AA645" s="191" t="s">
        <v>31</v>
      </c>
      <c r="AB645" s="191"/>
      <c r="AC645" s="191"/>
    </row>
    <row r="646" spans="1:43">
      <c r="H646" s="191"/>
      <c r="I646" s="191"/>
      <c r="J646" s="191"/>
      <c r="V646" s="17"/>
      <c r="AA646" s="191"/>
      <c r="AB646" s="191"/>
      <c r="AC646" s="191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2" t="s">
        <v>545</v>
      </c>
      <c r="F650" s="192"/>
      <c r="G650" s="192"/>
      <c r="H650" s="192"/>
      <c r="V650" s="17"/>
      <c r="X650" s="23" t="s">
        <v>130</v>
      </c>
      <c r="Y650" s="20">
        <f>IF(B650="PAGADO",0,C655)</f>
        <v>0</v>
      </c>
      <c r="AA650" s="192" t="s">
        <v>545</v>
      </c>
      <c r="AB650" s="192"/>
      <c r="AC650" s="192"/>
      <c r="AD650" s="192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1205</v>
      </c>
      <c r="G652" s="3" t="s">
        <v>1206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1205</v>
      </c>
      <c r="AC652" s="3" t="s">
        <v>1206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1227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1205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1209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3" t="str">
        <f>IF(Y655&lt;0,"NO PAGAR","COBRAR'")</f>
        <v>COBRAR'</v>
      </c>
      <c r="Y656" s="193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3" t="str">
        <f>IF(C655&lt;0,"NO PAGAR","COBRAR'")</f>
        <v>COBRAR'</v>
      </c>
      <c r="C657" s="193"/>
      <c r="E657" s="4">
        <v>45116</v>
      </c>
      <c r="F657" s="3" t="s">
        <v>1209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86" t="s">
        <v>9</v>
      </c>
      <c r="C658" s="187"/>
      <c r="E658" s="4">
        <v>45119</v>
      </c>
      <c r="F658" s="3" t="s">
        <v>1210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86" t="s">
        <v>9</v>
      </c>
      <c r="Y658" s="187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1209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1209</v>
      </c>
      <c r="G660" s="3" t="s">
        <v>1211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1209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1209</v>
      </c>
      <c r="G662" s="3" t="s">
        <v>1211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1225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1225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1225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88" t="s">
        <v>7</v>
      </c>
      <c r="F666" s="189"/>
      <c r="G666" s="190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8" t="s">
        <v>7</v>
      </c>
      <c r="AB666" s="189"/>
      <c r="AC666" s="190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1269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88" t="s">
        <v>7</v>
      </c>
      <c r="O668" s="189"/>
      <c r="P668" s="189"/>
      <c r="Q668" s="190"/>
      <c r="R668" s="18">
        <f>SUM(R652:R667)</f>
        <v>300</v>
      </c>
      <c r="S668" s="3"/>
      <c r="V668" s="17"/>
      <c r="X668" s="12"/>
      <c r="Y668" s="10"/>
      <c r="AJ668" s="188" t="s">
        <v>7</v>
      </c>
      <c r="AK668" s="189"/>
      <c r="AL668" s="189"/>
      <c r="AM668" s="190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4" t="s">
        <v>29</v>
      </c>
      <c r="AD688" s="194"/>
      <c r="AE688" s="194"/>
    </row>
    <row r="689" spans="2:41">
      <c r="H689" s="191" t="s">
        <v>28</v>
      </c>
      <c r="I689" s="191"/>
      <c r="J689" s="191"/>
      <c r="V689" s="17"/>
      <c r="AC689" s="194"/>
      <c r="AD689" s="194"/>
      <c r="AE689" s="194"/>
    </row>
    <row r="690" spans="2:41">
      <c r="H690" s="191"/>
      <c r="I690" s="191"/>
      <c r="J690" s="191"/>
      <c r="V690" s="17"/>
      <c r="AC690" s="194"/>
      <c r="AD690" s="194"/>
      <c r="AE690" s="194"/>
    </row>
    <row r="691" spans="2:41">
      <c r="V691" s="17"/>
    </row>
    <row r="692" spans="2:41">
      <c r="V692" s="17"/>
    </row>
    <row r="693" spans="2:41" ht="23.25">
      <c r="B693" s="22" t="s">
        <v>69</v>
      </c>
      <c r="V693" s="17"/>
      <c r="X693" s="22" t="s">
        <v>69</v>
      </c>
    </row>
    <row r="694" spans="2:41" ht="23.25">
      <c r="B694" s="23" t="s">
        <v>32</v>
      </c>
      <c r="C694" s="20">
        <f>IF(X650="PAGADO",0,Y655)</f>
        <v>0</v>
      </c>
      <c r="E694" s="192" t="s">
        <v>545</v>
      </c>
      <c r="F694" s="192"/>
      <c r="G694" s="192"/>
      <c r="H694" s="192"/>
      <c r="V694" s="17"/>
      <c r="X694" s="23" t="s">
        <v>32</v>
      </c>
      <c r="Y694" s="20">
        <f>IF(B694="PAGADO",0,C699)</f>
        <v>-230</v>
      </c>
      <c r="AA694" s="192" t="s">
        <v>20</v>
      </c>
      <c r="AB694" s="192"/>
      <c r="AC694" s="192"/>
      <c r="AD694" s="192"/>
    </row>
    <row r="695" spans="2:41">
      <c r="B695" s="1" t="s">
        <v>0</v>
      </c>
      <c r="C695" s="19">
        <f>H710</f>
        <v>270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>
        <v>45159</v>
      </c>
      <c r="F696" s="3" t="s">
        <v>631</v>
      </c>
      <c r="G696" s="3" t="s">
        <v>1299</v>
      </c>
      <c r="H696" s="5">
        <v>270</v>
      </c>
      <c r="N696" s="4">
        <v>45169</v>
      </c>
      <c r="O696" s="3" t="s">
        <v>1298</v>
      </c>
      <c r="P696" s="3">
        <v>500</v>
      </c>
      <c r="Q696" s="3">
        <v>1365</v>
      </c>
      <c r="R696" s="18">
        <v>500</v>
      </c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270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C721</f>
        <v>500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Y721</f>
        <v>230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25</v>
      </c>
      <c r="C699" s="21">
        <f>C697-C698</f>
        <v>-230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8</v>
      </c>
      <c r="Y699" s="21">
        <f>Y697-Y698</f>
        <v>-230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6.25">
      <c r="B700" s="195" t="str">
        <f>IF(C699&lt;0,"NO PAGAR","COBRAR")</f>
        <v>NO PAGAR</v>
      </c>
      <c r="C700" s="195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95" t="str">
        <f>IF(Y699&lt;0,"NO PAGAR","COBRAR")</f>
        <v>NO PAGAR</v>
      </c>
      <c r="Y700" s="195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86" t="s">
        <v>9</v>
      </c>
      <c r="C701" s="18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6" t="s">
        <v>9</v>
      </c>
      <c r="Y701" s="187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9" t="str">
        <f>IF(C735&lt;0,"SALDO A FAVOR","SALDO ADELANTAD0'")</f>
        <v>SALDO ADELANTAD0'</v>
      </c>
      <c r="C702" s="10">
        <f>IF(Y650&lt;=0,Y650*-1)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9" t="str">
        <f>IF(C699&lt;0,"SALDO ADELANTADO","SALDO A FAVOR'")</f>
        <v>SALDO ADELANTADO</v>
      </c>
      <c r="Y702" s="10">
        <f>IF(C699&lt;=0,C699*-1)</f>
        <v>230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10</v>
      </c>
      <c r="C703" s="10">
        <f>R712</f>
        <v>500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10</v>
      </c>
      <c r="Y703" s="10">
        <f>AN712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11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11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12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12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13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13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14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14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15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15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16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16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17</v>
      </c>
      <c r="C710" s="10"/>
      <c r="E710" s="188" t="s">
        <v>7</v>
      </c>
      <c r="F710" s="189"/>
      <c r="G710" s="190"/>
      <c r="H710" s="5">
        <f>SUM(H696:H709)</f>
        <v>270</v>
      </c>
      <c r="N710" s="3"/>
      <c r="O710" s="3"/>
      <c r="P710" s="3"/>
      <c r="Q710" s="3"/>
      <c r="R710" s="18"/>
      <c r="S710" s="3"/>
      <c r="V710" s="17"/>
      <c r="X710" s="11" t="s">
        <v>17</v>
      </c>
      <c r="Y710" s="10"/>
      <c r="AA710" s="188" t="s">
        <v>7</v>
      </c>
      <c r="AB710" s="189"/>
      <c r="AC710" s="190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2"/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2"/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88" t="s">
        <v>7</v>
      </c>
      <c r="O712" s="189"/>
      <c r="P712" s="189"/>
      <c r="Q712" s="190"/>
      <c r="R712" s="18">
        <f>SUM(R696:R711)</f>
        <v>500</v>
      </c>
      <c r="S712" s="3"/>
      <c r="V712" s="17"/>
      <c r="X712" s="12"/>
      <c r="Y712" s="10"/>
      <c r="AJ712" s="188" t="s">
        <v>7</v>
      </c>
      <c r="AK712" s="189"/>
      <c r="AL712" s="189"/>
      <c r="AM712" s="190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1"/>
      <c r="C720" s="10"/>
      <c r="V720" s="17"/>
      <c r="X720" s="11"/>
      <c r="Y720" s="10"/>
    </row>
    <row r="721" spans="1:43">
      <c r="B721" s="15" t="s">
        <v>18</v>
      </c>
      <c r="C721" s="16">
        <f>SUM(C702:C720)</f>
        <v>500</v>
      </c>
      <c r="V721" s="17"/>
      <c r="X721" s="15" t="s">
        <v>18</v>
      </c>
      <c r="Y721" s="16">
        <f>SUM(Y702:Y720)</f>
        <v>230</v>
      </c>
    </row>
    <row r="722" spans="1:43">
      <c r="D722" t="s">
        <v>22</v>
      </c>
      <c r="E722" t="s">
        <v>21</v>
      </c>
      <c r="V722" s="17"/>
      <c r="Z722" t="s">
        <v>22</v>
      </c>
      <c r="AA722" t="s">
        <v>21</v>
      </c>
    </row>
    <row r="723" spans="1:43">
      <c r="E723" s="1" t="s">
        <v>19</v>
      </c>
      <c r="V723" s="17"/>
      <c r="AA723" s="1" t="s">
        <v>19</v>
      </c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1" t="s">
        <v>30</v>
      </c>
      <c r="I734" s="191"/>
      <c r="J734" s="191"/>
      <c r="V734" s="17"/>
      <c r="AA734" s="191" t="s">
        <v>31</v>
      </c>
      <c r="AB734" s="191"/>
      <c r="AC734" s="191"/>
    </row>
    <row r="735" spans="1:43">
      <c r="H735" s="191"/>
      <c r="I735" s="191"/>
      <c r="J735" s="191"/>
      <c r="V735" s="17"/>
      <c r="AA735" s="191"/>
      <c r="AB735" s="191"/>
      <c r="AC735" s="191"/>
    </row>
    <row r="736" spans="1:43">
      <c r="V736" s="17"/>
    </row>
    <row r="737" spans="2:41">
      <c r="V737" s="17"/>
    </row>
    <row r="738" spans="2:41" ht="23.25">
      <c r="B738" s="24" t="s">
        <v>69</v>
      </c>
      <c r="V738" s="17"/>
      <c r="X738" s="22" t="s">
        <v>69</v>
      </c>
    </row>
    <row r="739" spans="2:41" ht="23.25">
      <c r="B739" s="23" t="s">
        <v>32</v>
      </c>
      <c r="C739" s="20">
        <f>IF(X694="PAGADO",0,C699)</f>
        <v>-230</v>
      </c>
      <c r="E739" s="192" t="s">
        <v>20</v>
      </c>
      <c r="F739" s="192"/>
      <c r="G739" s="192"/>
      <c r="H739" s="192"/>
      <c r="V739" s="17"/>
      <c r="X739" s="23" t="s">
        <v>32</v>
      </c>
      <c r="Y739" s="20">
        <f>IF(B1539="PAGADO",0,C744)</f>
        <v>-230</v>
      </c>
      <c r="AA739" s="192" t="s">
        <v>20</v>
      </c>
      <c r="AB739" s="192"/>
      <c r="AC739" s="192"/>
      <c r="AD739" s="192"/>
    </row>
    <row r="740" spans="2:41">
      <c r="B740" s="1" t="s">
        <v>0</v>
      </c>
      <c r="C740" s="19">
        <f>H755</f>
        <v>0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24</v>
      </c>
      <c r="C742" s="19">
        <f>IF(C739&gt;0,C739+C740,C740)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C767</f>
        <v>230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230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-230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-230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3" t="str">
        <f>IF(Y744&lt;0,"NO PAGAR","COBRAR'")</f>
        <v>NO PAGAR</v>
      </c>
      <c r="Y745" s="193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193" t="str">
        <f>IF(C744&lt;0,"NO PAGAR","COBRAR'")</f>
        <v>NO PAGAR</v>
      </c>
      <c r="C746" s="193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86" t="s">
        <v>9</v>
      </c>
      <c r="C747" s="18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86" t="s">
        <v>9</v>
      </c>
      <c r="Y747" s="187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IF(Y699&lt;0,"SALDO ADELANTADO","SALDO A FAVOR '")</f>
        <v>SALDO ADELANTADO</v>
      </c>
      <c r="C748" s="10">
        <f>IF(Y699&lt;=0,Y699*-1)</f>
        <v>230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230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88" t="s">
        <v>7</v>
      </c>
      <c r="F755" s="189"/>
      <c r="G755" s="190"/>
      <c r="H755" s="5">
        <f>SUM(H741:H754)</f>
        <v>0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88" t="s">
        <v>7</v>
      </c>
      <c r="AB755" s="189"/>
      <c r="AC755" s="190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>
      <c r="B756" s="11" t="s">
        <v>17</v>
      </c>
      <c r="C756" s="10"/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88" t="s">
        <v>7</v>
      </c>
      <c r="O757" s="189"/>
      <c r="P757" s="189"/>
      <c r="Q757" s="190"/>
      <c r="R757" s="18">
        <f>SUM(R741:R756)</f>
        <v>0</v>
      </c>
      <c r="S757" s="3"/>
      <c r="V757" s="17"/>
      <c r="X757" s="12"/>
      <c r="Y757" s="10"/>
      <c r="AJ757" s="188" t="s">
        <v>7</v>
      </c>
      <c r="AK757" s="189"/>
      <c r="AL757" s="189"/>
      <c r="AM757" s="190"/>
      <c r="AN757" s="18">
        <f>SUM(AN741:AN756)</f>
        <v>0</v>
      </c>
      <c r="AO757" s="3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E760" s="14"/>
      <c r="V760" s="17"/>
      <c r="X760" s="12"/>
      <c r="Y760" s="10"/>
      <c r="AA760" s="14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230</v>
      </c>
      <c r="D767" t="s">
        <v>22</v>
      </c>
      <c r="E767" t="s">
        <v>21</v>
      </c>
      <c r="V767" s="17"/>
      <c r="X767" s="15" t="s">
        <v>18</v>
      </c>
      <c r="Y767" s="16">
        <f>SUM(Y748:Y766)</f>
        <v>230</v>
      </c>
      <c r="Z767" t="s">
        <v>22</v>
      </c>
      <c r="AA767" t="s">
        <v>21</v>
      </c>
    </row>
    <row r="768" spans="2:41">
      <c r="E768" s="1" t="s">
        <v>19</v>
      </c>
      <c r="V768" s="17"/>
      <c r="AA768" s="1" t="s">
        <v>19</v>
      </c>
    </row>
    <row r="769" spans="8:31">
      <c r="V769" s="17"/>
    </row>
    <row r="770" spans="8:31">
      <c r="V770" s="17"/>
    </row>
    <row r="771" spans="8:31">
      <c r="V771" s="17"/>
    </row>
    <row r="772" spans="8:31">
      <c r="V772" s="17"/>
    </row>
    <row r="773" spans="8:31">
      <c r="V773" s="17"/>
    </row>
    <row r="774" spans="8:31">
      <c r="V774" s="17"/>
    </row>
    <row r="775" spans="8:31">
      <c r="V775" s="17"/>
    </row>
    <row r="776" spans="8:31">
      <c r="V776" s="17"/>
    </row>
    <row r="777" spans="8:31">
      <c r="V777" s="17"/>
    </row>
    <row r="778" spans="8:31">
      <c r="V778" s="17"/>
    </row>
    <row r="779" spans="8:31">
      <c r="V779" s="17"/>
    </row>
    <row r="780" spans="8:31">
      <c r="V780" s="17"/>
    </row>
    <row r="781" spans="8:31">
      <c r="V781" s="17"/>
      <c r="AC781" s="194" t="s">
        <v>29</v>
      </c>
      <c r="AD781" s="194"/>
      <c r="AE781" s="194"/>
    </row>
    <row r="782" spans="8:31">
      <c r="H782" s="191" t="s">
        <v>28</v>
      </c>
      <c r="I782" s="191"/>
      <c r="J782" s="191"/>
      <c r="V782" s="17"/>
      <c r="AC782" s="194"/>
      <c r="AD782" s="194"/>
      <c r="AE782" s="194"/>
    </row>
    <row r="783" spans="8:31">
      <c r="H783" s="191"/>
      <c r="I783" s="191"/>
      <c r="J783" s="191"/>
      <c r="V783" s="17"/>
      <c r="AC783" s="194"/>
      <c r="AD783" s="194"/>
      <c r="AE783" s="194"/>
    </row>
    <row r="784" spans="8:31">
      <c r="V784" s="17"/>
    </row>
    <row r="785" spans="2:41">
      <c r="V785" s="17"/>
    </row>
    <row r="786" spans="2:41" ht="23.25">
      <c r="B786" s="22" t="s">
        <v>70</v>
      </c>
      <c r="V786" s="17"/>
      <c r="X786" s="22" t="s">
        <v>70</v>
      </c>
    </row>
    <row r="787" spans="2:41" ht="23.25">
      <c r="B787" s="23" t="s">
        <v>32</v>
      </c>
      <c r="C787" s="20">
        <f>IF(X739="PAGADO",0,Y744)</f>
        <v>-230</v>
      </c>
      <c r="E787" s="192" t="s">
        <v>20</v>
      </c>
      <c r="F787" s="192"/>
      <c r="G787" s="192"/>
      <c r="H787" s="192"/>
      <c r="V787" s="17"/>
      <c r="X787" s="23" t="s">
        <v>32</v>
      </c>
      <c r="Y787" s="20">
        <f>IF(B787="PAGADO",0,C792)</f>
        <v>-230</v>
      </c>
      <c r="AA787" s="192" t="s">
        <v>20</v>
      </c>
      <c r="AB787" s="192"/>
      <c r="AC787" s="192"/>
      <c r="AD787" s="192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C814</f>
        <v>230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230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25</v>
      </c>
      <c r="C792" s="21">
        <f>C790-C791</f>
        <v>-230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-230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>
      <c r="B793" s="195" t="str">
        <f>IF(C792&lt;0,"NO PAGAR","COBRAR")</f>
        <v>NO PAGAR</v>
      </c>
      <c r="C793" s="195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5" t="str">
        <f>IF(Y792&lt;0,"NO PAGAR","COBRAR")</f>
        <v>NO PAGAR</v>
      </c>
      <c r="Y793" s="195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86" t="s">
        <v>9</v>
      </c>
      <c r="C794" s="18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6" t="s">
        <v>9</v>
      </c>
      <c r="Y794" s="18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9" t="str">
        <f>IF(C828&lt;0,"SALDO A FAVOR","SALDO ADELANTAD0'")</f>
        <v>SALDO ADELANTAD0'</v>
      </c>
      <c r="C795" s="10">
        <f>IF(Y739&lt;=0,Y739*-1)</f>
        <v>230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ADELANTADO</v>
      </c>
      <c r="Y795" s="10">
        <f>IF(C792&lt;=0,C792*-1)</f>
        <v>230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17</v>
      </c>
      <c r="C803" s="10"/>
      <c r="E803" s="188" t="s">
        <v>7</v>
      </c>
      <c r="F803" s="189"/>
      <c r="G803" s="190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88" t="s">
        <v>7</v>
      </c>
      <c r="AB803" s="189"/>
      <c r="AC803" s="190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88" t="s">
        <v>7</v>
      </c>
      <c r="O805" s="189"/>
      <c r="P805" s="189"/>
      <c r="Q805" s="190"/>
      <c r="R805" s="18">
        <f>SUM(R789:R804)</f>
        <v>0</v>
      </c>
      <c r="S805" s="3"/>
      <c r="V805" s="17"/>
      <c r="X805" s="12"/>
      <c r="Y805" s="10"/>
      <c r="AJ805" s="188" t="s">
        <v>7</v>
      </c>
      <c r="AK805" s="189"/>
      <c r="AL805" s="189"/>
      <c r="AM805" s="190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1"/>
      <c r="C813" s="10"/>
      <c r="V813" s="17"/>
      <c r="X813" s="11"/>
      <c r="Y813" s="10"/>
    </row>
    <row r="814" spans="2:41">
      <c r="B814" s="15" t="s">
        <v>18</v>
      </c>
      <c r="C814" s="16">
        <f>SUM(C795:C813)</f>
        <v>230</v>
      </c>
      <c r="V814" s="17"/>
      <c r="X814" s="15" t="s">
        <v>18</v>
      </c>
      <c r="Y814" s="16">
        <f>SUM(Y795:Y813)</f>
        <v>230</v>
      </c>
    </row>
    <row r="815" spans="2:41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V826" s="17"/>
    </row>
    <row r="827" spans="1:43">
      <c r="H827" s="191" t="s">
        <v>30</v>
      </c>
      <c r="I827" s="191"/>
      <c r="J827" s="191"/>
      <c r="V827" s="17"/>
      <c r="AA827" s="191" t="s">
        <v>31</v>
      </c>
      <c r="AB827" s="191"/>
      <c r="AC827" s="191"/>
    </row>
    <row r="828" spans="1:43">
      <c r="H828" s="191"/>
      <c r="I828" s="191"/>
      <c r="J828" s="191"/>
      <c r="V828" s="17"/>
      <c r="AA828" s="191"/>
      <c r="AB828" s="191"/>
      <c r="AC828" s="191"/>
    </row>
    <row r="829" spans="1:43">
      <c r="V829" s="17"/>
    </row>
    <row r="830" spans="1:43">
      <c r="V830" s="17"/>
    </row>
    <row r="831" spans="1:43" ht="23.25">
      <c r="B831" s="24" t="s">
        <v>70</v>
      </c>
      <c r="V831" s="17"/>
      <c r="X831" s="22" t="s">
        <v>70</v>
      </c>
    </row>
    <row r="832" spans="1:43" ht="23.25">
      <c r="B832" s="23" t="s">
        <v>32</v>
      </c>
      <c r="C832" s="20">
        <f>IF(X787="PAGADO",0,C792)</f>
        <v>-230</v>
      </c>
      <c r="E832" s="192" t="s">
        <v>20</v>
      </c>
      <c r="F832" s="192"/>
      <c r="G832" s="192"/>
      <c r="H832" s="192"/>
      <c r="V832" s="17"/>
      <c r="X832" s="23" t="s">
        <v>32</v>
      </c>
      <c r="Y832" s="20">
        <f>IF(B1632="PAGADO",0,C837)</f>
        <v>-230</v>
      </c>
      <c r="AA832" s="192" t="s">
        <v>20</v>
      </c>
      <c r="AB832" s="192"/>
      <c r="AC832" s="192"/>
      <c r="AD832" s="192"/>
    </row>
    <row r="833" spans="2:41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24</v>
      </c>
      <c r="C835" s="19">
        <f>IF(C832&gt;0,C832+C833,C833)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9</v>
      </c>
      <c r="C836" s="20">
        <f>C860</f>
        <v>230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230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6" t="s">
        <v>26</v>
      </c>
      <c r="C837" s="21">
        <f>C835-C836</f>
        <v>-230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-230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3" t="str">
        <f>IF(Y837&lt;0,"NO PAGAR","COBRAR'")</f>
        <v>NO PAGAR</v>
      </c>
      <c r="Y838" s="193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193" t="str">
        <f>IF(C837&lt;0,"NO PAGAR","COBRAR'")</f>
        <v>NO PAGAR</v>
      </c>
      <c r="C839" s="193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86" t="s">
        <v>9</v>
      </c>
      <c r="C840" s="18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86" t="s">
        <v>9</v>
      </c>
      <c r="Y840" s="187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IF(Y792&lt;0,"SALDO ADELANTADO","SALDO A FAVOR '")</f>
        <v>SALDO ADELANTADO</v>
      </c>
      <c r="C841" s="10">
        <f>IF(Y792&lt;=0,Y792*-1)</f>
        <v>230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ADELANTADO</v>
      </c>
      <c r="Y841" s="10">
        <f>IF(C837&lt;=0,C837*-1)</f>
        <v>230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188" t="s">
        <v>7</v>
      </c>
      <c r="F848" s="189"/>
      <c r="G848" s="190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88" t="s">
        <v>7</v>
      </c>
      <c r="AB848" s="189"/>
      <c r="AC848" s="190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>
      <c r="B850" s="12"/>
      <c r="C850" s="10"/>
      <c r="N850" s="188" t="s">
        <v>7</v>
      </c>
      <c r="O850" s="189"/>
      <c r="P850" s="189"/>
      <c r="Q850" s="190"/>
      <c r="R850" s="18">
        <f>SUM(R834:R849)</f>
        <v>0</v>
      </c>
      <c r="S850" s="3"/>
      <c r="V850" s="17"/>
      <c r="X850" s="12"/>
      <c r="Y850" s="10"/>
      <c r="AJ850" s="188" t="s">
        <v>7</v>
      </c>
      <c r="AK850" s="189"/>
      <c r="AL850" s="189"/>
      <c r="AM850" s="190"/>
      <c r="AN850" s="18">
        <f>SUM(AN834:AN849)</f>
        <v>0</v>
      </c>
      <c r="AO850" s="3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E853" s="14"/>
      <c r="V853" s="17"/>
      <c r="X853" s="12"/>
      <c r="Y853" s="10"/>
      <c r="AA853" s="14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230</v>
      </c>
      <c r="D860" t="s">
        <v>22</v>
      </c>
      <c r="E860" t="s">
        <v>21</v>
      </c>
      <c r="V860" s="17"/>
      <c r="X860" s="15" t="s">
        <v>18</v>
      </c>
      <c r="Y860" s="16">
        <f>SUM(Y841:Y859)</f>
        <v>230</v>
      </c>
      <c r="Z860" t="s">
        <v>22</v>
      </c>
      <c r="AA860" t="s">
        <v>21</v>
      </c>
    </row>
    <row r="861" spans="2:41">
      <c r="E861" s="1" t="s">
        <v>19</v>
      </c>
      <c r="V861" s="17"/>
      <c r="AA861" s="1" t="s">
        <v>19</v>
      </c>
    </row>
    <row r="862" spans="2:41">
      <c r="V862" s="17"/>
    </row>
    <row r="863" spans="2:41">
      <c r="V863" s="17"/>
    </row>
    <row r="864" spans="2:41">
      <c r="V864" s="17"/>
    </row>
    <row r="865" spans="2:31">
      <c r="V865" s="17"/>
    </row>
    <row r="866" spans="2:31">
      <c r="V866" s="17"/>
    </row>
    <row r="867" spans="2:31">
      <c r="V867" s="17"/>
    </row>
    <row r="868" spans="2:31">
      <c r="V868" s="17"/>
    </row>
    <row r="869" spans="2:31">
      <c r="V869" s="17"/>
    </row>
    <row r="870" spans="2:31">
      <c r="V870" s="17"/>
    </row>
    <row r="871" spans="2:31">
      <c r="V871" s="17"/>
    </row>
    <row r="872" spans="2:31">
      <c r="V872" s="17"/>
    </row>
    <row r="873" spans="2:31">
      <c r="V873" s="17"/>
    </row>
    <row r="874" spans="2:31">
      <c r="V874" s="17"/>
    </row>
    <row r="875" spans="2:31">
      <c r="V875" s="17"/>
      <c r="AC875" s="194" t="s">
        <v>29</v>
      </c>
      <c r="AD875" s="194"/>
      <c r="AE875" s="194"/>
    </row>
    <row r="876" spans="2:31">
      <c r="H876" s="191" t="s">
        <v>28</v>
      </c>
      <c r="I876" s="191"/>
      <c r="J876" s="191"/>
      <c r="V876" s="17"/>
      <c r="AC876" s="194"/>
      <c r="AD876" s="194"/>
      <c r="AE876" s="194"/>
    </row>
    <row r="877" spans="2:31">
      <c r="H877" s="191"/>
      <c r="I877" s="191"/>
      <c r="J877" s="191"/>
      <c r="V877" s="17"/>
      <c r="AC877" s="194"/>
      <c r="AD877" s="194"/>
      <c r="AE877" s="194"/>
    </row>
    <row r="878" spans="2:31">
      <c r="V878" s="17"/>
    </row>
    <row r="879" spans="2:31">
      <c r="V879" s="17"/>
    </row>
    <row r="880" spans="2:31" ht="23.25">
      <c r="B880" s="22" t="s">
        <v>71</v>
      </c>
      <c r="V880" s="17"/>
      <c r="X880" s="22" t="s">
        <v>71</v>
      </c>
    </row>
    <row r="881" spans="2:41" ht="23.25">
      <c r="B881" s="23" t="s">
        <v>32</v>
      </c>
      <c r="C881" s="20">
        <f>IF(X832="PAGADO",0,Y837)</f>
        <v>-230</v>
      </c>
      <c r="E881" s="192" t="s">
        <v>20</v>
      </c>
      <c r="F881" s="192"/>
      <c r="G881" s="192"/>
      <c r="H881" s="192"/>
      <c r="V881" s="17"/>
      <c r="X881" s="23" t="s">
        <v>32</v>
      </c>
      <c r="Y881" s="20">
        <f>IF(B881="PAGADO",0,C886)</f>
        <v>-230</v>
      </c>
      <c r="AA881" s="192" t="s">
        <v>20</v>
      </c>
      <c r="AB881" s="192"/>
      <c r="AC881" s="192"/>
      <c r="AD881" s="192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C908</f>
        <v>230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230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25</v>
      </c>
      <c r="C886" s="21">
        <f>C884-C885</f>
        <v>-230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-230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>
      <c r="B887" s="195" t="str">
        <f>IF(C886&lt;0,"NO PAGAR","COBRAR")</f>
        <v>NO PAGAR</v>
      </c>
      <c r="C887" s="195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5" t="str">
        <f>IF(Y886&lt;0,"NO PAGAR","COBRAR")</f>
        <v>NO PAGAR</v>
      </c>
      <c r="Y887" s="195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86" t="s">
        <v>9</v>
      </c>
      <c r="C888" s="18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6" t="s">
        <v>9</v>
      </c>
      <c r="Y888" s="187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IF(C922&lt;0,"SALDO A FAVOR","SALDO ADELANTAD0'")</f>
        <v>SALDO ADELANTAD0'</v>
      </c>
      <c r="C889" s="10">
        <f>IF(Y837&lt;=0,Y837*-1)</f>
        <v>230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ADELANTADO</v>
      </c>
      <c r="Y889" s="10">
        <f>IF(C886&lt;=0,C886*-1)</f>
        <v>230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88" t="s">
        <v>7</v>
      </c>
      <c r="F897" s="189"/>
      <c r="G897" s="190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88" t="s">
        <v>7</v>
      </c>
      <c r="AB897" s="189"/>
      <c r="AC897" s="190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88" t="s">
        <v>7</v>
      </c>
      <c r="O899" s="189"/>
      <c r="P899" s="189"/>
      <c r="Q899" s="190"/>
      <c r="R899" s="18">
        <f>SUM(R883:R898)</f>
        <v>0</v>
      </c>
      <c r="S899" s="3"/>
      <c r="V899" s="17"/>
      <c r="X899" s="12"/>
      <c r="Y899" s="10"/>
      <c r="AJ899" s="188" t="s">
        <v>7</v>
      </c>
      <c r="AK899" s="189"/>
      <c r="AL899" s="189"/>
      <c r="AM899" s="190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230</v>
      </c>
      <c r="V908" s="17"/>
      <c r="X908" s="15" t="s">
        <v>18</v>
      </c>
      <c r="Y908" s="16">
        <f>SUM(Y889:Y907)</f>
        <v>230</v>
      </c>
    </row>
    <row r="909" spans="2:41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V920" s="17"/>
    </row>
    <row r="921" spans="1:43">
      <c r="H921" s="191" t="s">
        <v>30</v>
      </c>
      <c r="I921" s="191"/>
      <c r="J921" s="191"/>
      <c r="V921" s="17"/>
      <c r="AA921" s="191" t="s">
        <v>31</v>
      </c>
      <c r="AB921" s="191"/>
      <c r="AC921" s="191"/>
    </row>
    <row r="922" spans="1:43">
      <c r="H922" s="191"/>
      <c r="I922" s="191"/>
      <c r="J922" s="191"/>
      <c r="V922" s="17"/>
      <c r="AA922" s="191"/>
      <c r="AB922" s="191"/>
      <c r="AC922" s="191"/>
    </row>
    <row r="923" spans="1:43">
      <c r="V923" s="17"/>
    </row>
    <row r="924" spans="1:43">
      <c r="V924" s="17"/>
    </row>
    <row r="925" spans="1:43" ht="23.25">
      <c r="B925" s="24" t="s">
        <v>73</v>
      </c>
      <c r="V925" s="17"/>
      <c r="X925" s="22" t="s">
        <v>71</v>
      </c>
    </row>
    <row r="926" spans="1:43" ht="23.25">
      <c r="B926" s="23" t="s">
        <v>32</v>
      </c>
      <c r="C926" s="20">
        <f>IF(X881="PAGADO",0,C886)</f>
        <v>-230</v>
      </c>
      <c r="E926" s="192" t="s">
        <v>20</v>
      </c>
      <c r="F926" s="192"/>
      <c r="G926" s="192"/>
      <c r="H926" s="192"/>
      <c r="V926" s="17"/>
      <c r="X926" s="23" t="s">
        <v>32</v>
      </c>
      <c r="Y926" s="20">
        <f>IF(B1726="PAGADO",0,C931)</f>
        <v>-230</v>
      </c>
      <c r="AA926" s="192" t="s">
        <v>20</v>
      </c>
      <c r="AB926" s="192"/>
      <c r="AC926" s="192"/>
      <c r="AD926" s="192"/>
    </row>
    <row r="927" spans="1:43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C954</f>
        <v>230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230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26</v>
      </c>
      <c r="C931" s="21">
        <f>C929-C930</f>
        <v>-230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-230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3" t="str">
        <f>IF(Y931&lt;0,"NO PAGAR","COBRAR'")</f>
        <v>NO PAGAR</v>
      </c>
      <c r="Y932" s="193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193" t="str">
        <f>IF(C931&lt;0,"NO PAGAR","COBRAR'")</f>
        <v>NO PAGAR</v>
      </c>
      <c r="C933" s="193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86" t="s">
        <v>9</v>
      </c>
      <c r="C934" s="18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86" t="s">
        <v>9</v>
      </c>
      <c r="Y934" s="187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IF(Y886&lt;0,"SALDO ADELANTADO","SALDO A FAVOR '")</f>
        <v>SALDO ADELANTADO</v>
      </c>
      <c r="C935" s="10">
        <f>IF(Y886&lt;=0,Y886*-1)</f>
        <v>230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ADELANTADO</v>
      </c>
      <c r="Y935" s="10">
        <f>IF(C931&lt;=0,C931*-1)</f>
        <v>230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188" t="s">
        <v>7</v>
      </c>
      <c r="F942" s="189"/>
      <c r="G942" s="190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88" t="s">
        <v>7</v>
      </c>
      <c r="AB942" s="189"/>
      <c r="AC942" s="190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188" t="s">
        <v>7</v>
      </c>
      <c r="O944" s="189"/>
      <c r="P944" s="189"/>
      <c r="Q944" s="190"/>
      <c r="R944" s="18">
        <f>SUM(R928:R943)</f>
        <v>0</v>
      </c>
      <c r="S944" s="3"/>
      <c r="V944" s="17"/>
      <c r="X944" s="12"/>
      <c r="Y944" s="10"/>
      <c r="AJ944" s="188" t="s">
        <v>7</v>
      </c>
      <c r="AK944" s="189"/>
      <c r="AL944" s="189"/>
      <c r="AM944" s="190"/>
      <c r="AN944" s="18">
        <f>SUM(AN928:AN943)</f>
        <v>0</v>
      </c>
      <c r="AO944" s="3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E947" s="14"/>
      <c r="V947" s="17"/>
      <c r="X947" s="12"/>
      <c r="Y947" s="10"/>
      <c r="AA947" s="14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2"/>
      <c r="C952" s="10"/>
      <c r="V952" s="17"/>
      <c r="X952" s="12"/>
      <c r="Y952" s="10"/>
    </row>
    <row r="953" spans="2:27">
      <c r="B953" s="11"/>
      <c r="C953" s="10"/>
      <c r="V953" s="17"/>
      <c r="X953" s="11"/>
      <c r="Y953" s="10"/>
    </row>
    <row r="954" spans="2:27">
      <c r="B954" s="15" t="s">
        <v>18</v>
      </c>
      <c r="C954" s="16">
        <f>SUM(C935:C953)</f>
        <v>230</v>
      </c>
      <c r="D954" t="s">
        <v>22</v>
      </c>
      <c r="E954" t="s">
        <v>21</v>
      </c>
      <c r="V954" s="17"/>
      <c r="X954" s="15" t="s">
        <v>18</v>
      </c>
      <c r="Y954" s="16">
        <f>SUM(Y935:Y953)</f>
        <v>230</v>
      </c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  <c r="AC968" s="194" t="s">
        <v>29</v>
      </c>
      <c r="AD968" s="194"/>
      <c r="AE968" s="194"/>
    </row>
    <row r="969" spans="2:41">
      <c r="H969" s="191" t="s">
        <v>28</v>
      </c>
      <c r="I969" s="191"/>
      <c r="J969" s="191"/>
      <c r="V969" s="17"/>
      <c r="AC969" s="194"/>
      <c r="AD969" s="194"/>
      <c r="AE969" s="194"/>
    </row>
    <row r="970" spans="2:41">
      <c r="H970" s="191"/>
      <c r="I970" s="191"/>
      <c r="J970" s="191"/>
      <c r="V970" s="17"/>
      <c r="AC970" s="194"/>
      <c r="AD970" s="194"/>
      <c r="AE970" s="194"/>
    </row>
    <row r="971" spans="2:41">
      <c r="V971" s="17"/>
    </row>
    <row r="972" spans="2:41">
      <c r="V972" s="17"/>
    </row>
    <row r="973" spans="2:41" ht="23.25">
      <c r="B973" s="22" t="s">
        <v>72</v>
      </c>
      <c r="V973" s="17"/>
      <c r="X973" s="22" t="s">
        <v>74</v>
      </c>
    </row>
    <row r="974" spans="2:41" ht="23.25">
      <c r="B974" s="23" t="s">
        <v>32</v>
      </c>
      <c r="C974" s="20">
        <f>IF(X926="PAGADO",0,Y931)</f>
        <v>-230</v>
      </c>
      <c r="E974" s="192" t="s">
        <v>20</v>
      </c>
      <c r="F974" s="192"/>
      <c r="G974" s="192"/>
      <c r="H974" s="192"/>
      <c r="V974" s="17"/>
      <c r="X974" s="23" t="s">
        <v>32</v>
      </c>
      <c r="Y974" s="20">
        <f>IF(B974="PAGADO",0,C979)</f>
        <v>-230</v>
      </c>
      <c r="AA974" s="192" t="s">
        <v>20</v>
      </c>
      <c r="AB974" s="192"/>
      <c r="AC974" s="192"/>
      <c r="AD974" s="192"/>
    </row>
    <row r="975" spans="2:41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C1001</f>
        <v>230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230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25</v>
      </c>
      <c r="C979" s="21">
        <f>C977-C978</f>
        <v>-230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-230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>
      <c r="B980" s="195" t="str">
        <f>IF(C979&lt;0,"NO PAGAR","COBRAR")</f>
        <v>NO PAGAR</v>
      </c>
      <c r="C980" s="195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5" t="str">
        <f>IF(Y979&lt;0,"NO PAGAR","COBRAR")</f>
        <v>NO PAGAR</v>
      </c>
      <c r="Y980" s="195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86" t="s">
        <v>9</v>
      </c>
      <c r="C981" s="18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6" t="s">
        <v>9</v>
      </c>
      <c r="Y981" s="187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9" t="str">
        <f>IF(C1015&lt;0,"SALDO A FAVOR","SALDO ADELANTAD0'")</f>
        <v>SALDO ADELANTAD0'</v>
      </c>
      <c r="C982" s="10">
        <f>IF(Y926&lt;=0,Y926*-1)</f>
        <v>230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ADELANTADO</v>
      </c>
      <c r="Y982" s="10">
        <f>IF(C979&lt;=0,C979*-1)</f>
        <v>230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17</v>
      </c>
      <c r="C990" s="10"/>
      <c r="E990" s="188" t="s">
        <v>7</v>
      </c>
      <c r="F990" s="189"/>
      <c r="G990" s="190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88" t="s">
        <v>7</v>
      </c>
      <c r="AB990" s="189"/>
      <c r="AC990" s="190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88" t="s">
        <v>7</v>
      </c>
      <c r="O992" s="189"/>
      <c r="P992" s="189"/>
      <c r="Q992" s="190"/>
      <c r="R992" s="18">
        <f>SUM(R976:R991)</f>
        <v>0</v>
      </c>
      <c r="S992" s="3"/>
      <c r="V992" s="17"/>
      <c r="X992" s="12"/>
      <c r="Y992" s="10"/>
      <c r="AJ992" s="188" t="s">
        <v>7</v>
      </c>
      <c r="AK992" s="189"/>
      <c r="AL992" s="189"/>
      <c r="AM992" s="190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1"/>
      <c r="C1000" s="10"/>
      <c r="V1000" s="17"/>
      <c r="X1000" s="11"/>
      <c r="Y1000" s="10"/>
    </row>
    <row r="1001" spans="2:27">
      <c r="B1001" s="15" t="s">
        <v>18</v>
      </c>
      <c r="C1001" s="16">
        <f>SUM(C982:C1000)</f>
        <v>230</v>
      </c>
      <c r="V1001" s="17"/>
      <c r="X1001" s="15" t="s">
        <v>18</v>
      </c>
      <c r="Y1001" s="16">
        <f>SUM(Y982:Y1000)</f>
        <v>230</v>
      </c>
    </row>
    <row r="1002" spans="2:27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191" t="s">
        <v>30</v>
      </c>
      <c r="I1014" s="191"/>
      <c r="J1014" s="191"/>
      <c r="V1014" s="17"/>
      <c r="AA1014" s="191" t="s">
        <v>31</v>
      </c>
      <c r="AB1014" s="191"/>
      <c r="AC1014" s="191"/>
    </row>
    <row r="1015" spans="1:43">
      <c r="H1015" s="191"/>
      <c r="I1015" s="191"/>
      <c r="J1015" s="191"/>
      <c r="V1015" s="17"/>
      <c r="AA1015" s="191"/>
      <c r="AB1015" s="191"/>
      <c r="AC1015" s="191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IF(X974="PAGADO",0,C979)</f>
        <v>-230</v>
      </c>
      <c r="E1019" s="192" t="s">
        <v>20</v>
      </c>
      <c r="F1019" s="192"/>
      <c r="G1019" s="192"/>
      <c r="H1019" s="192"/>
      <c r="V1019" s="17"/>
      <c r="X1019" s="23" t="s">
        <v>32</v>
      </c>
      <c r="Y1019" s="20">
        <f>IF(B1819="PAGADO",0,C1024)</f>
        <v>-230</v>
      </c>
      <c r="AA1019" s="192" t="s">
        <v>20</v>
      </c>
      <c r="AB1019" s="192"/>
      <c r="AC1019" s="192"/>
      <c r="AD1019" s="192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230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230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-230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-230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3" t="str">
        <f>IF(Y1024&lt;0,"NO PAGAR","COBRAR'")</f>
        <v>NO PAGAR</v>
      </c>
      <c r="Y1025" s="193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193" t="str">
        <f>IF(C1024&lt;0,"NO PAGAR","COBRAR'")</f>
        <v>NO PAGAR</v>
      </c>
      <c r="C1026" s="193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86" t="s">
        <v>9</v>
      </c>
      <c r="C1027" s="18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86" t="s">
        <v>9</v>
      </c>
      <c r="Y1027" s="187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IF(Y979&lt;0,"SALDO ADELANTADO","SALDO A FAVOR '")</f>
        <v>SALDO ADELANTADO</v>
      </c>
      <c r="C1028" s="10">
        <f>IF(Y979&lt;=0,Y979*-1)</f>
        <v>230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ADELANTADO</v>
      </c>
      <c r="Y1028" s="10">
        <f>IF(C1024&lt;=0,C1024*-1)</f>
        <v>230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188" t="s">
        <v>7</v>
      </c>
      <c r="F1035" s="189"/>
      <c r="G1035" s="190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88" t="s">
        <v>7</v>
      </c>
      <c r="AB1035" s="189"/>
      <c r="AC1035" s="190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188" t="s">
        <v>7</v>
      </c>
      <c r="O1037" s="189"/>
      <c r="P1037" s="189"/>
      <c r="Q1037" s="190"/>
      <c r="R1037" s="18">
        <f>SUM(R1021:R1036)</f>
        <v>0</v>
      </c>
      <c r="S1037" s="3"/>
      <c r="V1037" s="17"/>
      <c r="X1037" s="12"/>
      <c r="Y1037" s="10"/>
      <c r="AJ1037" s="188" t="s">
        <v>7</v>
      </c>
      <c r="AK1037" s="189"/>
      <c r="AL1037" s="189"/>
      <c r="AM1037" s="190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230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230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94:H694"/>
    <mergeCell ref="AA694:AD694"/>
    <mergeCell ref="B700:C700"/>
    <mergeCell ref="X700:Y700"/>
    <mergeCell ref="B701:C701"/>
    <mergeCell ref="X701:Y701"/>
    <mergeCell ref="E666:G666"/>
    <mergeCell ref="AA666:AC666"/>
    <mergeCell ref="N668:Q668"/>
    <mergeCell ref="B746:C746"/>
    <mergeCell ref="B747:C747"/>
    <mergeCell ref="X747:Y747"/>
    <mergeCell ref="E710:G710"/>
    <mergeCell ref="AA710:AC710"/>
    <mergeCell ref="N712:Q712"/>
    <mergeCell ref="AJ712:AM712"/>
    <mergeCell ref="H734:J735"/>
    <mergeCell ref="AA734:AC735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B933:C933"/>
    <mergeCell ref="B934:C934"/>
    <mergeCell ref="X934:Y934"/>
    <mergeCell ref="E897:G897"/>
    <mergeCell ref="AA897:AC897"/>
    <mergeCell ref="N899:Q899"/>
    <mergeCell ref="AJ899:AM899"/>
    <mergeCell ref="H921:J922"/>
    <mergeCell ref="AA921:AC922"/>
    <mergeCell ref="E942:G942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0"/>
  <sheetViews>
    <sheetView topLeftCell="A697" zoomScale="85" zoomScaleNormal="85" workbookViewId="0">
      <selection activeCell="B695" sqref="B695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4" t="s">
        <v>29</v>
      </c>
      <c r="AD2" s="194"/>
      <c r="AE2" s="194"/>
    </row>
    <row r="3" spans="2:41">
      <c r="H3" s="191" t="s">
        <v>28</v>
      </c>
      <c r="I3" s="191"/>
      <c r="J3" s="191"/>
      <c r="V3" s="17"/>
      <c r="AC3" s="194"/>
      <c r="AD3" s="194"/>
      <c r="AE3" s="194"/>
    </row>
    <row r="4" spans="2:41">
      <c r="H4" s="191"/>
      <c r="I4" s="191"/>
      <c r="J4" s="191"/>
      <c r="V4" s="17"/>
      <c r="AC4" s="194"/>
      <c r="AD4" s="194"/>
      <c r="AE4" s="19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62</v>
      </c>
      <c r="F8" s="192"/>
      <c r="G8" s="192"/>
      <c r="H8" s="192"/>
      <c r="O8" s="207" t="s">
        <v>188</v>
      </c>
      <c r="P8" s="207"/>
      <c r="Q8" s="207"/>
      <c r="V8" s="17"/>
      <c r="X8" s="23" t="s">
        <v>156</v>
      </c>
      <c r="Y8" s="20">
        <f>IF(B8="PAGADO",0,C13)</f>
        <v>212.35000000000002</v>
      </c>
      <c r="AA8" s="192" t="s">
        <v>142</v>
      </c>
      <c r="AB8" s="192"/>
      <c r="AC8" s="192"/>
      <c r="AD8" s="192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5" t="str">
        <f>IF(C13&lt;0,"NO PAGAR","COBRAR")</f>
        <v>COBRAR</v>
      </c>
      <c r="C14" s="19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5" t="str">
        <f>IF(Y13&lt;0,"NO PAGAR","COBRAR")</f>
        <v>COBRAR</v>
      </c>
      <c r="Y14" s="195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8" t="s">
        <v>7</v>
      </c>
      <c r="AB24" s="189"/>
      <c r="AC24" s="190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282.64999999999998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2" t="s">
        <v>142</v>
      </c>
      <c r="F53" s="192"/>
      <c r="G53" s="192"/>
      <c r="H53" s="192"/>
      <c r="V53" s="17"/>
      <c r="X53" s="23" t="s">
        <v>32</v>
      </c>
      <c r="Y53" s="20">
        <f>IF(B53="PAGADO",0,C58)</f>
        <v>142.09</v>
      </c>
      <c r="AA53" s="192" t="s">
        <v>253</v>
      </c>
      <c r="AB53" s="192"/>
      <c r="AC53" s="192"/>
      <c r="AD53" s="192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3" t="str">
        <f>IF(Y58&lt;0,"NO PAGAR","COBRAR'")</f>
        <v>COBRAR'</v>
      </c>
      <c r="Y59" s="19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3" t="str">
        <f>IF(C58&lt;0,"NO PAGAR","COBRAR'")</f>
        <v>COBRAR'</v>
      </c>
      <c r="C60" s="19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88" t="s">
        <v>7</v>
      </c>
      <c r="F69" s="189"/>
      <c r="G69" s="190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4" t="s">
        <v>29</v>
      </c>
      <c r="AD99" s="194"/>
      <c r="AE99" s="194"/>
    </row>
    <row r="100" spans="2:41">
      <c r="H100" s="191" t="s">
        <v>28</v>
      </c>
      <c r="I100" s="191"/>
      <c r="J100" s="191"/>
      <c r="V100" s="17"/>
      <c r="AC100" s="194"/>
      <c r="AD100" s="194"/>
      <c r="AE100" s="194"/>
    </row>
    <row r="101" spans="2:41">
      <c r="H101" s="191"/>
      <c r="I101" s="191"/>
      <c r="J101" s="191"/>
      <c r="V101" s="17"/>
      <c r="AC101" s="194"/>
      <c r="AD101" s="194"/>
      <c r="AE101" s="194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2" t="s">
        <v>62</v>
      </c>
      <c r="F105" s="192"/>
      <c r="G105" s="192"/>
      <c r="H105" s="192"/>
      <c r="V105" s="17"/>
      <c r="X105" s="23" t="s">
        <v>75</v>
      </c>
      <c r="Y105" s="20">
        <f>IF(B105="PAGADO",0,C110)</f>
        <v>0</v>
      </c>
      <c r="AA105" s="192" t="s">
        <v>309</v>
      </c>
      <c r="AB105" s="192"/>
      <c r="AC105" s="192"/>
      <c r="AD105" s="192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5" t="str">
        <f>IF(C110&lt;0,"NO PAGAR","COBRAR")</f>
        <v>COBRAR</v>
      </c>
      <c r="C111" s="195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5" t="str">
        <f>IF(Y110&lt;0,"NO PAGAR","COBRAR")</f>
        <v>NO PAGAR</v>
      </c>
      <c r="Y111" s="195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86" t="s">
        <v>9</v>
      </c>
      <c r="C112" s="18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6" t="s">
        <v>9</v>
      </c>
      <c r="Y112" s="18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88" t="s">
        <v>7</v>
      </c>
      <c r="F121" s="189"/>
      <c r="G121" s="190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8" t="s">
        <v>7</v>
      </c>
      <c r="AB121" s="189"/>
      <c r="AC121" s="190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88" t="s">
        <v>7</v>
      </c>
      <c r="O123" s="189"/>
      <c r="P123" s="189"/>
      <c r="Q123" s="190"/>
      <c r="R123" s="18">
        <f>SUM(R107:R122)</f>
        <v>0</v>
      </c>
      <c r="S123" s="3"/>
      <c r="V123" s="17"/>
      <c r="X123" s="12"/>
      <c r="Y123" s="10"/>
      <c r="AJ123" s="188" t="s">
        <v>7</v>
      </c>
      <c r="AK123" s="189"/>
      <c r="AL123" s="189"/>
      <c r="AM123" s="190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1" t="s">
        <v>30</v>
      </c>
      <c r="I132" s="191"/>
      <c r="J132" s="191"/>
      <c r="V132" s="17"/>
      <c r="AA132" s="191" t="s">
        <v>31</v>
      </c>
      <c r="AB132" s="191"/>
      <c r="AC132" s="191"/>
    </row>
    <row r="133" spans="1:43">
      <c r="H133" s="191"/>
      <c r="I133" s="191"/>
      <c r="J133" s="191"/>
      <c r="V133" s="17"/>
      <c r="AA133" s="191"/>
      <c r="AB133" s="191"/>
      <c r="AC133" s="191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2" t="s">
        <v>309</v>
      </c>
      <c r="F137" s="192"/>
      <c r="G137" s="192"/>
      <c r="H137" s="192"/>
      <c r="V137" s="17"/>
      <c r="X137" s="23" t="s">
        <v>82</v>
      </c>
      <c r="Y137" s="20">
        <f>IF(B137="PAGADO",0,C142)</f>
        <v>474.76</v>
      </c>
      <c r="AA137" s="192" t="s">
        <v>309</v>
      </c>
      <c r="AB137" s="192"/>
      <c r="AC137" s="192"/>
      <c r="AD137" s="192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3" t="str">
        <f>IF(Y142&lt;0,"NO PAGAR","COBRAR'")</f>
        <v>COBRAR'</v>
      </c>
      <c r="Y143" s="193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3" t="str">
        <f>IF(C142&lt;0,"NO PAGAR","COBRAR'")</f>
        <v>COBRAR'</v>
      </c>
      <c r="C144" s="193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86" t="s">
        <v>9</v>
      </c>
      <c r="C145" s="18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6" t="s">
        <v>9</v>
      </c>
      <c r="Y145" s="187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88" t="s">
        <v>7</v>
      </c>
      <c r="F153" s="189"/>
      <c r="G153" s="190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8" t="s">
        <v>7</v>
      </c>
      <c r="AB153" s="189"/>
      <c r="AC153" s="190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88" t="s">
        <v>7</v>
      </c>
      <c r="O155" s="189"/>
      <c r="P155" s="189"/>
      <c r="Q155" s="190"/>
      <c r="R155" s="18">
        <f>SUM(R139:R154)</f>
        <v>20</v>
      </c>
      <c r="S155" s="3"/>
      <c r="V155" s="17"/>
      <c r="X155" s="12"/>
      <c r="Y155" s="10"/>
      <c r="AJ155" s="188" t="s">
        <v>7</v>
      </c>
      <c r="AK155" s="189"/>
      <c r="AL155" s="189"/>
      <c r="AM155" s="190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4" t="s">
        <v>29</v>
      </c>
      <c r="AD180" s="194"/>
      <c r="AE180" s="194"/>
    </row>
    <row r="181" spans="2:41">
      <c r="H181" s="191" t="s">
        <v>28</v>
      </c>
      <c r="I181" s="191"/>
      <c r="J181" s="191"/>
      <c r="V181" s="17"/>
      <c r="AC181" s="194"/>
      <c r="AD181" s="194"/>
      <c r="AE181" s="194"/>
    </row>
    <row r="182" spans="2:41">
      <c r="H182" s="191"/>
      <c r="I182" s="191"/>
      <c r="J182" s="191"/>
      <c r="V182" s="17"/>
      <c r="AC182" s="194"/>
      <c r="AD182" s="194"/>
      <c r="AE182" s="194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2" t="s">
        <v>253</v>
      </c>
      <c r="F186" s="192"/>
      <c r="G186" s="192"/>
      <c r="H186" s="192"/>
      <c r="V186" s="17"/>
      <c r="X186" s="23" t="s">
        <v>130</v>
      </c>
      <c r="Y186" s="20">
        <f>IF(B186="PAGADO",0,C191)</f>
        <v>1010</v>
      </c>
      <c r="AA186" s="192" t="s">
        <v>309</v>
      </c>
      <c r="AB186" s="192"/>
      <c r="AC186" s="192"/>
      <c r="AD186" s="192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5" t="str">
        <f>IF(C191&lt;0,"NO PAGAR","COBRAR")</f>
        <v>COBRAR</v>
      </c>
      <c r="C192" s="195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5" t="str">
        <f>IF(Y191&lt;0,"NO PAGAR","COBRAR")</f>
        <v>COBRAR</v>
      </c>
      <c r="Y192" s="195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86" t="s">
        <v>9</v>
      </c>
      <c r="C193" s="18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6" t="s">
        <v>9</v>
      </c>
      <c r="Y193" s="18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88" t="s">
        <v>7</v>
      </c>
      <c r="F202" s="189"/>
      <c r="G202" s="190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8" t="s">
        <v>7</v>
      </c>
      <c r="AB202" s="189"/>
      <c r="AC202" s="190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88" t="s">
        <v>7</v>
      </c>
      <c r="O204" s="189"/>
      <c r="P204" s="189"/>
      <c r="Q204" s="190"/>
      <c r="R204" s="18">
        <f>SUM(R188:R203)</f>
        <v>0</v>
      </c>
      <c r="S204" s="3"/>
      <c r="V204" s="17"/>
      <c r="X204" s="12"/>
      <c r="Y204" s="10"/>
      <c r="AJ204" s="188" t="s">
        <v>7</v>
      </c>
      <c r="AK204" s="189"/>
      <c r="AL204" s="189"/>
      <c r="AM204" s="190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1" t="s">
        <v>30</v>
      </c>
      <c r="I226" s="191"/>
      <c r="J226" s="191"/>
      <c r="V226" s="17"/>
      <c r="AA226" s="191" t="s">
        <v>31</v>
      </c>
      <c r="AB226" s="191"/>
      <c r="AC226" s="191"/>
    </row>
    <row r="227" spans="2:41">
      <c r="H227" s="191"/>
      <c r="I227" s="191"/>
      <c r="J227" s="191"/>
      <c r="V227" s="17"/>
      <c r="AA227" s="191"/>
      <c r="AB227" s="191"/>
      <c r="AC227" s="191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2" t="s">
        <v>253</v>
      </c>
      <c r="F231" s="192"/>
      <c r="G231" s="192"/>
      <c r="H231" s="192"/>
      <c r="V231" s="17"/>
      <c r="X231" s="23" t="s">
        <v>82</v>
      </c>
      <c r="Y231" s="20">
        <f>IF(B231="PAGADO",0,C236)</f>
        <v>0</v>
      </c>
      <c r="AA231" s="192" t="s">
        <v>253</v>
      </c>
      <c r="AB231" s="192"/>
      <c r="AC231" s="192"/>
      <c r="AD231" s="192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3" t="str">
        <f>IF(Y236&lt;0,"NO PAGAR","COBRAR'")</f>
        <v>COBRAR'</v>
      </c>
      <c r="Y237" s="193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3" t="str">
        <f>IF(C236&lt;0,"NO PAGAR","COBRAR'")</f>
        <v>COBRAR'</v>
      </c>
      <c r="C238" s="193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86" t="s">
        <v>9</v>
      </c>
      <c r="C239" s="18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6" t="s">
        <v>9</v>
      </c>
      <c r="Y239" s="187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88" t="s">
        <v>7</v>
      </c>
      <c r="F247" s="189"/>
      <c r="G247" s="190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8" t="s">
        <v>7</v>
      </c>
      <c r="AB247" s="189"/>
      <c r="AC247" s="190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88" t="s">
        <v>7</v>
      </c>
      <c r="O249" s="189"/>
      <c r="P249" s="189"/>
      <c r="Q249" s="190"/>
      <c r="R249" s="18">
        <f>SUM(R233:R248)</f>
        <v>0</v>
      </c>
      <c r="S249" s="3"/>
      <c r="V249" s="17"/>
      <c r="X249" s="12"/>
      <c r="Y249" s="10"/>
      <c r="AJ249" s="188" t="s">
        <v>7</v>
      </c>
      <c r="AK249" s="189"/>
      <c r="AL249" s="189"/>
      <c r="AM249" s="190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4" t="s">
        <v>29</v>
      </c>
      <c r="AD272" s="194"/>
      <c r="AE272" s="194"/>
    </row>
    <row r="273" spans="2:41">
      <c r="H273" s="191" t="s">
        <v>28</v>
      </c>
      <c r="I273" s="191"/>
      <c r="J273" s="191"/>
      <c r="V273" s="17"/>
      <c r="AC273" s="194"/>
      <c r="AD273" s="194"/>
      <c r="AE273" s="194"/>
    </row>
    <row r="274" spans="2:41">
      <c r="H274" s="191"/>
      <c r="I274" s="191"/>
      <c r="J274" s="191"/>
      <c r="V274" s="17"/>
      <c r="AC274" s="194"/>
      <c r="AD274" s="194"/>
      <c r="AE274" s="194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2" t="s">
        <v>253</v>
      </c>
      <c r="F278" s="192"/>
      <c r="G278" s="192"/>
      <c r="H278" s="192"/>
      <c r="V278" s="17"/>
      <c r="X278" s="23" t="s">
        <v>32</v>
      </c>
      <c r="Y278" s="20">
        <f>IF(B278="PAGADO",0,C283)</f>
        <v>-367.1</v>
      </c>
      <c r="AA278" s="192" t="s">
        <v>253</v>
      </c>
      <c r="AB278" s="192"/>
      <c r="AC278" s="192"/>
      <c r="AD278" s="192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5" t="str">
        <f>IF(C283&lt;0,"NO PAGAR","COBRAR")</f>
        <v>NO PAGAR</v>
      </c>
      <c r="C284" s="195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5" t="str">
        <f>IF(Y283&lt;0,"NO PAGAR","COBRAR")</f>
        <v>NO PAGAR</v>
      </c>
      <c r="Y284" s="195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86" t="s">
        <v>9</v>
      </c>
      <c r="C285" s="18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6" t="s">
        <v>9</v>
      </c>
      <c r="Y285" s="18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88" t="s">
        <v>7</v>
      </c>
      <c r="F294" s="189"/>
      <c r="G294" s="190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8" t="s">
        <v>7</v>
      </c>
      <c r="AB294" s="189"/>
      <c r="AC294" s="190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88" t="s">
        <v>7</v>
      </c>
      <c r="O296" s="189"/>
      <c r="P296" s="189"/>
      <c r="Q296" s="190"/>
      <c r="R296" s="18">
        <f>SUM(R280:R295)</f>
        <v>320</v>
      </c>
      <c r="S296" s="3"/>
      <c r="V296" s="17"/>
      <c r="X296" s="12"/>
      <c r="Y296" s="10"/>
      <c r="AJ296" s="188" t="s">
        <v>7</v>
      </c>
      <c r="AK296" s="189"/>
      <c r="AL296" s="189"/>
      <c r="AM296" s="190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1" t="s">
        <v>30</v>
      </c>
      <c r="I318" s="191"/>
      <c r="J318" s="191"/>
      <c r="V318" s="17"/>
      <c r="AA318" s="191" t="s">
        <v>31</v>
      </c>
      <c r="AB318" s="191"/>
      <c r="AC318" s="191"/>
    </row>
    <row r="319" spans="1:43">
      <c r="H319" s="191"/>
      <c r="I319" s="191"/>
      <c r="J319" s="191"/>
      <c r="V319" s="17"/>
      <c r="AA319" s="191"/>
      <c r="AB319" s="191"/>
      <c r="AC319" s="191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2" t="s">
        <v>309</v>
      </c>
      <c r="F323" s="192"/>
      <c r="G323" s="192"/>
      <c r="H323" s="192"/>
      <c r="V323" s="17"/>
      <c r="X323" s="23" t="s">
        <v>32</v>
      </c>
      <c r="Y323" s="20">
        <f>IF(B1070="PAGADO",0,C328)</f>
        <v>-324.73999999999978</v>
      </c>
      <c r="AA323" s="192" t="s">
        <v>309</v>
      </c>
      <c r="AB323" s="192"/>
      <c r="AC323" s="192"/>
      <c r="AD323" s="192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3" t="str">
        <f>IF(Y328&lt;0,"NO PAGAR","COBRAR'")</f>
        <v>NO PAGAR</v>
      </c>
      <c r="Y329" s="193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3" t="str">
        <f>IF(C328&lt;0,"NO PAGAR","COBRAR'")</f>
        <v>NO PAGAR</v>
      </c>
      <c r="C330" s="193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86" t="s">
        <v>9</v>
      </c>
      <c r="C331" s="187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6" t="s">
        <v>9</v>
      </c>
      <c r="Y331" s="187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8" t="s">
        <v>7</v>
      </c>
      <c r="AB339" s="189"/>
      <c r="AC339" s="190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88" t="s">
        <v>7</v>
      </c>
      <c r="F340" s="189"/>
      <c r="G340" s="190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88" t="s">
        <v>7</v>
      </c>
      <c r="O341" s="189"/>
      <c r="P341" s="189"/>
      <c r="Q341" s="190"/>
      <c r="R341" s="18">
        <f>SUM(R325:R340)</f>
        <v>3750</v>
      </c>
      <c r="S341" s="3"/>
      <c r="V341" s="17"/>
      <c r="X341" s="12"/>
      <c r="Y341" s="10"/>
      <c r="AJ341" s="188" t="s">
        <v>7</v>
      </c>
      <c r="AK341" s="189"/>
      <c r="AL341" s="189"/>
      <c r="AM341" s="190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5" t="s">
        <v>64</v>
      </c>
      <c r="AC368" s="202" t="s">
        <v>29</v>
      </c>
      <c r="AD368" s="202"/>
      <c r="AE368" s="202"/>
    </row>
    <row r="369" spans="2:41">
      <c r="V369" s="17"/>
      <c r="X369" s="205"/>
      <c r="AC369" s="202"/>
      <c r="AD369" s="202"/>
      <c r="AE369" s="202"/>
    </row>
    <row r="370" spans="2:41" ht="23.25">
      <c r="B370" s="22" t="s">
        <v>64</v>
      </c>
      <c r="V370" s="17"/>
      <c r="X370" s="205"/>
      <c r="AC370" s="202"/>
      <c r="AD370" s="202"/>
      <c r="AE370" s="202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2" t="s">
        <v>309</v>
      </c>
      <c r="AB371" s="192"/>
      <c r="AC371" s="192"/>
      <c r="AD371" s="192"/>
    </row>
    <row r="372" spans="2:41" ht="23.25">
      <c r="B372" s="1" t="s">
        <v>0</v>
      </c>
      <c r="C372" s="19">
        <f>H388</f>
        <v>590</v>
      </c>
      <c r="E372" s="192" t="s">
        <v>309</v>
      </c>
      <c r="F372" s="192"/>
      <c r="G372" s="192"/>
      <c r="H372" s="192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5" t="str">
        <f>IF(C376&lt;0,"NO PAGAR","COBRAR")</f>
        <v>COBRAR</v>
      </c>
      <c r="C377" s="195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5" t="str">
        <f>IF(Y376&lt;0,"NO PAGAR","COBRAR")</f>
        <v>NO PAGAR</v>
      </c>
      <c r="Y377" s="195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86" t="s">
        <v>9</v>
      </c>
      <c r="C378" s="18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6" t="s">
        <v>9</v>
      </c>
      <c r="Y378" s="187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8" t="s">
        <v>7</v>
      </c>
      <c r="AK383" s="189"/>
      <c r="AL383" s="189"/>
      <c r="AM383" s="190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8" t="s">
        <v>7</v>
      </c>
      <c r="AB387" s="189"/>
      <c r="AC387" s="190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88" t="s">
        <v>7</v>
      </c>
      <c r="F388" s="189"/>
      <c r="G388" s="190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88" t="s">
        <v>7</v>
      </c>
      <c r="O389" s="189"/>
      <c r="P389" s="189"/>
      <c r="Q389" s="190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1" t="s">
        <v>31</v>
      </c>
      <c r="AB405" s="191"/>
      <c r="AC405" s="191"/>
    </row>
    <row r="406" spans="1:43" ht="15" customHeight="1">
      <c r="H406" s="76"/>
      <c r="I406" s="76"/>
      <c r="J406" s="76"/>
      <c r="V406" s="17"/>
      <c r="AA406" s="191"/>
      <c r="AB406" s="191"/>
      <c r="AC406" s="191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2" t="s">
        <v>62</v>
      </c>
      <c r="F410" s="192"/>
      <c r="G410" s="192"/>
      <c r="H410" s="192"/>
      <c r="V410" s="17"/>
      <c r="X410" s="23" t="s">
        <v>82</v>
      </c>
      <c r="Y410" s="20">
        <f>IF(B410="PAGADO",0,C415)</f>
        <v>0</v>
      </c>
      <c r="AA410" s="192" t="s">
        <v>142</v>
      </c>
      <c r="AB410" s="192"/>
      <c r="AC410" s="192"/>
      <c r="AD410" s="192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3" t="str">
        <f>IF(Y415&lt;0,"NO PAGAR","COBRAR'")</f>
        <v>COBRAR'</v>
      </c>
      <c r="Y416" s="193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3" t="str">
        <f>IF(C415&lt;0,"NO PAGAR","COBRAR'")</f>
        <v>COBRAR'</v>
      </c>
      <c r="C417" s="193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86" t="s">
        <v>9</v>
      </c>
      <c r="C418" s="187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6" t="s">
        <v>9</v>
      </c>
      <c r="Y418" s="187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8" t="s">
        <v>7</v>
      </c>
      <c r="AK422" s="189"/>
      <c r="AL422" s="189"/>
      <c r="AM422" s="190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8" t="s">
        <v>7</v>
      </c>
      <c r="AB426" s="189"/>
      <c r="AC426" s="190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88" t="s">
        <v>7</v>
      </c>
      <c r="O428" s="189"/>
      <c r="P428" s="189"/>
      <c r="Q428" s="190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88" t="s">
        <v>7</v>
      </c>
      <c r="F430" s="189"/>
      <c r="G430" s="190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4" t="s">
        <v>29</v>
      </c>
      <c r="AD441" s="194"/>
      <c r="AE441" s="194"/>
    </row>
    <row r="442" spans="2:41" ht="35.25" customHeight="1">
      <c r="H442" s="76" t="s">
        <v>28</v>
      </c>
      <c r="I442" s="76"/>
      <c r="J442" s="76"/>
      <c r="V442" s="17"/>
      <c r="AC442" s="194"/>
      <c r="AD442" s="194"/>
      <c r="AE442" s="194"/>
    </row>
    <row r="443" spans="2:41" ht="15" customHeight="1">
      <c r="H443" s="76"/>
      <c r="I443" s="76"/>
      <c r="J443" s="76"/>
      <c r="V443" s="17"/>
      <c r="AC443" s="194"/>
      <c r="AD443" s="194"/>
      <c r="AE443" s="194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2" t="s">
        <v>309</v>
      </c>
      <c r="F447" s="192"/>
      <c r="G447" s="192"/>
      <c r="H447" s="192"/>
      <c r="V447" s="17"/>
      <c r="X447" s="23" t="s">
        <v>32</v>
      </c>
      <c r="Y447" s="20">
        <f>IF(B447="PAGADO",0,C452)</f>
        <v>221.34</v>
      </c>
      <c r="AA447" s="192" t="s">
        <v>253</v>
      </c>
      <c r="AB447" s="192"/>
      <c r="AC447" s="192"/>
      <c r="AD447" s="192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5" t="str">
        <f>IF(C452&lt;0,"NO PAGAR","COBRAR")</f>
        <v>COBRAR</v>
      </c>
      <c r="C453" s="195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5" t="str">
        <f>IF(Y452&lt;0,"NO PAGAR","COBRAR")</f>
        <v>NO PAGAR</v>
      </c>
      <c r="Y453" s="195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86" t="s">
        <v>9</v>
      </c>
      <c r="C454" s="187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6" t="s">
        <v>9</v>
      </c>
      <c r="Y454" s="187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88" t="s">
        <v>7</v>
      </c>
      <c r="F463" s="189"/>
      <c r="G463" s="190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8" t="s">
        <v>7</v>
      </c>
      <c r="AB463" s="189"/>
      <c r="AC463" s="190"/>
      <c r="AD463" s="5">
        <f>SUM(AD449:AD462)</f>
        <v>370</v>
      </c>
      <c r="AJ463" s="188" t="s">
        <v>7</v>
      </c>
      <c r="AK463" s="189"/>
      <c r="AL463" s="189"/>
      <c r="AM463" s="190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88" t="s">
        <v>7</v>
      </c>
      <c r="O465" s="189"/>
      <c r="P465" s="189"/>
      <c r="Q465" s="190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1" t="s">
        <v>31</v>
      </c>
      <c r="AB480" s="191"/>
      <c r="AC480" s="191"/>
    </row>
    <row r="481" spans="2:41" ht="15" customHeight="1">
      <c r="H481" s="76"/>
      <c r="I481" s="76"/>
      <c r="J481" s="76"/>
      <c r="V481" s="17"/>
      <c r="AA481" s="191"/>
      <c r="AB481" s="191"/>
      <c r="AC481" s="191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2" t="s">
        <v>62</v>
      </c>
      <c r="F483" s="192"/>
      <c r="G483" s="192"/>
      <c r="H483" s="192"/>
      <c r="V483" s="17"/>
      <c r="X483" s="23" t="s">
        <v>32</v>
      </c>
      <c r="Y483" s="20">
        <f>IF(B1260="PAGADO",0,C488)</f>
        <v>-88.629999999999654</v>
      </c>
      <c r="AA483" s="192" t="s">
        <v>253</v>
      </c>
      <c r="AB483" s="192"/>
      <c r="AC483" s="192"/>
      <c r="AD483" s="192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3" t="str">
        <f>IF(Y488&lt;0,"NO PAGAR","COBRAR'")</f>
        <v>NO PAGAR</v>
      </c>
      <c r="Y489" s="193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3" t="str">
        <f>IF(C488&lt;0,"NO PAGAR","COBRAR'")</f>
        <v>NO PAGAR</v>
      </c>
      <c r="C490" s="193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86" t="s">
        <v>9</v>
      </c>
      <c r="C491" s="187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6" t="s">
        <v>9</v>
      </c>
      <c r="Y491" s="187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88" t="s">
        <v>7</v>
      </c>
      <c r="O501" s="189"/>
      <c r="P501" s="189"/>
      <c r="Q501" s="190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8" t="s">
        <v>7</v>
      </c>
      <c r="AK501" s="189"/>
      <c r="AL501" s="189"/>
      <c r="AM501" s="190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8" t="s">
        <v>7</v>
      </c>
      <c r="AC504" s="190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4" t="s">
        <v>29</v>
      </c>
      <c r="AD522" s="194"/>
      <c r="AE522" s="194"/>
    </row>
    <row r="523" spans="2:41" ht="30" customHeight="1">
      <c r="H523" s="76" t="s">
        <v>28</v>
      </c>
      <c r="I523" s="76"/>
      <c r="J523" s="76"/>
      <c r="V523" s="17"/>
      <c r="AC523" s="194"/>
      <c r="AD523" s="194"/>
      <c r="AE523" s="194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2" t="s">
        <v>253</v>
      </c>
      <c r="F525" s="192"/>
      <c r="G525" s="192"/>
      <c r="H525" s="192"/>
      <c r="V525" s="17"/>
      <c r="X525" s="23" t="s">
        <v>32</v>
      </c>
      <c r="Y525" s="20">
        <f>IF(B525="PAGADO",0,C530)</f>
        <v>-2189.3999999999996</v>
      </c>
      <c r="AA525" s="192" t="s">
        <v>1053</v>
      </c>
      <c r="AB525" s="192"/>
      <c r="AC525" s="192"/>
      <c r="AD525" s="192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5" t="str">
        <f>IF(C530&lt;0,"NO PAGAR","COBRAR")</f>
        <v>NO PAGAR</v>
      </c>
      <c r="C531" s="195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95" t="str">
        <f>IF(Y530&lt;0,"NO PAGAR","COBRAR")</f>
        <v>NO PAGAR</v>
      </c>
      <c r="Y531" s="195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86" t="s">
        <v>9</v>
      </c>
      <c r="C532" s="187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6" t="s">
        <v>9</v>
      </c>
      <c r="Y532" s="187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1027</v>
      </c>
      <c r="C541" s="10">
        <v>700.28</v>
      </c>
      <c r="E541" s="188" t="s">
        <v>7</v>
      </c>
      <c r="F541" s="189"/>
      <c r="G541" s="190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8" t="s">
        <v>7</v>
      </c>
      <c r="AB541" s="189"/>
      <c r="AC541" s="190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88" t="s">
        <v>7</v>
      </c>
      <c r="O543" s="189"/>
      <c r="P543" s="189"/>
      <c r="Q543" s="190"/>
      <c r="R543" s="18">
        <f>SUM(R527:R542)</f>
        <v>290.27999999999997</v>
      </c>
      <c r="S543" s="3"/>
      <c r="V543" s="17"/>
      <c r="X543" s="12"/>
      <c r="Y543" s="10"/>
      <c r="AJ543" s="188" t="s">
        <v>7</v>
      </c>
      <c r="AK543" s="189"/>
      <c r="AL543" s="189"/>
      <c r="AM543" s="190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1" t="s">
        <v>31</v>
      </c>
      <c r="AB565" s="191"/>
      <c r="AC565" s="191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2" t="s">
        <v>309</v>
      </c>
      <c r="F567" s="192"/>
      <c r="G567" s="192"/>
      <c r="H567" s="192"/>
      <c r="V567" s="17"/>
      <c r="X567" s="23" t="s">
        <v>32</v>
      </c>
      <c r="Y567" s="20">
        <f>IF(B1359="PAGADO",0,C572)</f>
        <v>-1694.4249999999993</v>
      </c>
      <c r="AA567" s="192" t="s">
        <v>309</v>
      </c>
      <c r="AB567" s="192"/>
      <c r="AC567" s="192"/>
      <c r="AD567" s="192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1084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1097</v>
      </c>
      <c r="AC570" s="3" t="s">
        <v>1098</v>
      </c>
      <c r="AD570" s="5">
        <v>140</v>
      </c>
      <c r="AE570" t="s">
        <v>146</v>
      </c>
      <c r="AJ570" s="25">
        <v>45134</v>
      </c>
      <c r="AK570" s="3" t="s">
        <v>1099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3" t="str">
        <f>IF(Y572&lt;0,"NO PAGAR","COBRAR'")</f>
        <v>NO PAGAR</v>
      </c>
      <c r="Y573" s="193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3" t="str">
        <f>IF(C572&lt;0,"NO PAGAR","COBRAR'")</f>
        <v>NO PAGAR</v>
      </c>
      <c r="C574" s="193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86" t="s">
        <v>9</v>
      </c>
      <c r="C575" s="187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6" t="s">
        <v>9</v>
      </c>
      <c r="Y575" s="18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8" t="s">
        <v>7</v>
      </c>
      <c r="AB583" s="189"/>
      <c r="AC583" s="190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1076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8" t="s">
        <v>7</v>
      </c>
      <c r="O585" s="189"/>
      <c r="P585" s="189"/>
      <c r="Q585" s="190"/>
      <c r="R585" s="18">
        <f>SUM(R569:R584)</f>
        <v>3300</v>
      </c>
      <c r="S585" s="3"/>
      <c r="V585" s="17"/>
      <c r="X585" s="12"/>
      <c r="Y585" s="10"/>
      <c r="AJ585" s="188" t="s">
        <v>7</v>
      </c>
      <c r="AK585" s="189"/>
      <c r="AL585" s="189"/>
      <c r="AM585" s="190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1075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1075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1075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1075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88" t="s">
        <v>7</v>
      </c>
      <c r="G591" s="190"/>
      <c r="H591" s="18">
        <f>SUM(H569:H590)</f>
        <v>3730</v>
      </c>
      <c r="N591" t="s">
        <v>1075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1075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4" t="s">
        <v>29</v>
      </c>
      <c r="AD608" s="194"/>
      <c r="AE608" s="194"/>
    </row>
    <row r="609" spans="2:41" ht="23.25" customHeight="1">
      <c r="H609" s="76" t="s">
        <v>28</v>
      </c>
      <c r="I609" s="76"/>
      <c r="J609" s="76"/>
      <c r="V609" s="17"/>
      <c r="AC609" s="194"/>
      <c r="AD609" s="194"/>
      <c r="AE609" s="194"/>
    </row>
    <row r="610" spans="2:41" ht="15" customHeight="1">
      <c r="H610" s="76"/>
      <c r="I610" s="76"/>
      <c r="J610" s="76"/>
      <c r="V610" s="17"/>
      <c r="AC610" s="194"/>
      <c r="AD610" s="194"/>
      <c r="AE610" s="194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2" t="s">
        <v>309</v>
      </c>
      <c r="F614" s="192"/>
      <c r="G614" s="192"/>
      <c r="H614" s="192"/>
      <c r="V614" s="17"/>
      <c r="X614" s="23" t="s">
        <v>32</v>
      </c>
      <c r="Y614" s="20">
        <f>IF(B614="PAGADO",0,C619)</f>
        <v>-782.98099999999931</v>
      </c>
      <c r="AA614" s="192" t="s">
        <v>309</v>
      </c>
      <c r="AB614" s="192"/>
      <c r="AC614" s="192"/>
      <c r="AD614" s="192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1102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1119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1055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1130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1180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1187</v>
      </c>
      <c r="AL619" s="3"/>
      <c r="AM619" s="3"/>
      <c r="AN619" s="18">
        <v>59.09</v>
      </c>
      <c r="AO619" s="3"/>
    </row>
    <row r="620" spans="2:41" ht="26.25">
      <c r="B620" s="195" t="str">
        <f>IF(C619&lt;0,"NO PAGAR","COBRAR")</f>
        <v>NO PAGAR</v>
      </c>
      <c r="C620" s="195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5" t="str">
        <f>IF(Y619&lt;0,"NO PAGAR","COBRAR")</f>
        <v>NO PAGAR</v>
      </c>
      <c r="Y620" s="195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6" t="s">
        <v>9</v>
      </c>
      <c r="C621" s="187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6" t="s">
        <v>9</v>
      </c>
      <c r="Y621" s="18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1061</v>
      </c>
      <c r="G627" s="3" t="s">
        <v>1116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1181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1117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1195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88" t="s">
        <v>7</v>
      </c>
      <c r="F630" s="189"/>
      <c r="G630" s="190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88" t="s">
        <v>7</v>
      </c>
      <c r="AB630" s="189"/>
      <c r="AC630" s="190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88" t="s">
        <v>7</v>
      </c>
      <c r="O632" s="189"/>
      <c r="P632" s="189"/>
      <c r="Q632" s="190"/>
      <c r="R632" s="18">
        <f>SUM(R616:R631)</f>
        <v>74</v>
      </c>
      <c r="S632" s="3"/>
      <c r="V632" s="17"/>
      <c r="X632" s="12"/>
      <c r="Y632" s="10"/>
      <c r="AJ632" s="188" t="s">
        <v>7</v>
      </c>
      <c r="AK632" s="189"/>
      <c r="AL632" s="189"/>
      <c r="AM632" s="190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1" t="s">
        <v>31</v>
      </c>
      <c r="AB649" s="191"/>
      <c r="AC649" s="191"/>
    </row>
    <row r="650" spans="1:43" ht="15" customHeight="1">
      <c r="H650" s="76"/>
      <c r="I650" s="76"/>
      <c r="J650" s="76"/>
      <c r="V650" s="17"/>
      <c r="AA650" s="191"/>
      <c r="AB650" s="191"/>
      <c r="AC650" s="191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2" t="s">
        <v>309</v>
      </c>
      <c r="F652" s="192"/>
      <c r="G652" s="192"/>
      <c r="H652" s="192"/>
      <c r="V652" s="17"/>
      <c r="X652" s="23" t="s">
        <v>32</v>
      </c>
      <c r="Y652" s="20">
        <f>IF(B1452="PAGADO",0,C657)</f>
        <v>125.01900000000069</v>
      </c>
      <c r="AA652" s="192" t="s">
        <v>309</v>
      </c>
      <c r="AB652" s="192"/>
      <c r="AC652" s="192"/>
      <c r="AD652" s="192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1236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1240</v>
      </c>
      <c r="AC655" s="3" t="s">
        <v>1206</v>
      </c>
      <c r="AD655" s="5">
        <v>140</v>
      </c>
      <c r="AE655" t="s">
        <v>146</v>
      </c>
      <c r="AJ655" s="25">
        <v>45161</v>
      </c>
      <c r="AK655" s="3" t="s">
        <v>1248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1209</v>
      </c>
      <c r="G657" s="3" t="s">
        <v>1212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1209</v>
      </c>
      <c r="G658" s="3" t="s">
        <v>1212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3" t="str">
        <f>IF(Y657&lt;0,"NO PAGAR","COBRAR'")</f>
        <v>NO PAGAR</v>
      </c>
      <c r="Y658" s="193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3" t="str">
        <f>IF(C657&lt;0,"NO PAGAR","COBRAR'")</f>
        <v>COBRAR'</v>
      </c>
      <c r="C659" s="193"/>
      <c r="E659" s="4">
        <v>45124</v>
      </c>
      <c r="F659" s="3" t="s">
        <v>1209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86" t="s">
        <v>9</v>
      </c>
      <c r="C660" s="187"/>
      <c r="E660" s="4">
        <v>45126</v>
      </c>
      <c r="F660" s="3" t="s">
        <v>1209</v>
      </c>
      <c r="G660" s="3" t="s">
        <v>1212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86" t="s">
        <v>9</v>
      </c>
      <c r="Y660" s="187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1209</v>
      </c>
      <c r="G661" s="3" t="s">
        <v>1212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1209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1209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1209</v>
      </c>
      <c r="G664" s="3" t="s">
        <v>1213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1224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1225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88" t="s">
        <v>7</v>
      </c>
      <c r="F668" s="189"/>
      <c r="G668" s="190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88" t="s">
        <v>7</v>
      </c>
      <c r="AB668" s="189"/>
      <c r="AC668" s="190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1269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88" t="s">
        <v>7</v>
      </c>
      <c r="O670" s="189"/>
      <c r="P670" s="189"/>
      <c r="Q670" s="190"/>
      <c r="R670" s="18">
        <f>SUM(R654:R669)</f>
        <v>2000</v>
      </c>
      <c r="S670" s="3"/>
      <c r="V670" s="17"/>
      <c r="X670" s="12"/>
      <c r="Y670" s="10"/>
      <c r="AJ670" s="188" t="s">
        <v>7</v>
      </c>
      <c r="AK670" s="189"/>
      <c r="AL670" s="189"/>
      <c r="AM670" s="190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1260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1259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>
      <c r="V689" s="17"/>
    </row>
    <row r="690" spans="2:41" ht="23.25">
      <c r="V690" s="17"/>
      <c r="AC690" s="185" t="s">
        <v>29</v>
      </c>
      <c r="AD690" s="185"/>
    </row>
    <row r="691" spans="2:41" ht="23.25">
      <c r="V691" s="17"/>
      <c r="AC691" s="185"/>
      <c r="AD691" s="185"/>
    </row>
    <row r="692" spans="2:41" ht="23.25">
      <c r="V692" s="17"/>
      <c r="AC692" s="185"/>
      <c r="AD692" s="185"/>
    </row>
    <row r="693" spans="2:41">
      <c r="V693" s="17"/>
    </row>
    <row r="694" spans="2:41" ht="16.5" customHeight="1">
      <c r="V694" s="17"/>
      <c r="AE694" s="185"/>
    </row>
    <row r="695" spans="2:41" ht="23.25" customHeight="1">
      <c r="H695" s="76" t="s">
        <v>28</v>
      </c>
      <c r="I695" s="76"/>
      <c r="J695" s="76"/>
      <c r="V695" s="17"/>
      <c r="X695" s="22" t="s">
        <v>69</v>
      </c>
      <c r="AE695" s="185"/>
    </row>
    <row r="696" spans="2:41" ht="21.75" customHeight="1">
      <c r="H696" s="76"/>
      <c r="I696" s="76"/>
      <c r="J696" s="76"/>
      <c r="V696" s="17"/>
      <c r="X696" s="23" t="s">
        <v>32</v>
      </c>
      <c r="Y696" s="20">
        <f>IF(B700="PAGADO",0,C705)</f>
        <v>-1842.6509999999994</v>
      </c>
      <c r="AA696" s="192" t="s">
        <v>20</v>
      </c>
      <c r="AB696" s="192"/>
      <c r="AC696" s="192"/>
      <c r="AD696" s="192"/>
      <c r="AE696" s="185"/>
    </row>
    <row r="697" spans="2:41"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</row>
    <row r="698" spans="2:41">
      <c r="V698" s="17"/>
      <c r="Y698" s="20"/>
      <c r="AA698" s="4"/>
      <c r="AB698" s="3"/>
      <c r="AC698" s="3"/>
      <c r="AD698" s="5"/>
    </row>
    <row r="699" spans="2:41" ht="23.25">
      <c r="B699" s="22" t="s">
        <v>69</v>
      </c>
      <c r="V699" s="17"/>
      <c r="X699" s="1" t="s">
        <v>24</v>
      </c>
      <c r="Y699" s="19">
        <f>IF(Y696&gt;0,Y696+Y697,Y697)</f>
        <v>0</v>
      </c>
      <c r="AA699" s="4"/>
      <c r="AB699" s="3"/>
      <c r="AC699" s="3"/>
      <c r="AD699" s="5"/>
    </row>
    <row r="700" spans="2:41" ht="23.25">
      <c r="B700" s="23" t="s">
        <v>32</v>
      </c>
      <c r="C700" s="20">
        <f>IF(X652="PAGADO",0,Y657)</f>
        <v>-1362.6509999999994</v>
      </c>
      <c r="E700" s="192" t="s">
        <v>309</v>
      </c>
      <c r="F700" s="192"/>
      <c r="G700" s="192"/>
      <c r="H700" s="192"/>
      <c r="V700" s="17"/>
      <c r="X700" s="1" t="s">
        <v>9</v>
      </c>
      <c r="Y700" s="20">
        <f>Y723</f>
        <v>1842.6509999999994</v>
      </c>
      <c r="AA700" s="4"/>
      <c r="AB700" s="3"/>
      <c r="AC700" s="3"/>
      <c r="AD700" s="5"/>
    </row>
    <row r="701" spans="2:41">
      <c r="B701" s="1" t="s">
        <v>0</v>
      </c>
      <c r="C701" s="19">
        <f>H716</f>
        <v>1180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6" t="s">
        <v>8</v>
      </c>
      <c r="Y701" s="21">
        <f>Y699-Y700</f>
        <v>-1842.6509999999994</v>
      </c>
      <c r="AA701" s="4"/>
      <c r="AB701" s="3"/>
      <c r="AC701" s="3"/>
      <c r="AD701" s="5"/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2:41" ht="26.25">
      <c r="C702" s="20"/>
      <c r="E702" s="4">
        <v>45148</v>
      </c>
      <c r="F702" s="3" t="s">
        <v>199</v>
      </c>
      <c r="G702" s="3" t="s">
        <v>170</v>
      </c>
      <c r="H702" s="5">
        <v>330</v>
      </c>
      <c r="I702" t="s">
        <v>146</v>
      </c>
      <c r="N702" s="25">
        <v>45163</v>
      </c>
      <c r="O702" s="3" t="s">
        <v>110</v>
      </c>
      <c r="P702" s="3"/>
      <c r="Q702" s="3"/>
      <c r="R702" s="18">
        <v>500</v>
      </c>
      <c r="S702" s="3"/>
      <c r="V702" s="17"/>
      <c r="X702" s="195" t="str">
        <f>IF(Y701&lt;0,"NO PAGAR","COBRAR")</f>
        <v>NO PAGAR</v>
      </c>
      <c r="Y702" s="195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" t="s">
        <v>24</v>
      </c>
      <c r="C703" s="19">
        <f>IF(C700&gt;0,C700+C701,C701)</f>
        <v>1180</v>
      </c>
      <c r="E703" s="4">
        <v>45132</v>
      </c>
      <c r="F703" s="3" t="s">
        <v>414</v>
      </c>
      <c r="G703" s="3" t="s">
        <v>169</v>
      </c>
      <c r="H703" s="5">
        <v>150</v>
      </c>
      <c r="I703" t="s">
        <v>378</v>
      </c>
      <c r="N703" s="25">
        <v>45166</v>
      </c>
      <c r="O703" s="3" t="s">
        <v>1099</v>
      </c>
      <c r="P703" s="3"/>
      <c r="Q703" s="3"/>
      <c r="R703" s="18">
        <v>160</v>
      </c>
      <c r="S703" s="3"/>
      <c r="V703" s="17"/>
      <c r="X703" s="186" t="s">
        <v>9</v>
      </c>
      <c r="Y703" s="187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" t="s">
        <v>9</v>
      </c>
      <c r="C704" s="20">
        <f>C727</f>
        <v>3022.6509999999994</v>
      </c>
      <c r="E704" s="4">
        <v>45133</v>
      </c>
      <c r="F704" s="3" t="s">
        <v>414</v>
      </c>
      <c r="G704" s="3" t="s">
        <v>1295</v>
      </c>
      <c r="H704" s="5">
        <v>300</v>
      </c>
      <c r="I704" t="s">
        <v>378</v>
      </c>
      <c r="N704" s="25">
        <v>45139</v>
      </c>
      <c r="O704" s="3" t="s">
        <v>110</v>
      </c>
      <c r="P704" s="3"/>
      <c r="Q704" s="3"/>
      <c r="R704" s="18">
        <v>1000</v>
      </c>
      <c r="S704" s="3"/>
      <c r="V704" s="17"/>
      <c r="X704" s="9" t="str">
        <f>IF(C705&lt;0,"SALDO ADELANTADO","SALDO A FAVOR'")</f>
        <v>SALDO ADELANTADO</v>
      </c>
      <c r="Y704" s="10">
        <f>IF(C705&lt;=0,C705*-1)</f>
        <v>1842.6509999999994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6" t="s">
        <v>25</v>
      </c>
      <c r="C705" s="21">
        <f>C703-C704</f>
        <v>-1842.6509999999994</v>
      </c>
      <c r="E705" s="4">
        <v>45138</v>
      </c>
      <c r="F705" s="3" t="s">
        <v>414</v>
      </c>
      <c r="G705" s="3" t="s">
        <v>200</v>
      </c>
      <c r="H705" s="5">
        <v>200</v>
      </c>
      <c r="I705" t="s">
        <v>378</v>
      </c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AN718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6.25">
      <c r="B706" s="195" t="str">
        <f>IF(C705&lt;0,"NO PAGAR","COBRAR")</f>
        <v>NO PAGAR</v>
      </c>
      <c r="C706" s="195"/>
      <c r="E706" s="4">
        <v>45154</v>
      </c>
      <c r="F706" s="3" t="s">
        <v>414</v>
      </c>
      <c r="G706" s="3" t="s">
        <v>200</v>
      </c>
      <c r="H706" s="5">
        <v>200</v>
      </c>
      <c r="I706" t="s">
        <v>378</v>
      </c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86" t="s">
        <v>9</v>
      </c>
      <c r="C707" s="18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IF(C741&lt;0,"SALDO A FAVOR","SALDO ADELANTAD0'")</f>
        <v>SALDO ADELANTAD0'</v>
      </c>
      <c r="C708" s="10">
        <f>IF(Y657&lt;=0,Y657*-1)</f>
        <v>1362.6509999999994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R718</f>
        <v>1660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88" t="s">
        <v>7</v>
      </c>
      <c r="AB712" s="189"/>
      <c r="AC712" s="190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2"/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2"/>
      <c r="Y714" s="10"/>
      <c r="AJ714" s="3"/>
      <c r="AK714" s="3"/>
      <c r="AL714" s="3"/>
      <c r="AM714" s="3"/>
      <c r="AN714" s="18"/>
      <c r="AO714" s="3"/>
    </row>
    <row r="715" spans="2:41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2"/>
      <c r="Y715" s="10"/>
      <c r="AJ715" s="3"/>
      <c r="AK715" s="3"/>
      <c r="AL715" s="3"/>
      <c r="AM715" s="3"/>
      <c r="AN715" s="18"/>
      <c r="AO715" s="3"/>
    </row>
    <row r="716" spans="2:41">
      <c r="B716" s="11" t="s">
        <v>17</v>
      </c>
      <c r="C716" s="10"/>
      <c r="E716" s="188" t="s">
        <v>7</v>
      </c>
      <c r="F716" s="189"/>
      <c r="G716" s="190"/>
      <c r="H716" s="5">
        <f>SUM(H702:H715)</f>
        <v>1180</v>
      </c>
      <c r="N716" s="3"/>
      <c r="O716" s="3"/>
      <c r="P716" s="3"/>
      <c r="Q716" s="3"/>
      <c r="R716" s="18"/>
      <c r="S716" s="3"/>
      <c r="V716" s="17"/>
      <c r="X716" s="12"/>
      <c r="Y716" s="10"/>
      <c r="AJ716" s="3"/>
      <c r="AK716" s="3"/>
      <c r="AL716" s="3"/>
      <c r="AM716" s="3"/>
      <c r="AN716" s="18"/>
      <c r="AO716" s="3"/>
    </row>
    <row r="717" spans="2:41">
      <c r="B717" s="12"/>
      <c r="C717" s="10"/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2"/>
      <c r="Y717" s="10"/>
      <c r="AA717" s="14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88" t="s">
        <v>7</v>
      </c>
      <c r="O718" s="189"/>
      <c r="P718" s="189"/>
      <c r="Q718" s="190"/>
      <c r="R718" s="18">
        <f>SUM(R702:R717)</f>
        <v>1660</v>
      </c>
      <c r="S718" s="3"/>
      <c r="V718" s="17"/>
      <c r="X718" s="12"/>
      <c r="Y718" s="10"/>
      <c r="AJ718" s="188" t="s">
        <v>7</v>
      </c>
      <c r="AK718" s="189"/>
      <c r="AL718" s="189"/>
      <c r="AM718" s="190"/>
      <c r="AN718" s="18">
        <f>SUM(AN702:AN717)</f>
        <v>0</v>
      </c>
      <c r="AO718" s="3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E721" s="14"/>
      <c r="V721" s="17"/>
      <c r="X721" s="12"/>
      <c r="Y721" s="10"/>
    </row>
    <row r="722" spans="1:43">
      <c r="B722" s="12"/>
      <c r="C722" s="10"/>
      <c r="V722" s="17"/>
      <c r="X722" s="11"/>
      <c r="Y722" s="10"/>
    </row>
    <row r="723" spans="1:43">
      <c r="B723" s="12"/>
      <c r="C723" s="10"/>
      <c r="V723" s="17"/>
      <c r="X723" s="15" t="s">
        <v>18</v>
      </c>
      <c r="Y723" s="16">
        <f>SUM(Y704:Y722)</f>
        <v>1842.6509999999994</v>
      </c>
    </row>
    <row r="724" spans="1:43">
      <c r="B724" s="12"/>
      <c r="C724" s="10"/>
      <c r="V724" s="17"/>
      <c r="Z724" t="s">
        <v>22</v>
      </c>
      <c r="AA724" t="s">
        <v>21</v>
      </c>
    </row>
    <row r="725" spans="1:43">
      <c r="B725" s="12"/>
      <c r="C725" s="10"/>
      <c r="V725" s="17"/>
      <c r="AA725" s="1" t="s">
        <v>19</v>
      </c>
    </row>
    <row r="726" spans="1:43">
      <c r="B726" s="11"/>
      <c r="C726" s="10"/>
      <c r="V726" s="17"/>
    </row>
    <row r="727" spans="1:43">
      <c r="B727" s="15" t="s">
        <v>18</v>
      </c>
      <c r="C727" s="16">
        <f>SUM(C708:C726)</f>
        <v>3022.6509999999994</v>
      </c>
      <c r="V727" s="17"/>
    </row>
    <row r="728" spans="1:43">
      <c r="D728" t="s">
        <v>22</v>
      </c>
      <c r="E728" t="s">
        <v>21</v>
      </c>
      <c r="V728" s="17"/>
    </row>
    <row r="729" spans="1:43">
      <c r="E729" s="1" t="s">
        <v>19</v>
      </c>
      <c r="V729" s="17"/>
    </row>
    <row r="730" spans="1:43">
      <c r="V730" s="17"/>
    </row>
    <row r="731" spans="1:43">
      <c r="V731" s="17"/>
    </row>
    <row r="732" spans="1:43">
      <c r="V732" s="17"/>
      <c r="X732" s="17"/>
      <c r="Y732" s="17"/>
      <c r="Z732" s="17"/>
      <c r="AA732" s="17"/>
      <c r="AB732" s="17"/>
      <c r="AC732" s="17"/>
      <c r="AD732" s="17"/>
    </row>
    <row r="733" spans="1:43">
      <c r="V733" s="17"/>
      <c r="X733" s="17"/>
      <c r="Y733" s="17"/>
      <c r="Z733" s="17"/>
      <c r="AA733" s="17"/>
      <c r="AB733" s="17"/>
      <c r="AC733" s="17"/>
      <c r="AD733" s="17"/>
    </row>
    <row r="734" spans="1:43">
      <c r="V734" s="17"/>
      <c r="X734" s="17"/>
      <c r="Y734" s="17"/>
      <c r="Z734" s="17"/>
      <c r="AA734" s="17"/>
      <c r="AB734" s="17"/>
      <c r="AC734" s="17"/>
      <c r="AD734" s="17"/>
    </row>
    <row r="735" spans="1:43">
      <c r="V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AA736" s="191" t="s">
        <v>31</v>
      </c>
      <c r="AB736" s="191"/>
      <c r="AC736" s="191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AA737" s="191"/>
      <c r="AB737" s="191"/>
      <c r="AC737" s="191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V739" s="17"/>
    </row>
    <row r="740" spans="1:43" ht="15" customHeight="1">
      <c r="H740" s="76" t="s">
        <v>30</v>
      </c>
      <c r="I740" s="76"/>
      <c r="J740" s="76"/>
      <c r="V740" s="17"/>
      <c r="X740" s="22" t="s">
        <v>69</v>
      </c>
    </row>
    <row r="741" spans="1:43" ht="15" customHeight="1">
      <c r="H741" s="76"/>
      <c r="I741" s="76"/>
      <c r="J741" s="76"/>
      <c r="V741" s="17"/>
      <c r="X741" s="23" t="s">
        <v>32</v>
      </c>
      <c r="Y741" s="20">
        <f>IF(B1545="PAGADO",0,C750)</f>
        <v>-1842.6509999999994</v>
      </c>
      <c r="AA741" s="192" t="s">
        <v>20</v>
      </c>
      <c r="AB741" s="192"/>
      <c r="AC741" s="192"/>
      <c r="AD741" s="192"/>
    </row>
    <row r="742" spans="1:43">
      <c r="V742" s="17"/>
      <c r="X742" s="1" t="s">
        <v>0</v>
      </c>
      <c r="Y742" s="19">
        <f>AD757</f>
        <v>0</v>
      </c>
      <c r="AA742" s="2" t="s">
        <v>1</v>
      </c>
      <c r="AB742" s="2" t="s">
        <v>2</v>
      </c>
      <c r="AC742" s="2" t="s">
        <v>3</v>
      </c>
      <c r="AD742" s="2" t="s">
        <v>4</v>
      </c>
    </row>
    <row r="743" spans="1:43">
      <c r="V743" s="17"/>
      <c r="Y743" s="20"/>
      <c r="AA743" s="4"/>
      <c r="AB743" s="3"/>
      <c r="AC743" s="3"/>
      <c r="AD743" s="5"/>
    </row>
    <row r="744" spans="1:43" ht="23.25">
      <c r="B744" s="24" t="s">
        <v>69</v>
      </c>
      <c r="V744" s="17"/>
      <c r="X744" s="1" t="s">
        <v>24</v>
      </c>
      <c r="Y744" s="19">
        <f>IF(Y741&gt;0,Y741+Y742,Y742)</f>
        <v>0</v>
      </c>
      <c r="AA744" s="4"/>
      <c r="AB744" s="3"/>
      <c r="AC744" s="3"/>
      <c r="AD744" s="5"/>
    </row>
    <row r="745" spans="1:43" ht="23.25">
      <c r="B745" s="23" t="s">
        <v>32</v>
      </c>
      <c r="C745" s="20">
        <f>IF(X696="PAGADO",0,C705)</f>
        <v>-1842.6509999999994</v>
      </c>
      <c r="E745" s="192" t="s">
        <v>20</v>
      </c>
      <c r="F745" s="192"/>
      <c r="G745" s="192"/>
      <c r="H745" s="192"/>
      <c r="V745" s="17"/>
      <c r="X745" s="1" t="s">
        <v>9</v>
      </c>
      <c r="Y745" s="20">
        <f>Y769</f>
        <v>1842.6509999999994</v>
      </c>
      <c r="AA745" s="4"/>
      <c r="AB745" s="3"/>
      <c r="AC745" s="3"/>
      <c r="AD745" s="5"/>
    </row>
    <row r="746" spans="1:43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6" t="s">
        <v>27</v>
      </c>
      <c r="Y746" s="21">
        <f>Y744-Y745</f>
        <v>-1842.6509999999994</v>
      </c>
      <c r="AA746" s="4"/>
      <c r="AB746" s="3"/>
      <c r="AC746" s="3"/>
      <c r="AD746" s="5"/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1:43" ht="23.25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3" t="str">
        <f>IF(Y746&lt;0,"NO PAGAR","COBRAR'")</f>
        <v>NO PAGAR</v>
      </c>
      <c r="Y747" s="193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1:43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9</v>
      </c>
      <c r="C749" s="20">
        <f>C773</f>
        <v>1842.6509999999994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86" t="s">
        <v>9</v>
      </c>
      <c r="Y749" s="187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6" t="s">
        <v>26</v>
      </c>
      <c r="C750" s="21">
        <f>C748-C749</f>
        <v>-1842.6509999999994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IF(C750&lt;0,"SALDO ADELANTADO","SALDO A FAVOR'")</f>
        <v>SALDO ADELANTADO</v>
      </c>
      <c r="Y750" s="10">
        <f>IF(C750&lt;=0,C750*-1)</f>
        <v>1842.6509999999994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/>
      <c r="C751" s="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AN763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193" t="str">
        <f>IF(C750&lt;0,"NO PAGAR","COBRAR'")</f>
        <v>NO PAGAR</v>
      </c>
      <c r="C752" s="193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86" t="s">
        <v>9</v>
      </c>
      <c r="C753" s="18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9" t="str">
        <f>IF(Y701&lt;0,"SALDO ADELANTADO","SALDO A FAVOR '")</f>
        <v>SALDO ADELANTADO</v>
      </c>
      <c r="C754" s="10">
        <f>IF(Y701&lt;=0,Y701*-1)</f>
        <v>1842.6509999999994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10</v>
      </c>
      <c r="C755" s="10">
        <f>R763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11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12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88" t="s">
        <v>7</v>
      </c>
      <c r="AB757" s="189"/>
      <c r="AC757" s="190"/>
      <c r="AD757" s="5">
        <f>SUM(AD743:AD756)</f>
        <v>0</v>
      </c>
      <c r="AJ757" s="3"/>
      <c r="AK757" s="3"/>
      <c r="AL757" s="3"/>
      <c r="AM757" s="3"/>
      <c r="AN757" s="18"/>
      <c r="AO757" s="3"/>
    </row>
    <row r="758" spans="2:41">
      <c r="B758" s="11" t="s">
        <v>13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>
      <c r="B759" s="11" t="s">
        <v>14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2"/>
      <c r="Y759" s="10"/>
      <c r="AJ759" s="3"/>
      <c r="AK759" s="3"/>
      <c r="AL759" s="3"/>
      <c r="AM759" s="3"/>
      <c r="AN759" s="18"/>
      <c r="AO759" s="3"/>
    </row>
    <row r="760" spans="2:41">
      <c r="B760" s="11" t="s">
        <v>15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2"/>
      <c r="Y760" s="10"/>
      <c r="AJ760" s="3"/>
      <c r="AK760" s="3"/>
      <c r="AL760" s="3"/>
      <c r="AM760" s="3"/>
      <c r="AN760" s="18"/>
      <c r="AO760" s="3"/>
    </row>
    <row r="761" spans="2:41">
      <c r="B761" s="11" t="s">
        <v>16</v>
      </c>
      <c r="C761" s="10"/>
      <c r="E761" s="188" t="s">
        <v>7</v>
      </c>
      <c r="F761" s="189"/>
      <c r="G761" s="190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2"/>
      <c r="Y761" s="10"/>
      <c r="AJ761" s="3"/>
      <c r="AK761" s="3"/>
      <c r="AL761" s="3"/>
      <c r="AM761" s="3"/>
      <c r="AN761" s="18"/>
      <c r="AO761" s="3"/>
    </row>
    <row r="762" spans="2:41">
      <c r="B762" s="11" t="s">
        <v>17</v>
      </c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4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88" t="s">
        <v>7</v>
      </c>
      <c r="O763" s="189"/>
      <c r="P763" s="189"/>
      <c r="Q763" s="190"/>
      <c r="R763" s="18">
        <f>SUM(R747:R762)</f>
        <v>0</v>
      </c>
      <c r="S763" s="3"/>
      <c r="V763" s="17"/>
      <c r="X763" s="12"/>
      <c r="Y763" s="10"/>
      <c r="AJ763" s="188" t="s">
        <v>7</v>
      </c>
      <c r="AK763" s="189"/>
      <c r="AL763" s="189"/>
      <c r="AM763" s="190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1"/>
      <c r="Y768" s="10"/>
    </row>
    <row r="769" spans="2:30">
      <c r="B769" s="12"/>
      <c r="C769" s="10"/>
      <c r="V769" s="17"/>
      <c r="X769" s="15" t="s">
        <v>18</v>
      </c>
      <c r="Y769" s="16">
        <f>SUM(Y750:Y768)</f>
        <v>1842.6509999999994</v>
      </c>
      <c r="Z769" t="s">
        <v>22</v>
      </c>
      <c r="AA769" t="s">
        <v>21</v>
      </c>
    </row>
    <row r="770" spans="2:30">
      <c r="B770" s="12"/>
      <c r="C770" s="10"/>
      <c r="V770" s="17"/>
      <c r="AA770" s="1" t="s">
        <v>19</v>
      </c>
    </row>
    <row r="771" spans="2:30">
      <c r="B771" s="12"/>
      <c r="C771" s="10"/>
      <c r="V771" s="17"/>
    </row>
    <row r="772" spans="2:30">
      <c r="B772" s="11"/>
      <c r="C772" s="10"/>
      <c r="V772" s="17"/>
    </row>
    <row r="773" spans="2:30">
      <c r="B773" s="15" t="s">
        <v>18</v>
      </c>
      <c r="C773" s="16">
        <f>SUM(C754:C772)</f>
        <v>1842.6509999999994</v>
      </c>
      <c r="D773" t="s">
        <v>22</v>
      </c>
      <c r="E773" t="s">
        <v>21</v>
      </c>
      <c r="V773" s="17"/>
    </row>
    <row r="774" spans="2:30">
      <c r="E774" s="1" t="s">
        <v>19</v>
      </c>
      <c r="V774" s="17"/>
    </row>
    <row r="775" spans="2:30">
      <c r="V775" s="17"/>
    </row>
    <row r="776" spans="2:30">
      <c r="V776" s="17"/>
    </row>
    <row r="777" spans="2:30">
      <c r="V777" s="17"/>
    </row>
    <row r="778" spans="2:30">
      <c r="V778" s="17"/>
    </row>
    <row r="779" spans="2:30">
      <c r="V779" s="17"/>
    </row>
    <row r="780" spans="2:30">
      <c r="V780" s="17"/>
    </row>
    <row r="781" spans="2:30">
      <c r="V781" s="17"/>
    </row>
    <row r="782" spans="2:30">
      <c r="V782" s="17"/>
    </row>
    <row r="783" spans="2:30" ht="23.25">
      <c r="V783" s="17"/>
      <c r="AC783" s="185" t="s">
        <v>29</v>
      </c>
      <c r="AD783" s="185"/>
    </row>
    <row r="784" spans="2:30" ht="23.25">
      <c r="V784" s="17"/>
      <c r="AC784" s="185"/>
      <c r="AD784" s="185"/>
    </row>
    <row r="785" spans="2:41" ht="23.25">
      <c r="V785" s="17"/>
      <c r="AC785" s="185"/>
      <c r="AD785" s="185"/>
    </row>
    <row r="786" spans="2:41">
      <c r="V786" s="17"/>
    </row>
    <row r="787" spans="2:41" ht="15" customHeight="1">
      <c r="V787" s="17"/>
      <c r="AE787" s="185"/>
    </row>
    <row r="788" spans="2:41" ht="15" customHeight="1">
      <c r="H788" s="76" t="s">
        <v>28</v>
      </c>
      <c r="I788" s="76"/>
      <c r="J788" s="76"/>
      <c r="V788" s="17"/>
      <c r="X788" s="22" t="s">
        <v>70</v>
      </c>
      <c r="AE788" s="185"/>
    </row>
    <row r="789" spans="2:41" ht="15" customHeight="1">
      <c r="H789" s="76"/>
      <c r="I789" s="76"/>
      <c r="J789" s="76"/>
      <c r="V789" s="17"/>
      <c r="X789" s="23" t="s">
        <v>32</v>
      </c>
      <c r="Y789" s="20">
        <f>IF(B793="PAGADO",0,C798)</f>
        <v>-1842.6509999999994</v>
      </c>
      <c r="AA789" s="192" t="s">
        <v>20</v>
      </c>
      <c r="AB789" s="192"/>
      <c r="AC789" s="192"/>
      <c r="AD789" s="192"/>
      <c r="AE789" s="185"/>
    </row>
    <row r="790" spans="2:41"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</row>
    <row r="791" spans="2:41">
      <c r="V791" s="17"/>
      <c r="Y791" s="20"/>
      <c r="AA791" s="4"/>
      <c r="AB791" s="3"/>
      <c r="AC791" s="3"/>
      <c r="AD791" s="5"/>
    </row>
    <row r="792" spans="2:41" ht="23.25">
      <c r="B792" s="22" t="s">
        <v>70</v>
      </c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</row>
    <row r="793" spans="2:41" ht="23.25">
      <c r="B793" s="23" t="s">
        <v>32</v>
      </c>
      <c r="C793" s="20">
        <f>IF(X741="PAGADO",0,Y746)</f>
        <v>-1842.6509999999994</v>
      </c>
      <c r="E793" s="192" t="s">
        <v>20</v>
      </c>
      <c r="F793" s="192"/>
      <c r="G793" s="192"/>
      <c r="H793" s="192"/>
      <c r="V793" s="17"/>
      <c r="X793" s="1" t="s">
        <v>9</v>
      </c>
      <c r="Y793" s="20">
        <f>Y816</f>
        <v>1842.6509999999994</v>
      </c>
      <c r="AA793" s="4"/>
      <c r="AB793" s="3"/>
      <c r="AC793" s="3"/>
      <c r="AD793" s="5"/>
    </row>
    <row r="794" spans="2:41">
      <c r="B794" s="1" t="s">
        <v>0</v>
      </c>
      <c r="C794" s="19">
        <f>H809</f>
        <v>0</v>
      </c>
      <c r="E794" s="2" t="s">
        <v>1</v>
      </c>
      <c r="F794" s="2" t="s">
        <v>2</v>
      </c>
      <c r="G794" s="2" t="s">
        <v>3</v>
      </c>
      <c r="H794" s="2" t="s">
        <v>4</v>
      </c>
      <c r="N794" s="2" t="s">
        <v>1</v>
      </c>
      <c r="O794" s="2" t="s">
        <v>5</v>
      </c>
      <c r="P794" s="2" t="s">
        <v>4</v>
      </c>
      <c r="Q794" s="2" t="s">
        <v>6</v>
      </c>
      <c r="R794" s="2" t="s">
        <v>7</v>
      </c>
      <c r="S794" s="3"/>
      <c r="V794" s="17"/>
      <c r="X794" s="6" t="s">
        <v>8</v>
      </c>
      <c r="Y794" s="21">
        <f>Y792-Y793</f>
        <v>-1842.6509999999994</v>
      </c>
      <c r="AA794" s="4"/>
      <c r="AB794" s="3"/>
      <c r="AC794" s="3"/>
      <c r="AD794" s="5"/>
      <c r="AJ794" s="2" t="s">
        <v>1</v>
      </c>
      <c r="AK794" s="2" t="s">
        <v>5</v>
      </c>
      <c r="AL794" s="2" t="s">
        <v>4</v>
      </c>
      <c r="AM794" s="2" t="s">
        <v>6</v>
      </c>
      <c r="AN794" s="2" t="s">
        <v>7</v>
      </c>
      <c r="AO794" s="3"/>
    </row>
    <row r="795" spans="2:41" ht="26.25">
      <c r="C795" s="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5" t="str">
        <f>IF(Y794&lt;0,"NO PAGAR","COBRAR")</f>
        <v>NO PAGAR</v>
      </c>
      <c r="Y795" s="195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" t="s">
        <v>24</v>
      </c>
      <c r="C796" s="19">
        <f>IF(C793&gt;0,C793+C794,C794)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86" t="s">
        <v>9</v>
      </c>
      <c r="Y796" s="187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9</v>
      </c>
      <c r="C797" s="20">
        <f>C820</f>
        <v>1842.6509999999994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IF(C798&lt;0,"SALDO ADELANTADO","SALDO A FAVOR'")</f>
        <v>SALDO ADELANTADO</v>
      </c>
      <c r="Y797" s="10">
        <f>IF(C798&lt;=0,C798*-1)</f>
        <v>1842.6509999999994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6" t="s">
        <v>25</v>
      </c>
      <c r="C798" s="21">
        <f>C796-C797</f>
        <v>-1842.6509999999994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AN811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ht="26.25">
      <c r="B799" s="195" t="str">
        <f>IF(C798&lt;0,"NO PAGAR","COBRAR")</f>
        <v>NO PAGAR</v>
      </c>
      <c r="C799" s="195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86" t="s">
        <v>9</v>
      </c>
      <c r="C800" s="18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IF(C834&lt;0,"SALDO A FAVOR","SALDO ADELANTAD0'")</f>
        <v>SALDO ADELANTAD0'</v>
      </c>
      <c r="C801" s="10">
        <f>IF(Y741&lt;=0,Y741*-1)</f>
        <v>1842.6509999999994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88" t="s">
        <v>7</v>
      </c>
      <c r="AB805" s="189"/>
      <c r="AC805" s="190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2"/>
      <c r="Y807" s="10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2"/>
      <c r="Y808" s="10"/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188" t="s">
        <v>7</v>
      </c>
      <c r="F809" s="189"/>
      <c r="G809" s="190"/>
      <c r="H809" s="5">
        <f>SUM(H795:H808)</f>
        <v>0</v>
      </c>
      <c r="N809" s="3"/>
      <c r="O809" s="3"/>
      <c r="P809" s="3"/>
      <c r="Q809" s="3"/>
      <c r="R809" s="18"/>
      <c r="S809" s="3"/>
      <c r="V809" s="17"/>
      <c r="X809" s="12"/>
      <c r="Y809" s="10"/>
      <c r="AJ809" s="3"/>
      <c r="AK809" s="3"/>
      <c r="AL809" s="3"/>
      <c r="AM809" s="3"/>
      <c r="AN809" s="18"/>
      <c r="AO809" s="3"/>
    </row>
    <row r="810" spans="2:41">
      <c r="B810" s="12"/>
      <c r="C810" s="10"/>
      <c r="E810" s="13"/>
      <c r="F810" s="13"/>
      <c r="G810" s="13"/>
      <c r="N810" s="3"/>
      <c r="O810" s="3"/>
      <c r="P810" s="3"/>
      <c r="Q810" s="3"/>
      <c r="R810" s="18"/>
      <c r="S810" s="3"/>
      <c r="V810" s="17"/>
      <c r="X810" s="12"/>
      <c r="Y810" s="10"/>
      <c r="AA810" s="14"/>
      <c r="AJ810" s="3"/>
      <c r="AK810" s="3"/>
      <c r="AL810" s="3"/>
      <c r="AM810" s="3"/>
      <c r="AN810" s="18"/>
      <c r="AO810" s="3"/>
    </row>
    <row r="811" spans="2:41">
      <c r="B811" s="12"/>
      <c r="C811" s="10"/>
      <c r="N811" s="188" t="s">
        <v>7</v>
      </c>
      <c r="O811" s="189"/>
      <c r="P811" s="189"/>
      <c r="Q811" s="190"/>
      <c r="R811" s="18">
        <f>SUM(R795:R810)</f>
        <v>0</v>
      </c>
      <c r="S811" s="3"/>
      <c r="V811" s="17"/>
      <c r="X811" s="12"/>
      <c r="Y811" s="10"/>
      <c r="AJ811" s="188" t="s">
        <v>7</v>
      </c>
      <c r="AK811" s="189"/>
      <c r="AL811" s="189"/>
      <c r="AM811" s="190"/>
      <c r="AN811" s="18">
        <f>SUM(AN795:AN810)</f>
        <v>0</v>
      </c>
      <c r="AO811" s="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E814" s="14"/>
      <c r="V814" s="17"/>
      <c r="X814" s="12"/>
      <c r="Y814" s="10"/>
    </row>
    <row r="815" spans="2:41">
      <c r="B815" s="12"/>
      <c r="C815" s="10"/>
      <c r="V815" s="17"/>
      <c r="X815" s="11"/>
      <c r="Y815" s="10"/>
    </row>
    <row r="816" spans="2:41">
      <c r="B816" s="12"/>
      <c r="C816" s="10"/>
      <c r="V816" s="17"/>
      <c r="X816" s="15" t="s">
        <v>18</v>
      </c>
      <c r="Y816" s="16">
        <f>SUM(Y797:Y815)</f>
        <v>1842.6509999999994</v>
      </c>
    </row>
    <row r="817" spans="1:43">
      <c r="B817" s="12"/>
      <c r="C817" s="10"/>
      <c r="V817" s="17"/>
      <c r="Z817" t="s">
        <v>22</v>
      </c>
      <c r="AA817" t="s">
        <v>21</v>
      </c>
    </row>
    <row r="818" spans="1:43">
      <c r="B818" s="12"/>
      <c r="C818" s="10"/>
      <c r="V818" s="17"/>
      <c r="AA818" s="1" t="s">
        <v>19</v>
      </c>
    </row>
    <row r="819" spans="1:43">
      <c r="B819" s="11"/>
      <c r="C819" s="10"/>
      <c r="V819" s="17"/>
    </row>
    <row r="820" spans="1:43">
      <c r="B820" s="15" t="s">
        <v>18</v>
      </c>
      <c r="C820" s="16">
        <f>SUM(C801:C819)</f>
        <v>1842.6509999999994</v>
      </c>
      <c r="V820" s="17"/>
    </row>
    <row r="821" spans="1:43">
      <c r="D821" t="s">
        <v>22</v>
      </c>
      <c r="E821" t="s">
        <v>21</v>
      </c>
      <c r="V821" s="17"/>
    </row>
    <row r="822" spans="1:43">
      <c r="E822" s="1" t="s">
        <v>19</v>
      </c>
      <c r="V822" s="17"/>
    </row>
    <row r="823" spans="1:43">
      <c r="V823" s="17"/>
    </row>
    <row r="824" spans="1:43">
      <c r="V824" s="17"/>
    </row>
    <row r="825" spans="1:43">
      <c r="V825" s="17"/>
      <c r="X825" s="17"/>
      <c r="Y825" s="17"/>
      <c r="Z825" s="17"/>
      <c r="AA825" s="17"/>
      <c r="AB825" s="17"/>
      <c r="AC825" s="17"/>
      <c r="AD825" s="17"/>
    </row>
    <row r="826" spans="1:43">
      <c r="V826" s="17"/>
      <c r="X826" s="17"/>
      <c r="Y826" s="17"/>
      <c r="Z826" s="17"/>
      <c r="AA826" s="17"/>
      <c r="AB826" s="17"/>
      <c r="AC826" s="17"/>
      <c r="AD826" s="17"/>
    </row>
    <row r="827" spans="1:43">
      <c r="V827" s="17"/>
      <c r="X827" s="17"/>
      <c r="Y827" s="17"/>
      <c r="Z827" s="17"/>
      <c r="AA827" s="17"/>
      <c r="AB827" s="17"/>
      <c r="AC827" s="17"/>
      <c r="AD827" s="17"/>
    </row>
    <row r="828" spans="1:43">
      <c r="V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AA829" s="191" t="s">
        <v>31</v>
      </c>
      <c r="AB829" s="191"/>
      <c r="AC829" s="191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AA830" s="191"/>
      <c r="AB830" s="191"/>
      <c r="AC830" s="191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V832" s="17"/>
    </row>
    <row r="833" spans="2:41" ht="15" customHeight="1">
      <c r="H833" s="76" t="s">
        <v>30</v>
      </c>
      <c r="I833" s="76"/>
      <c r="J833" s="76"/>
      <c r="V833" s="17"/>
      <c r="X833" s="22" t="s">
        <v>70</v>
      </c>
    </row>
    <row r="834" spans="2:41" ht="15" customHeight="1">
      <c r="H834" s="76"/>
      <c r="I834" s="76"/>
      <c r="J834" s="76"/>
      <c r="V834" s="17"/>
      <c r="X834" s="23" t="s">
        <v>32</v>
      </c>
      <c r="Y834" s="20">
        <f>IF(B1638="PAGADO",0,C843)</f>
        <v>-1842.6509999999994</v>
      </c>
      <c r="AA834" s="192" t="s">
        <v>20</v>
      </c>
      <c r="AB834" s="192"/>
      <c r="AC834" s="192"/>
      <c r="AD834" s="192"/>
    </row>
    <row r="835" spans="2:41"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</row>
    <row r="836" spans="2:41">
      <c r="V836" s="17"/>
      <c r="Y836" s="20"/>
      <c r="AA836" s="4"/>
      <c r="AB836" s="3"/>
      <c r="AC836" s="3"/>
      <c r="AD836" s="5"/>
    </row>
    <row r="837" spans="2:41" ht="23.25">
      <c r="B837" s="24" t="s">
        <v>70</v>
      </c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</row>
    <row r="838" spans="2:41" ht="23.25">
      <c r="B838" s="23" t="s">
        <v>32</v>
      </c>
      <c r="C838" s="20">
        <f>IF(X789="PAGADO",0,C798)</f>
        <v>-1842.6509999999994</v>
      </c>
      <c r="E838" s="192" t="s">
        <v>20</v>
      </c>
      <c r="F838" s="192"/>
      <c r="G838" s="192"/>
      <c r="H838" s="192"/>
      <c r="V838" s="17"/>
      <c r="X838" s="1" t="s">
        <v>9</v>
      </c>
      <c r="Y838" s="20">
        <f>Y862</f>
        <v>1842.6509999999994</v>
      </c>
      <c r="AA838" s="4"/>
      <c r="AB838" s="3"/>
      <c r="AC838" s="3"/>
      <c r="AD838" s="5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6" t="s">
        <v>27</v>
      </c>
      <c r="Y839" s="21">
        <f>Y837-Y838</f>
        <v>-1842.6509999999994</v>
      </c>
      <c r="AA839" s="4"/>
      <c r="AB839" s="3"/>
      <c r="AC839" s="3"/>
      <c r="AD839" s="5"/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 ht="23.25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3" t="str">
        <f>IF(Y839&lt;0,"NO PAGAR","COBRAR'")</f>
        <v>NO PAGAR</v>
      </c>
      <c r="Y840" s="193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C866</f>
        <v>1842.6509999999994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86" t="s">
        <v>9</v>
      </c>
      <c r="Y842" s="187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26</v>
      </c>
      <c r="C843" s="21">
        <f>C841-C842</f>
        <v>-1842.6509999999994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IF(C843&lt;0,"SALDO ADELANTADO","SALDO A FAVOR'")</f>
        <v>SALDO ADELANTADO</v>
      </c>
      <c r="Y843" s="10">
        <f>IF(C843&lt;=0,C843*-1)</f>
        <v>1842.6509999999994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/>
      <c r="C844" s="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AN856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193" t="str">
        <f>IF(C843&lt;0,"NO PAGAR","COBRAR'")</f>
        <v>NO PAGAR</v>
      </c>
      <c r="C845" s="193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86" t="s">
        <v>9</v>
      </c>
      <c r="C846" s="18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IF(Y794&lt;0,"SALDO ADELANTADO","SALDO A FAVOR '")</f>
        <v>SALDO ADELANTADO</v>
      </c>
      <c r="C847" s="10">
        <f>IF(Y794&lt;=0,Y794*-1)</f>
        <v>1842.6509999999994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R856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88" t="s">
        <v>7</v>
      </c>
      <c r="AB850" s="189"/>
      <c r="AC850" s="190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2"/>
      <c r="Y852" s="10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2"/>
      <c r="Y853" s="10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188" t="s">
        <v>7</v>
      </c>
      <c r="F854" s="189"/>
      <c r="G854" s="190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2"/>
      <c r="Y854" s="10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4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88" t="s">
        <v>7</v>
      </c>
      <c r="O856" s="189"/>
      <c r="P856" s="189"/>
      <c r="Q856" s="190"/>
      <c r="R856" s="18">
        <f>SUM(R840:R855)</f>
        <v>0</v>
      </c>
      <c r="S856" s="3"/>
      <c r="V856" s="17"/>
      <c r="X856" s="12"/>
      <c r="Y856" s="10"/>
      <c r="AJ856" s="188" t="s">
        <v>7</v>
      </c>
      <c r="AK856" s="189"/>
      <c r="AL856" s="189"/>
      <c r="AM856" s="190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1"/>
      <c r="Y861" s="10"/>
    </row>
    <row r="862" spans="2:41">
      <c r="B862" s="12"/>
      <c r="C862" s="10"/>
      <c r="V862" s="17"/>
      <c r="X862" s="15" t="s">
        <v>18</v>
      </c>
      <c r="Y862" s="16">
        <f>SUM(Y843:Y861)</f>
        <v>1842.6509999999994</v>
      </c>
      <c r="Z862" t="s">
        <v>22</v>
      </c>
      <c r="AA862" t="s">
        <v>21</v>
      </c>
    </row>
    <row r="863" spans="2:41">
      <c r="B863" s="12"/>
      <c r="C863" s="10"/>
      <c r="V863" s="17"/>
      <c r="AA863" s="1" t="s">
        <v>19</v>
      </c>
    </row>
    <row r="864" spans="2:41">
      <c r="B864" s="12"/>
      <c r="C864" s="10"/>
      <c r="V864" s="17"/>
    </row>
    <row r="865" spans="2:30">
      <c r="B865" s="11"/>
      <c r="C865" s="10"/>
      <c r="V865" s="17"/>
    </row>
    <row r="866" spans="2:30">
      <c r="B866" s="15" t="s">
        <v>18</v>
      </c>
      <c r="C866" s="16">
        <f>SUM(C847:C865)</f>
        <v>1842.6509999999994</v>
      </c>
      <c r="D866" t="s">
        <v>22</v>
      </c>
      <c r="E866" t="s">
        <v>21</v>
      </c>
      <c r="V866" s="17"/>
    </row>
    <row r="867" spans="2:30">
      <c r="E867" s="1" t="s">
        <v>19</v>
      </c>
      <c r="V867" s="17"/>
    </row>
    <row r="868" spans="2:30">
      <c r="V868" s="17"/>
    </row>
    <row r="869" spans="2:30">
      <c r="V869" s="17"/>
    </row>
    <row r="870" spans="2:30">
      <c r="V870" s="17"/>
    </row>
    <row r="871" spans="2:30">
      <c r="V871" s="17"/>
    </row>
    <row r="872" spans="2:30">
      <c r="V872" s="17"/>
    </row>
    <row r="873" spans="2:30">
      <c r="V873" s="17"/>
    </row>
    <row r="874" spans="2:30">
      <c r="V874" s="17"/>
    </row>
    <row r="875" spans="2:30">
      <c r="V875" s="17"/>
    </row>
    <row r="876" spans="2:30">
      <c r="V876" s="17"/>
    </row>
    <row r="877" spans="2:30" ht="23.25">
      <c r="V877" s="17"/>
      <c r="AC877" s="185" t="s">
        <v>29</v>
      </c>
      <c r="AD877" s="185"/>
    </row>
    <row r="878" spans="2:30" ht="23.25">
      <c r="V878" s="17"/>
      <c r="AC878" s="185"/>
      <c r="AD878" s="185"/>
    </row>
    <row r="879" spans="2:30" ht="23.25">
      <c r="V879" s="17"/>
      <c r="AC879" s="185"/>
      <c r="AD879" s="185"/>
    </row>
    <row r="880" spans="2:30">
      <c r="V880" s="17"/>
    </row>
    <row r="881" spans="2:41" ht="15" customHeight="1">
      <c r="V881" s="17"/>
      <c r="AE881" s="185"/>
    </row>
    <row r="882" spans="2:41" ht="15" customHeight="1">
      <c r="H882" s="76" t="s">
        <v>28</v>
      </c>
      <c r="I882" s="76"/>
      <c r="J882" s="76"/>
      <c r="V882" s="17"/>
      <c r="X882" s="22" t="s">
        <v>71</v>
      </c>
      <c r="AE882" s="185"/>
    </row>
    <row r="883" spans="2:41" ht="15" customHeight="1">
      <c r="H883" s="76"/>
      <c r="I883" s="76"/>
      <c r="J883" s="76"/>
      <c r="V883" s="17"/>
      <c r="X883" s="23" t="s">
        <v>32</v>
      </c>
      <c r="Y883" s="20">
        <f>IF(B887="PAGADO",0,C892)</f>
        <v>-1842.6509999999994</v>
      </c>
      <c r="AA883" s="192" t="s">
        <v>20</v>
      </c>
      <c r="AB883" s="192"/>
      <c r="AC883" s="192"/>
      <c r="AD883" s="192"/>
      <c r="AE883" s="185"/>
    </row>
    <row r="884" spans="2:41"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</row>
    <row r="885" spans="2:41">
      <c r="V885" s="17"/>
      <c r="Y885" s="20"/>
      <c r="AA885" s="4"/>
      <c r="AB885" s="3"/>
      <c r="AC885" s="3"/>
      <c r="AD885" s="5"/>
    </row>
    <row r="886" spans="2:41" ht="23.25">
      <c r="B886" s="22" t="s">
        <v>71</v>
      </c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</row>
    <row r="887" spans="2:41" ht="23.25">
      <c r="B887" s="23" t="s">
        <v>32</v>
      </c>
      <c r="C887" s="20">
        <f>IF(X834="PAGADO",0,Y839)</f>
        <v>-1842.6509999999994</v>
      </c>
      <c r="E887" s="192" t="s">
        <v>20</v>
      </c>
      <c r="F887" s="192"/>
      <c r="G887" s="192"/>
      <c r="H887" s="192"/>
      <c r="V887" s="17"/>
      <c r="X887" s="1" t="s">
        <v>9</v>
      </c>
      <c r="Y887" s="20">
        <f>Y910</f>
        <v>1842.6509999999994</v>
      </c>
      <c r="AA887" s="4"/>
      <c r="AB887" s="3"/>
      <c r="AC887" s="3"/>
      <c r="AD887" s="5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6" t="s">
        <v>8</v>
      </c>
      <c r="Y888" s="21">
        <f>Y886-Y887</f>
        <v>-1842.6509999999994</v>
      </c>
      <c r="AA888" s="4"/>
      <c r="AB888" s="3"/>
      <c r="AC888" s="3"/>
      <c r="AD888" s="5"/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 ht="26.25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5" t="str">
        <f>IF(Y888&lt;0,"NO PAGAR","COBRAR")</f>
        <v>NO PAGAR</v>
      </c>
      <c r="Y889" s="195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86" t="s">
        <v>9</v>
      </c>
      <c r="Y890" s="187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C914</f>
        <v>1842.6509999999994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IF(C892&lt;0,"SALDO ADELANTADO","SALDO A FAVOR'")</f>
        <v>SALDO ADELANTADO</v>
      </c>
      <c r="Y891" s="10">
        <f>IF(C892&lt;=0,C892*-1)</f>
        <v>1842.6509999999994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25</v>
      </c>
      <c r="C892" s="21">
        <f>C890-C891</f>
        <v>-1842.6509999999994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6.25">
      <c r="B893" s="195" t="str">
        <f>IF(C892&lt;0,"NO PAGAR","COBRAR")</f>
        <v>NO PAGAR</v>
      </c>
      <c r="C893" s="195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86" t="s">
        <v>9</v>
      </c>
      <c r="C894" s="187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9" t="str">
        <f>IF(C928&lt;0,"SALDO A FAVOR","SALDO ADELANTAD0'")</f>
        <v>SALDO ADELANTAD0'</v>
      </c>
      <c r="C895" s="10">
        <f>IF(Y839&lt;=0,Y839*-1)</f>
        <v>1842.6509999999994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10</v>
      </c>
      <c r="C896" s="10">
        <f>R905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11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88" t="s">
        <v>7</v>
      </c>
      <c r="AB899" s="189"/>
      <c r="AC899" s="190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2"/>
      <c r="Y901" s="10"/>
      <c r="AJ901" s="3"/>
      <c r="AK901" s="3"/>
      <c r="AL901" s="3"/>
      <c r="AM901" s="3"/>
      <c r="AN901" s="18"/>
      <c r="AO901" s="3"/>
    </row>
    <row r="902" spans="2:41">
      <c r="B902" s="11" t="s">
        <v>16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2"/>
      <c r="Y902" s="10"/>
      <c r="AJ902" s="3"/>
      <c r="AK902" s="3"/>
      <c r="AL902" s="3"/>
      <c r="AM902" s="3"/>
      <c r="AN902" s="18"/>
      <c r="AO902" s="3"/>
    </row>
    <row r="903" spans="2:41">
      <c r="B903" s="11" t="s">
        <v>17</v>
      </c>
      <c r="C903" s="10"/>
      <c r="E903" s="188" t="s">
        <v>7</v>
      </c>
      <c r="F903" s="189"/>
      <c r="G903" s="190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2"/>
      <c r="Y903" s="10"/>
      <c r="AJ903" s="3"/>
      <c r="AK903" s="3"/>
      <c r="AL903" s="3"/>
      <c r="AM903" s="3"/>
      <c r="AN903" s="18"/>
      <c r="AO903" s="3"/>
    </row>
    <row r="904" spans="2:41">
      <c r="B904" s="12"/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2"/>
      <c r="Y904" s="10"/>
      <c r="AA904" s="14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88" t="s">
        <v>7</v>
      </c>
      <c r="O905" s="189"/>
      <c r="P905" s="189"/>
      <c r="Q905" s="190"/>
      <c r="R905" s="18">
        <f>SUM(R889:R904)</f>
        <v>0</v>
      </c>
      <c r="S905" s="3"/>
      <c r="V905" s="17"/>
      <c r="X905" s="12"/>
      <c r="Y905" s="10"/>
      <c r="AJ905" s="188" t="s">
        <v>7</v>
      </c>
      <c r="AK905" s="189"/>
      <c r="AL905" s="189"/>
      <c r="AM905" s="190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</row>
    <row r="909" spans="2:41">
      <c r="B909" s="12"/>
      <c r="C909" s="10"/>
      <c r="V909" s="17"/>
      <c r="X909" s="11"/>
      <c r="Y909" s="10"/>
    </row>
    <row r="910" spans="2:41">
      <c r="B910" s="12"/>
      <c r="C910" s="10"/>
      <c r="V910" s="17"/>
      <c r="X910" s="15" t="s">
        <v>18</v>
      </c>
      <c r="Y910" s="16">
        <f>SUM(Y891:Y909)</f>
        <v>1842.6509999999994</v>
      </c>
    </row>
    <row r="911" spans="2:41">
      <c r="B911" s="12"/>
      <c r="C911" s="10"/>
      <c r="V911" s="17"/>
      <c r="Z911" t="s">
        <v>22</v>
      </c>
      <c r="AA911" t="s">
        <v>21</v>
      </c>
    </row>
    <row r="912" spans="2:41">
      <c r="B912" s="12"/>
      <c r="C912" s="10"/>
      <c r="V912" s="17"/>
      <c r="AA912" s="1" t="s">
        <v>19</v>
      </c>
    </row>
    <row r="913" spans="1:43">
      <c r="B913" s="11"/>
      <c r="C913" s="10"/>
      <c r="V913" s="17"/>
    </row>
    <row r="914" spans="1:43">
      <c r="B914" s="15" t="s">
        <v>18</v>
      </c>
      <c r="C914" s="16">
        <f>SUM(C895:C913)</f>
        <v>1842.6509999999994</v>
      </c>
      <c r="V914" s="17"/>
    </row>
    <row r="915" spans="1:43">
      <c r="D915" t="s">
        <v>22</v>
      </c>
      <c r="E915" t="s">
        <v>21</v>
      </c>
      <c r="V915" s="17"/>
    </row>
    <row r="916" spans="1:43">
      <c r="E916" s="1" t="s">
        <v>19</v>
      </c>
      <c r="V916" s="17"/>
    </row>
    <row r="917" spans="1:43">
      <c r="V917" s="17"/>
    </row>
    <row r="918" spans="1:43">
      <c r="V918" s="17"/>
    </row>
    <row r="919" spans="1:43">
      <c r="V919" s="17"/>
      <c r="X919" s="17"/>
      <c r="Y919" s="17"/>
      <c r="Z919" s="17"/>
      <c r="AA919" s="17"/>
      <c r="AB919" s="17"/>
      <c r="AC919" s="17"/>
      <c r="AD919" s="17"/>
    </row>
    <row r="920" spans="1:43">
      <c r="V920" s="17"/>
      <c r="X920" s="17"/>
      <c r="Y920" s="17"/>
      <c r="Z920" s="17"/>
      <c r="AA920" s="17"/>
      <c r="AB920" s="17"/>
      <c r="AC920" s="17"/>
      <c r="AD920" s="17"/>
    </row>
    <row r="921" spans="1:43">
      <c r="V921" s="17"/>
      <c r="X921" s="17"/>
      <c r="Y921" s="17"/>
      <c r="Z921" s="17"/>
      <c r="AA921" s="17"/>
      <c r="AB921" s="17"/>
      <c r="AC921" s="17"/>
      <c r="AD921" s="17"/>
    </row>
    <row r="922" spans="1:43">
      <c r="V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AA923" s="191" t="s">
        <v>31</v>
      </c>
      <c r="AB923" s="191"/>
      <c r="AC923" s="191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AA924" s="191"/>
      <c r="AB924" s="191"/>
      <c r="AC924" s="191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V926" s="17"/>
    </row>
    <row r="927" spans="1:43" ht="15" customHeight="1">
      <c r="H927" s="76" t="s">
        <v>30</v>
      </c>
      <c r="I927" s="76"/>
      <c r="J927" s="76"/>
      <c r="V927" s="17"/>
      <c r="X927" s="22" t="s">
        <v>71</v>
      </c>
    </row>
    <row r="928" spans="1:43" ht="15" customHeight="1">
      <c r="H928" s="76"/>
      <c r="I928" s="76"/>
      <c r="J928" s="76"/>
      <c r="V928" s="17"/>
      <c r="X928" s="23" t="s">
        <v>32</v>
      </c>
      <c r="Y928" s="20">
        <f>IF(B1732="PAGADO",0,C937)</f>
        <v>-1842.6509999999994</v>
      </c>
      <c r="AA928" s="192" t="s">
        <v>20</v>
      </c>
      <c r="AB928" s="192"/>
      <c r="AC928" s="192"/>
      <c r="AD928" s="192"/>
    </row>
    <row r="929" spans="2:41"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</row>
    <row r="930" spans="2:41">
      <c r="V930" s="17"/>
      <c r="Y930" s="20"/>
      <c r="AA930" s="4"/>
      <c r="AB930" s="3"/>
      <c r="AC930" s="3"/>
      <c r="AD930" s="5"/>
    </row>
    <row r="931" spans="2:41" ht="23.25">
      <c r="B931" s="24" t="s">
        <v>73</v>
      </c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</row>
    <row r="932" spans="2:41" ht="23.25">
      <c r="B932" s="23" t="s">
        <v>32</v>
      </c>
      <c r="C932" s="20">
        <f>IF(X883="PAGADO",0,C892)</f>
        <v>-1842.6509999999994</v>
      </c>
      <c r="E932" s="192" t="s">
        <v>20</v>
      </c>
      <c r="F932" s="192"/>
      <c r="G932" s="192"/>
      <c r="H932" s="192"/>
      <c r="V932" s="17"/>
      <c r="X932" s="1" t="s">
        <v>9</v>
      </c>
      <c r="Y932" s="20">
        <f>Y956</f>
        <v>1842.6509999999994</v>
      </c>
      <c r="AA932" s="4"/>
      <c r="AB932" s="3"/>
      <c r="AC932" s="3"/>
      <c r="AD932" s="5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6" t="s">
        <v>27</v>
      </c>
      <c r="Y933" s="21">
        <f>Y931-Y932</f>
        <v>-1842.6509999999994</v>
      </c>
      <c r="AA933" s="4"/>
      <c r="AB933" s="3"/>
      <c r="AC933" s="3"/>
      <c r="AD933" s="5"/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 ht="23.2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3" t="str">
        <f>IF(Y933&lt;0,"NO PAGAR","COBRAR'")</f>
        <v>NO PAGAR</v>
      </c>
      <c r="Y934" s="193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C960</f>
        <v>1842.6509999999994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86" t="s">
        <v>9</v>
      </c>
      <c r="Y936" s="187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26</v>
      </c>
      <c r="C937" s="21">
        <f>C935-C936</f>
        <v>-1842.6509999999994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IF(C937&lt;0,"SALDO ADELANTADO","SALDO A FAVOR'")</f>
        <v>SALDO ADELANTADO</v>
      </c>
      <c r="Y937" s="10">
        <f>IF(C937&lt;=0,C937*-1)</f>
        <v>1842.6509999999994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/>
      <c r="C938" s="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AN950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193" t="str">
        <f>IF(C937&lt;0,"NO PAGAR","COBRAR'")</f>
        <v>NO PAGAR</v>
      </c>
      <c r="C939" s="193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86" t="s">
        <v>9</v>
      </c>
      <c r="C940" s="18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9" t="str">
        <f>IF(Y888&lt;0,"SALDO ADELANTADO","SALDO A FAVOR '")</f>
        <v>SALDO ADELANTADO</v>
      </c>
      <c r="C941" s="10">
        <f>IF(Y888&lt;=0,Y888*-1)</f>
        <v>1842.6509999999994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10</v>
      </c>
      <c r="C942" s="10">
        <f>R950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88" t="s">
        <v>7</v>
      </c>
      <c r="AB944" s="189"/>
      <c r="AC944" s="190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2"/>
      <c r="Y946" s="10"/>
      <c r="AJ946" s="3"/>
      <c r="AK946" s="3"/>
      <c r="AL946" s="3"/>
      <c r="AM946" s="3"/>
      <c r="AN946" s="18"/>
      <c r="AO946" s="3"/>
    </row>
    <row r="947" spans="2:41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2"/>
      <c r="Y947" s="10"/>
      <c r="AJ947" s="3"/>
      <c r="AK947" s="3"/>
      <c r="AL947" s="3"/>
      <c r="AM947" s="3"/>
      <c r="AN947" s="18"/>
      <c r="AO947" s="3"/>
    </row>
    <row r="948" spans="2:41">
      <c r="B948" s="11" t="s">
        <v>16</v>
      </c>
      <c r="C948" s="10"/>
      <c r="E948" s="188" t="s">
        <v>7</v>
      </c>
      <c r="F948" s="189"/>
      <c r="G948" s="190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2"/>
      <c r="Y948" s="10"/>
      <c r="AJ948" s="3"/>
      <c r="AK948" s="3"/>
      <c r="AL948" s="3"/>
      <c r="AM948" s="3"/>
      <c r="AN948" s="18"/>
      <c r="AO948" s="3"/>
    </row>
    <row r="949" spans="2:41">
      <c r="B949" s="11" t="s">
        <v>17</v>
      </c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4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88" t="s">
        <v>7</v>
      </c>
      <c r="O950" s="189"/>
      <c r="P950" s="189"/>
      <c r="Q950" s="190"/>
      <c r="R950" s="18">
        <f>SUM(R934:R949)</f>
        <v>0</v>
      </c>
      <c r="S950" s="3"/>
      <c r="V950" s="17"/>
      <c r="X950" s="12"/>
      <c r="Y950" s="10"/>
      <c r="AJ950" s="188" t="s">
        <v>7</v>
      </c>
      <c r="AK950" s="189"/>
      <c r="AL950" s="189"/>
      <c r="AM950" s="190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1"/>
      <c r="Y955" s="10"/>
    </row>
    <row r="956" spans="2:41">
      <c r="B956" s="12"/>
      <c r="C956" s="10"/>
      <c r="V956" s="17"/>
      <c r="X956" s="15" t="s">
        <v>18</v>
      </c>
      <c r="Y956" s="16">
        <f>SUM(Y937:Y955)</f>
        <v>1842.6509999999994</v>
      </c>
      <c r="Z956" t="s">
        <v>22</v>
      </c>
      <c r="AA956" t="s">
        <v>21</v>
      </c>
    </row>
    <row r="957" spans="2:41">
      <c r="B957" s="12"/>
      <c r="C957" s="10"/>
      <c r="V957" s="17"/>
      <c r="AA957" s="1" t="s">
        <v>19</v>
      </c>
    </row>
    <row r="958" spans="2:41">
      <c r="B958" s="12"/>
      <c r="C958" s="10"/>
      <c r="V958" s="17"/>
    </row>
    <row r="959" spans="2:41">
      <c r="B959" s="11"/>
      <c r="C959" s="10"/>
      <c r="V959" s="17"/>
    </row>
    <row r="960" spans="2:41">
      <c r="B960" s="15" t="s">
        <v>18</v>
      </c>
      <c r="C960" s="16">
        <f>SUM(C941:C959)</f>
        <v>1842.6509999999994</v>
      </c>
      <c r="D960" t="s">
        <v>22</v>
      </c>
      <c r="E960" t="s">
        <v>21</v>
      </c>
      <c r="V960" s="17"/>
    </row>
    <row r="961" spans="5:31">
      <c r="E961" s="1" t="s">
        <v>19</v>
      </c>
      <c r="V961" s="17"/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 ht="23.25">
      <c r="V970" s="17"/>
      <c r="AC970" s="185" t="s">
        <v>29</v>
      </c>
      <c r="AD970" s="185"/>
    </row>
    <row r="971" spans="5:31" ht="23.25">
      <c r="V971" s="17"/>
      <c r="AC971" s="185"/>
      <c r="AD971" s="185"/>
    </row>
    <row r="972" spans="5:31" ht="23.25">
      <c r="V972" s="17"/>
      <c r="AC972" s="185"/>
      <c r="AD972" s="185"/>
    </row>
    <row r="973" spans="5:31">
      <c r="V973" s="17"/>
    </row>
    <row r="974" spans="5:31" ht="15" customHeight="1">
      <c r="V974" s="17"/>
      <c r="AE974" s="185"/>
    </row>
    <row r="975" spans="5:31" ht="15" customHeight="1">
      <c r="H975" s="76" t="s">
        <v>28</v>
      </c>
      <c r="I975" s="76"/>
      <c r="J975" s="76"/>
      <c r="V975" s="17"/>
      <c r="X975" s="22" t="s">
        <v>74</v>
      </c>
      <c r="AE975" s="185"/>
    </row>
    <row r="976" spans="5:31" ht="15" customHeight="1">
      <c r="H976" s="76"/>
      <c r="I976" s="76"/>
      <c r="J976" s="76"/>
      <c r="V976" s="17"/>
      <c r="X976" s="23" t="s">
        <v>32</v>
      </c>
      <c r="Y976" s="20">
        <f>IF(B980="PAGADO",0,C985)</f>
        <v>-1842.6509999999994</v>
      </c>
      <c r="AA976" s="192" t="s">
        <v>20</v>
      </c>
      <c r="AB976" s="192"/>
      <c r="AC976" s="192"/>
      <c r="AD976" s="192"/>
      <c r="AE976" s="185"/>
    </row>
    <row r="977" spans="2:41"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</row>
    <row r="978" spans="2:41">
      <c r="V978" s="17"/>
      <c r="Y978" s="20"/>
      <c r="AA978" s="4"/>
      <c r="AB978" s="3"/>
      <c r="AC978" s="3"/>
      <c r="AD978" s="5"/>
    </row>
    <row r="979" spans="2:41" ht="23.25">
      <c r="B979" s="22" t="s">
        <v>72</v>
      </c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</row>
    <row r="980" spans="2:41" ht="23.25">
      <c r="B980" s="23" t="s">
        <v>32</v>
      </c>
      <c r="C980" s="20">
        <f>IF(X928="PAGADO",0,Y933)</f>
        <v>-1842.6509999999994</v>
      </c>
      <c r="E980" s="192" t="s">
        <v>20</v>
      </c>
      <c r="F980" s="192"/>
      <c r="G980" s="192"/>
      <c r="H980" s="192"/>
      <c r="V980" s="17"/>
      <c r="X980" s="1" t="s">
        <v>9</v>
      </c>
      <c r="Y980" s="20">
        <f>Y1003</f>
        <v>1842.6509999999994</v>
      </c>
      <c r="AA980" s="4"/>
      <c r="AB980" s="3"/>
      <c r="AC980" s="3"/>
      <c r="AD980" s="5"/>
    </row>
    <row r="981" spans="2:41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6" t="s">
        <v>8</v>
      </c>
      <c r="Y981" s="21">
        <f>Y979-Y980</f>
        <v>-1842.6509999999994</v>
      </c>
      <c r="AA981" s="4"/>
      <c r="AB981" s="3"/>
      <c r="AC981" s="3"/>
      <c r="AD981" s="5"/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ht="26.25">
      <c r="C982" s="2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5" t="str">
        <f>IF(Y981&lt;0,"NO PAGAR","COBRAR")</f>
        <v>NO PAGAR</v>
      </c>
      <c r="Y982" s="195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86" t="s">
        <v>9</v>
      </c>
      <c r="Y983" s="187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1842.6509999999994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IF(C985&lt;0,"SALDO ADELANTADO","SALDO A FAVOR'")</f>
        <v>SALDO ADELANTADO</v>
      </c>
      <c r="Y984" s="10">
        <f>IF(C985&lt;=0,C985*-1)</f>
        <v>1842.6509999999994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-1842.6509999999994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195" t="str">
        <f>IF(C985&lt;0,"NO PAGAR","COBRAR")</f>
        <v>NO PAGAR</v>
      </c>
      <c r="C986" s="195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86" t="s">
        <v>9</v>
      </c>
      <c r="C987" s="18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IF(Y928&lt;=0,Y928*-1)</f>
        <v>1842.6509999999994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88" t="s">
        <v>7</v>
      </c>
      <c r="AB992" s="189"/>
      <c r="AC992" s="190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2"/>
      <c r="Y994" s="10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2"/>
      <c r="Y995" s="10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188" t="s">
        <v>7</v>
      </c>
      <c r="F996" s="189"/>
      <c r="G996" s="190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2"/>
      <c r="Y996" s="10"/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4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188" t="s">
        <v>7</v>
      </c>
      <c r="O998" s="189"/>
      <c r="P998" s="189"/>
      <c r="Q998" s="190"/>
      <c r="R998" s="18">
        <f>SUM(R982:R997)</f>
        <v>0</v>
      </c>
      <c r="S998" s="3"/>
      <c r="V998" s="17"/>
      <c r="X998" s="12"/>
      <c r="Y998" s="10"/>
      <c r="AJ998" s="188" t="s">
        <v>7</v>
      </c>
      <c r="AK998" s="189"/>
      <c r="AL998" s="189"/>
      <c r="AM998" s="190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E1001" s="14"/>
      <c r="V1001" s="17"/>
      <c r="X1001" s="12"/>
      <c r="Y1001" s="10"/>
    </row>
    <row r="1002" spans="2:41">
      <c r="B1002" s="12"/>
      <c r="C1002" s="10"/>
      <c r="V1002" s="17"/>
      <c r="X1002" s="11"/>
      <c r="Y1002" s="10"/>
    </row>
    <row r="1003" spans="2:41">
      <c r="B1003" s="12"/>
      <c r="C1003" s="10"/>
      <c r="V1003" s="17"/>
      <c r="X1003" s="15" t="s">
        <v>18</v>
      </c>
      <c r="Y1003" s="16">
        <f>SUM(Y984:Y1002)</f>
        <v>1842.6509999999994</v>
      </c>
    </row>
    <row r="1004" spans="2:41">
      <c r="B1004" s="12"/>
      <c r="C1004" s="10"/>
      <c r="V1004" s="17"/>
      <c r="Z1004" t="s">
        <v>22</v>
      </c>
      <c r="AA1004" t="s">
        <v>21</v>
      </c>
    </row>
    <row r="1005" spans="2:41">
      <c r="B1005" s="12"/>
      <c r="C1005" s="10"/>
      <c r="V1005" s="17"/>
      <c r="AA1005" s="1" t="s">
        <v>19</v>
      </c>
    </row>
    <row r="1006" spans="2:41">
      <c r="B1006" s="11"/>
      <c r="C1006" s="10"/>
      <c r="V1006" s="17"/>
    </row>
    <row r="1007" spans="2:41">
      <c r="B1007" s="15" t="s">
        <v>18</v>
      </c>
      <c r="C1007" s="16">
        <f>SUM(C988:C1006)</f>
        <v>1842.6509999999994</v>
      </c>
      <c r="V1007" s="17"/>
    </row>
    <row r="1008" spans="2:41">
      <c r="D1008" t="s">
        <v>22</v>
      </c>
      <c r="E1008" t="s">
        <v>21</v>
      </c>
      <c r="V1008" s="17"/>
    </row>
    <row r="1009" spans="1:43">
      <c r="E1009" s="1" t="s">
        <v>19</v>
      </c>
      <c r="V1009" s="17"/>
    </row>
    <row r="1010" spans="1:43">
      <c r="V1010" s="17"/>
    </row>
    <row r="1011" spans="1:43">
      <c r="V1011" s="17"/>
    </row>
    <row r="1012" spans="1:43">
      <c r="V1012" s="17"/>
      <c r="X1012" s="17"/>
      <c r="Y1012" s="17"/>
      <c r="Z1012" s="17"/>
      <c r="AA1012" s="17"/>
      <c r="AB1012" s="17"/>
      <c r="AC1012" s="17"/>
      <c r="AD1012" s="17"/>
    </row>
    <row r="1013" spans="1:43">
      <c r="V1013" s="17"/>
      <c r="X1013" s="17"/>
      <c r="Y1013" s="17"/>
      <c r="Z1013" s="17"/>
      <c r="AA1013" s="17"/>
      <c r="AB1013" s="17"/>
      <c r="AC1013" s="17"/>
      <c r="AD1013" s="17"/>
    </row>
    <row r="1014" spans="1:43">
      <c r="V1014" s="17"/>
      <c r="X1014" s="17"/>
      <c r="Y1014" s="17"/>
      <c r="Z1014" s="17"/>
      <c r="AA1014" s="17"/>
      <c r="AB1014" s="17"/>
      <c r="AC1014" s="17"/>
      <c r="AD1014" s="17"/>
    </row>
    <row r="1015" spans="1:43"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AA1016" s="191" t="s">
        <v>31</v>
      </c>
      <c r="AB1016" s="191"/>
      <c r="AC1016" s="191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AA1017" s="191"/>
      <c r="AB1017" s="191"/>
      <c r="AC1017" s="191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6" t="s">
        <v>30</v>
      </c>
      <c r="I1020" s="76"/>
      <c r="J1020" s="76"/>
      <c r="V1020" s="17"/>
      <c r="X1020" s="22" t="s">
        <v>72</v>
      </c>
    </row>
    <row r="1021" spans="1:43" ht="15" customHeight="1">
      <c r="H1021" s="76"/>
      <c r="I1021" s="76"/>
      <c r="J1021" s="76"/>
      <c r="V1021" s="17"/>
      <c r="X1021" s="23" t="s">
        <v>32</v>
      </c>
      <c r="Y1021" s="20">
        <f>IF(B1825="PAGADO",0,C1030)</f>
        <v>-1842.6509999999994</v>
      </c>
      <c r="AA1021" s="192" t="s">
        <v>20</v>
      </c>
      <c r="AB1021" s="192"/>
      <c r="AC1021" s="192"/>
      <c r="AD1021" s="192"/>
    </row>
    <row r="1022" spans="1:43"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</row>
    <row r="1023" spans="1:43">
      <c r="V1023" s="17"/>
      <c r="Y1023" s="20"/>
      <c r="AA1023" s="4"/>
      <c r="AB1023" s="3"/>
      <c r="AC1023" s="3"/>
      <c r="AD1023" s="5"/>
    </row>
    <row r="1024" spans="1:43" ht="23.25">
      <c r="B1024" s="24" t="s">
        <v>72</v>
      </c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</row>
    <row r="1025" spans="2:41" ht="23.25">
      <c r="B1025" s="23" t="s">
        <v>32</v>
      </c>
      <c r="C1025" s="20">
        <f>IF(X976="PAGADO",0,C985)</f>
        <v>-1842.6509999999994</v>
      </c>
      <c r="E1025" s="192" t="s">
        <v>20</v>
      </c>
      <c r="F1025" s="192"/>
      <c r="G1025" s="192"/>
      <c r="H1025" s="192"/>
      <c r="V1025" s="17"/>
      <c r="X1025" s="1" t="s">
        <v>9</v>
      </c>
      <c r="Y1025" s="20">
        <f>Y1049</f>
        <v>1842.6509999999994</v>
      </c>
      <c r="AA1025" s="4"/>
      <c r="AB1025" s="3"/>
      <c r="AC1025" s="3"/>
      <c r="AD1025" s="5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6" t="s">
        <v>27</v>
      </c>
      <c r="Y1026" s="21">
        <f>Y1024-Y1025</f>
        <v>-1842.6509999999994</v>
      </c>
      <c r="AA1026" s="4"/>
      <c r="AB1026" s="3"/>
      <c r="AC1026" s="3"/>
      <c r="AD1026" s="5"/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ht="23.2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3" t="str">
        <f>IF(Y1026&lt;0,"NO PAGAR","COBRAR'")</f>
        <v>NO PAGAR</v>
      </c>
      <c r="Y1027" s="193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1842.6509999999994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86" t="s">
        <v>9</v>
      </c>
      <c r="Y1029" s="187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-1842.6509999999994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IF(C1030&lt;0,"SALDO ADELANTADO","SALDO A FAVOR'")</f>
        <v>SALDO ADELANTADO</v>
      </c>
      <c r="Y1030" s="10">
        <f>IF(C1030&lt;=0,C1030*-1)</f>
        <v>1842.6509999999994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AN1043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193" t="str">
        <f>IF(C1030&lt;0,"NO PAGAR","COBRAR'")</f>
        <v>NO PAGAR</v>
      </c>
      <c r="C1032" s="193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86" t="s">
        <v>9</v>
      </c>
      <c r="C1033" s="18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IF(Y981&lt;0,"SALDO ADELANTADO","SALDO A FAVOR '")</f>
        <v>SALDO ADELANTADO</v>
      </c>
      <c r="C1034" s="10">
        <f>IF(Y981&lt;=0,Y981*-1)</f>
        <v>1842.6509999999994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88" t="s">
        <v>7</v>
      </c>
      <c r="AB1037" s="189"/>
      <c r="AC1037" s="190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2"/>
      <c r="Y1039" s="10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2"/>
      <c r="Y1040" s="10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188" t="s">
        <v>7</v>
      </c>
      <c r="F1041" s="189"/>
      <c r="G1041" s="190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2"/>
      <c r="Y1041" s="10"/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4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88" t="s">
        <v>7</v>
      </c>
      <c r="O1043" s="189"/>
      <c r="P1043" s="189"/>
      <c r="Q1043" s="190"/>
      <c r="R1043" s="18">
        <f>SUM(R1027:R1042)</f>
        <v>0</v>
      </c>
      <c r="S1043" s="3"/>
      <c r="V1043" s="17"/>
      <c r="X1043" s="12"/>
      <c r="Y1043" s="10"/>
      <c r="AJ1043" s="188" t="s">
        <v>7</v>
      </c>
      <c r="AK1043" s="189"/>
      <c r="AL1043" s="189"/>
      <c r="AM1043" s="190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1"/>
      <c r="Y1048" s="10"/>
    </row>
    <row r="1049" spans="2:41">
      <c r="B1049" s="12"/>
      <c r="C1049" s="10"/>
      <c r="V1049" s="17"/>
      <c r="X1049" s="15" t="s">
        <v>18</v>
      </c>
      <c r="Y1049" s="16">
        <f>SUM(Y1030:Y1048)</f>
        <v>1842.6509999999994</v>
      </c>
      <c r="Z1049" t="s">
        <v>22</v>
      </c>
      <c r="AA1049" t="s">
        <v>21</v>
      </c>
    </row>
    <row r="1050" spans="2:41">
      <c r="B1050" s="12"/>
      <c r="C1050" s="10"/>
      <c r="V1050" s="17"/>
      <c r="AA1050" s="1" t="s">
        <v>19</v>
      </c>
    </row>
    <row r="1051" spans="2:41">
      <c r="B1051" s="12"/>
      <c r="C1051" s="10"/>
      <c r="V1051" s="17"/>
    </row>
    <row r="1052" spans="2:41">
      <c r="B1052" s="11"/>
      <c r="C1052" s="10"/>
      <c r="V1052" s="17"/>
    </row>
    <row r="1053" spans="2:41">
      <c r="B1053" s="15" t="s">
        <v>18</v>
      </c>
      <c r="C1053" s="16">
        <f>SUM(C1034:C1052)</f>
        <v>1842.6509999999994</v>
      </c>
      <c r="D1053" t="s">
        <v>22</v>
      </c>
      <c r="E1053" t="s">
        <v>21</v>
      </c>
      <c r="V1053" s="17"/>
    </row>
    <row r="1054" spans="2:41">
      <c r="E1054" s="1" t="s">
        <v>19</v>
      </c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69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E668:G668"/>
    <mergeCell ref="AA668:AC668"/>
    <mergeCell ref="N670:Q670"/>
    <mergeCell ref="AJ670:AM670"/>
    <mergeCell ref="E652:H652"/>
    <mergeCell ref="AA652:AD652"/>
    <mergeCell ref="X658:Y658"/>
    <mergeCell ref="B659:C659"/>
    <mergeCell ref="B660:C660"/>
    <mergeCell ref="X660:Y660"/>
    <mergeCell ref="E716:G716"/>
    <mergeCell ref="AA712:AC712"/>
    <mergeCell ref="N718:Q718"/>
    <mergeCell ref="AJ718:AM718"/>
    <mergeCell ref="AA736:AC737"/>
    <mergeCell ref="E700:H700"/>
    <mergeCell ref="AA696:AD696"/>
    <mergeCell ref="B706:C706"/>
    <mergeCell ref="X702:Y702"/>
    <mergeCell ref="B707:C707"/>
    <mergeCell ref="X703:Y703"/>
    <mergeCell ref="E761:G761"/>
    <mergeCell ref="AA757:AC757"/>
    <mergeCell ref="N763:Q763"/>
    <mergeCell ref="AJ763:AM763"/>
    <mergeCell ref="E745:H745"/>
    <mergeCell ref="AA741:AD741"/>
    <mergeCell ref="X747:Y747"/>
    <mergeCell ref="B752:C752"/>
    <mergeCell ref="B753:C753"/>
    <mergeCell ref="X749:Y749"/>
    <mergeCell ref="E809:G809"/>
    <mergeCell ref="AA805:AC805"/>
    <mergeCell ref="N811:Q811"/>
    <mergeCell ref="AJ811:AM811"/>
    <mergeCell ref="AA829:AC830"/>
    <mergeCell ref="E793:H793"/>
    <mergeCell ref="AA789:AD789"/>
    <mergeCell ref="B799:C799"/>
    <mergeCell ref="X795:Y795"/>
    <mergeCell ref="B800:C800"/>
    <mergeCell ref="X796:Y796"/>
    <mergeCell ref="E854:G854"/>
    <mergeCell ref="AA850:AC850"/>
    <mergeCell ref="N856:Q856"/>
    <mergeCell ref="AJ856:AM856"/>
    <mergeCell ref="E838:H838"/>
    <mergeCell ref="AA834:AD834"/>
    <mergeCell ref="X840:Y840"/>
    <mergeCell ref="B845:C845"/>
    <mergeCell ref="B846:C846"/>
    <mergeCell ref="X842:Y842"/>
    <mergeCell ref="E903:G903"/>
    <mergeCell ref="AA899:AC899"/>
    <mergeCell ref="N905:Q905"/>
    <mergeCell ref="AJ905:AM905"/>
    <mergeCell ref="AA923:AC924"/>
    <mergeCell ref="E887:H887"/>
    <mergeCell ref="AA883:AD883"/>
    <mergeCell ref="B893:C893"/>
    <mergeCell ref="X889:Y889"/>
    <mergeCell ref="B894:C894"/>
    <mergeCell ref="X890:Y890"/>
    <mergeCell ref="E948:G948"/>
    <mergeCell ref="AA944:AC944"/>
    <mergeCell ref="N950:Q950"/>
    <mergeCell ref="AJ950:AM950"/>
    <mergeCell ref="E932:H932"/>
    <mergeCell ref="AA928:AD928"/>
    <mergeCell ref="X934:Y934"/>
    <mergeCell ref="B939:C939"/>
    <mergeCell ref="B940:C940"/>
    <mergeCell ref="X936:Y936"/>
    <mergeCell ref="E996:G996"/>
    <mergeCell ref="AA992:AC992"/>
    <mergeCell ref="N998:Q998"/>
    <mergeCell ref="AJ998:AM998"/>
    <mergeCell ref="AA1016:AC1017"/>
    <mergeCell ref="E980:H980"/>
    <mergeCell ref="AA976:AD976"/>
    <mergeCell ref="B986:C986"/>
    <mergeCell ref="X982:Y982"/>
    <mergeCell ref="B987:C987"/>
    <mergeCell ref="X983:Y983"/>
    <mergeCell ref="E1041:G1041"/>
    <mergeCell ref="AA1037:AC1037"/>
    <mergeCell ref="N1043:Q1043"/>
    <mergeCell ref="AJ1043:AM1043"/>
    <mergeCell ref="E1025:H1025"/>
    <mergeCell ref="AA1021:AD1021"/>
    <mergeCell ref="X1027:Y1027"/>
    <mergeCell ref="B1032:C1032"/>
    <mergeCell ref="B1033:C1033"/>
    <mergeCell ref="X1029:Y1029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2023-09-01T15:36:30Z</cp:lastPrinted>
  <dcterms:created xsi:type="dcterms:W3CDTF">2022-12-25T20:52:30Z</dcterms:created>
  <dcterms:modified xsi:type="dcterms:W3CDTF">2023-09-01T15:41:57Z</dcterms:modified>
</cp:coreProperties>
</file>